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dok.finma.ch/sites/6005-T/Dossiers/Quantitatives Risikomanagement/SST/JaehrlicherSST/2025/Aufschaltung/2024_10_31/5 Standardmodell Lebensversicherung/"/>
    </mc:Choice>
  </mc:AlternateContent>
  <xr:revisionPtr revIDLastSave="0" documentId="13_ncr:1_{09CEE9A2-4CFD-41CC-95DD-4A35858DDC7C}" xr6:coauthVersionLast="47" xr6:coauthVersionMax="47" xr10:uidLastSave="{00000000-0000-0000-0000-000000000000}"/>
  <bookViews>
    <workbookView xWindow="-110" yWindow="-110" windowWidth="19420" windowHeight="11620" tabRatio="796" xr2:uid="{00000000-000D-0000-FFFF-FFFF00000000}"/>
  </bookViews>
  <sheets>
    <sheet name="Intro_SM_Life" sheetId="124" r:id="rId1"/>
    <sheet name="Update" sheetId="142" r:id="rId2"/>
    <sheet name="list_of_sheets" sheetId="83" r:id="rId3"/>
    <sheet name="L_CHF" sheetId="130" r:id="rId4"/>
    <sheet name="L_EUR" sheetId="131" r:id="rId5"/>
    <sheet name="L_USD" sheetId="132" r:id="rId6"/>
    <sheet name="L_GBP" sheetId="133" r:id="rId7"/>
    <sheet name="L_CF Group Life" sheetId="128" r:id="rId8"/>
    <sheet name="L_CF Ind Life Trad_CHF" sheetId="120" r:id="rId9"/>
    <sheet name="L_CF Ind Life Trad_EUR" sheetId="138" r:id="rId10"/>
    <sheet name="L_CF Ind Life Trad_USD" sheetId="139" r:id="rId11"/>
    <sheet name="L_CF Ind Life Trad_GBP" sheetId="140" r:id="rId12"/>
    <sheet name="L_CF Ind Life UL_CHF" sheetId="126" r:id="rId13"/>
    <sheet name="L_CF Ind Life UL_EUR" sheetId="141" r:id="rId14"/>
    <sheet name="L_input_sst_template" sheetId="137" r:id="rId15"/>
  </sheets>
  <externalReferences>
    <externalReference r:id="rId16"/>
    <externalReference r:id="rId17"/>
  </externalReferences>
  <definedNames>
    <definedName name="anscount" hidden="1">1</definedName>
    <definedName name="current_year">Intro_SM_Life!$C$1</definedName>
    <definedName name="Health_CR">[1]HE_Ins_Risk_LZV!$C$4</definedName>
    <definedName name="Health_JahrPCap">[1]HE_Ins_Risk_LZV!$C$5</definedName>
    <definedName name="LanguageNo">Intro_SM_Life!#REF!</definedName>
    <definedName name="limcount" hidden="1">2</definedName>
    <definedName name="sst_input_alpha">[1]Inputparam!$C$44</definedName>
    <definedName name="sst_input_CoC">[1]Inputparam!$C$39</definedName>
    <definedName name="sst_input_current_year">[1]Intro!$D$1</definedName>
    <definedName name="Translation">[2]Glossary!$B:$F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41" l="1"/>
  <c r="B10" i="141"/>
  <c r="B11" i="126"/>
  <c r="B10" i="126"/>
  <c r="B11" i="140"/>
  <c r="B10" i="140"/>
  <c r="B11" i="139"/>
  <c r="B10" i="139"/>
  <c r="B11" i="138"/>
  <c r="B10" i="138"/>
  <c r="B11" i="120"/>
  <c r="B10" i="120"/>
  <c r="B8" i="128"/>
  <c r="B7" i="128"/>
  <c r="E23" i="141"/>
  <c r="E23" i="126"/>
  <c r="E23" i="140"/>
  <c r="E23" i="139"/>
  <c r="E23" i="138"/>
  <c r="E23" i="120"/>
  <c r="E26" i="128"/>
  <c r="E10" i="133"/>
  <c r="F10" i="133" s="1"/>
  <c r="G10" i="133" s="1"/>
  <c r="H10" i="133" s="1"/>
  <c r="I10" i="133" s="1"/>
  <c r="J10" i="133" s="1"/>
  <c r="K10" i="133" s="1"/>
  <c r="L10" i="133" s="1"/>
  <c r="M10" i="133" s="1"/>
  <c r="N10" i="133" s="1"/>
  <c r="O10" i="133" s="1"/>
  <c r="P10" i="133" s="1"/>
  <c r="Q10" i="133" s="1"/>
  <c r="R10" i="133" s="1"/>
  <c r="S10" i="133" s="1"/>
  <c r="T10" i="133" s="1"/>
  <c r="U10" i="133" s="1"/>
  <c r="V10" i="133" s="1"/>
  <c r="W10" i="133" s="1"/>
  <c r="X10" i="133" s="1"/>
  <c r="Y10" i="133" s="1"/>
  <c r="Z10" i="133" s="1"/>
  <c r="AA10" i="133" s="1"/>
  <c r="AB10" i="133" s="1"/>
  <c r="AC10" i="133" s="1"/>
  <c r="AD10" i="133" s="1"/>
  <c r="AE10" i="133" s="1"/>
  <c r="AF10" i="133" s="1"/>
  <c r="AG10" i="133" s="1"/>
  <c r="AH10" i="133" s="1"/>
  <c r="AI10" i="133" s="1"/>
  <c r="AJ10" i="133" s="1"/>
  <c r="AK10" i="133" s="1"/>
  <c r="AL10" i="133" s="1"/>
  <c r="AM10" i="133" s="1"/>
  <c r="AN10" i="133" s="1"/>
  <c r="AO10" i="133" s="1"/>
  <c r="AP10" i="133" s="1"/>
  <c r="AQ10" i="133" s="1"/>
  <c r="AR10" i="133" s="1"/>
  <c r="AS10" i="133" s="1"/>
  <c r="AT10" i="133" s="1"/>
  <c r="AU10" i="133" s="1"/>
  <c r="AV10" i="133" s="1"/>
  <c r="AW10" i="133" s="1"/>
  <c r="AX10" i="133" s="1"/>
  <c r="AY10" i="133" s="1"/>
  <c r="AZ10" i="133" s="1"/>
  <c r="BA10" i="133" s="1"/>
  <c r="C74" i="132" l="1"/>
  <c r="D13" i="133" l="1"/>
  <c r="D12" i="132"/>
  <c r="D12" i="130"/>
  <c r="D12" i="131"/>
  <c r="BC44" i="141" l="1"/>
  <c r="BB44" i="141"/>
  <c r="BA44" i="141"/>
  <c r="AZ44" i="141"/>
  <c r="AY44" i="141"/>
  <c r="AX44" i="141"/>
  <c r="AW44" i="141"/>
  <c r="AV44" i="141"/>
  <c r="AU44" i="141"/>
  <c r="AT44" i="141"/>
  <c r="AS44" i="141"/>
  <c r="AR44" i="141"/>
  <c r="AQ44" i="141"/>
  <c r="AP44" i="141"/>
  <c r="AO44" i="141"/>
  <c r="AN44" i="141"/>
  <c r="AM44" i="141"/>
  <c r="AL44" i="141"/>
  <c r="AK44" i="141"/>
  <c r="AJ44" i="141"/>
  <c r="AI44" i="141"/>
  <c r="AH44" i="141"/>
  <c r="AG44" i="141"/>
  <c r="AF44" i="141"/>
  <c r="AE44" i="141"/>
  <c r="AD44" i="141"/>
  <c r="AC44" i="141"/>
  <c r="AB44" i="141"/>
  <c r="AA44" i="141"/>
  <c r="Z44" i="141"/>
  <c r="Y44" i="141"/>
  <c r="X44" i="141"/>
  <c r="W44" i="141"/>
  <c r="V44" i="141"/>
  <c r="U44" i="141"/>
  <c r="T44" i="141"/>
  <c r="S44" i="141"/>
  <c r="R44" i="141"/>
  <c r="Q44" i="141"/>
  <c r="P44" i="141"/>
  <c r="O44" i="141"/>
  <c r="N44" i="141"/>
  <c r="M44" i="141"/>
  <c r="L44" i="141"/>
  <c r="K44" i="141"/>
  <c r="J44" i="141"/>
  <c r="I44" i="141"/>
  <c r="H44" i="141"/>
  <c r="G44" i="141"/>
  <c r="F44" i="141"/>
  <c r="BC40" i="141"/>
  <c r="BB40" i="141"/>
  <c r="BA40" i="141"/>
  <c r="AZ40" i="141"/>
  <c r="AY40" i="141"/>
  <c r="AX40" i="141"/>
  <c r="AW40" i="141"/>
  <c r="AV40" i="141"/>
  <c r="AU40" i="141"/>
  <c r="AT40" i="141"/>
  <c r="AS40" i="141"/>
  <c r="AR40" i="141"/>
  <c r="AQ40" i="141"/>
  <c r="AP40" i="141"/>
  <c r="AO40" i="141"/>
  <c r="AN40" i="141"/>
  <c r="AM40" i="141"/>
  <c r="AL40" i="141"/>
  <c r="AK40" i="141"/>
  <c r="AJ40" i="141"/>
  <c r="AI40" i="141"/>
  <c r="AH40" i="141"/>
  <c r="AG40" i="141"/>
  <c r="AF40" i="141"/>
  <c r="AE40" i="141"/>
  <c r="AD40" i="141"/>
  <c r="AC40" i="141"/>
  <c r="AB40" i="141"/>
  <c r="AA40" i="141"/>
  <c r="Z40" i="141"/>
  <c r="Y40" i="141"/>
  <c r="X40" i="141"/>
  <c r="W40" i="141"/>
  <c r="V40" i="141"/>
  <c r="U40" i="141"/>
  <c r="T40" i="141"/>
  <c r="S40" i="141"/>
  <c r="R40" i="141"/>
  <c r="Q40" i="141"/>
  <c r="P40" i="141"/>
  <c r="O40" i="141"/>
  <c r="N40" i="141"/>
  <c r="M40" i="141"/>
  <c r="L40" i="141"/>
  <c r="K40" i="141"/>
  <c r="J40" i="141"/>
  <c r="I40" i="141"/>
  <c r="H40" i="141"/>
  <c r="G40" i="141"/>
  <c r="F40" i="141"/>
  <c r="BC27" i="141"/>
  <c r="BB27" i="141"/>
  <c r="BA27" i="141"/>
  <c r="AZ27" i="141"/>
  <c r="AY27" i="141"/>
  <c r="AX27" i="141"/>
  <c r="AW27" i="141"/>
  <c r="AV27" i="141"/>
  <c r="AU27" i="141"/>
  <c r="AT27" i="141"/>
  <c r="AS27" i="141"/>
  <c r="AR27" i="141"/>
  <c r="AQ27" i="141"/>
  <c r="AP27" i="141"/>
  <c r="AO27" i="141"/>
  <c r="AO46" i="141" s="1"/>
  <c r="AO51" i="141" s="1"/>
  <c r="AN27" i="141"/>
  <c r="AN46" i="141" s="1"/>
  <c r="AN51" i="141" s="1"/>
  <c r="AM27" i="141"/>
  <c r="AM46" i="141" s="1"/>
  <c r="AM51" i="141" s="1"/>
  <c r="AL27" i="141"/>
  <c r="AK27" i="141"/>
  <c r="AK46" i="141" s="1"/>
  <c r="AK51" i="141" s="1"/>
  <c r="AJ27" i="141"/>
  <c r="AJ46" i="141" s="1"/>
  <c r="AJ51" i="141" s="1"/>
  <c r="AI27" i="141"/>
  <c r="AI46" i="141" s="1"/>
  <c r="AI51" i="141" s="1"/>
  <c r="AH27" i="141"/>
  <c r="AG27" i="141"/>
  <c r="AG46" i="141" s="1"/>
  <c r="AG51" i="141" s="1"/>
  <c r="AF27" i="141"/>
  <c r="AF46" i="141" s="1"/>
  <c r="AF51" i="141" s="1"/>
  <c r="AE27" i="141"/>
  <c r="AE46" i="141" s="1"/>
  <c r="AE51" i="141" s="1"/>
  <c r="AD27" i="141"/>
  <c r="AC27" i="141"/>
  <c r="AC46" i="141" s="1"/>
  <c r="AC51" i="141" s="1"/>
  <c r="AB27" i="141"/>
  <c r="AB46" i="141" s="1"/>
  <c r="AB51" i="141" s="1"/>
  <c r="AA27" i="141"/>
  <c r="Z27" i="141"/>
  <c r="Y27" i="141"/>
  <c r="X27" i="141"/>
  <c r="W27" i="141"/>
  <c r="V27" i="141"/>
  <c r="U27" i="141"/>
  <c r="T27" i="141"/>
  <c r="S27" i="141"/>
  <c r="R27" i="141"/>
  <c r="Q27" i="141"/>
  <c r="P27" i="141"/>
  <c r="O27" i="141"/>
  <c r="N27" i="141"/>
  <c r="M27" i="141"/>
  <c r="L27" i="141"/>
  <c r="K27" i="141"/>
  <c r="J27" i="141"/>
  <c r="I27" i="141"/>
  <c r="H27" i="141"/>
  <c r="G27" i="141"/>
  <c r="F27" i="141"/>
  <c r="B22" i="141"/>
  <c r="F18" i="141"/>
  <c r="G18" i="141" s="1"/>
  <c r="H18" i="141" s="1"/>
  <c r="I18" i="141" s="1"/>
  <c r="J18" i="141" s="1"/>
  <c r="K18" i="141" s="1"/>
  <c r="L18" i="141" s="1"/>
  <c r="M18" i="141" s="1"/>
  <c r="N18" i="141" s="1"/>
  <c r="O18" i="141" s="1"/>
  <c r="P18" i="141" s="1"/>
  <c r="Q18" i="141" s="1"/>
  <c r="R18" i="141" s="1"/>
  <c r="S18" i="141" s="1"/>
  <c r="T18" i="141" s="1"/>
  <c r="U18" i="141" s="1"/>
  <c r="V18" i="141" s="1"/>
  <c r="W18" i="141" s="1"/>
  <c r="X18" i="141" s="1"/>
  <c r="Y18" i="141" s="1"/>
  <c r="Z18" i="141" s="1"/>
  <c r="AA18" i="141" s="1"/>
  <c r="AB18" i="141" s="1"/>
  <c r="AC18" i="141" s="1"/>
  <c r="AD18" i="141" s="1"/>
  <c r="AE18" i="141" s="1"/>
  <c r="AF18" i="141" s="1"/>
  <c r="AG18" i="141" s="1"/>
  <c r="AH18" i="141" s="1"/>
  <c r="AI18" i="141" s="1"/>
  <c r="AJ18" i="141" s="1"/>
  <c r="AK18" i="141" s="1"/>
  <c r="AL18" i="141" s="1"/>
  <c r="AM18" i="141" s="1"/>
  <c r="AN18" i="141" s="1"/>
  <c r="AO18" i="141" s="1"/>
  <c r="AP18" i="141" s="1"/>
  <c r="AQ18" i="141" s="1"/>
  <c r="AR18" i="141" s="1"/>
  <c r="AS18" i="141" s="1"/>
  <c r="AT18" i="141" s="1"/>
  <c r="AU18" i="141" s="1"/>
  <c r="AV18" i="141" s="1"/>
  <c r="AW18" i="141" s="1"/>
  <c r="AX18" i="141" s="1"/>
  <c r="AY18" i="141" s="1"/>
  <c r="AZ18" i="141" s="1"/>
  <c r="BA18" i="141" s="1"/>
  <c r="BB18" i="141" s="1"/>
  <c r="BC18" i="141" s="1"/>
  <c r="F23" i="140"/>
  <c r="BC56" i="140"/>
  <c r="BB56" i="140"/>
  <c r="BA56" i="140"/>
  <c r="AZ56" i="140"/>
  <c r="AY56" i="140"/>
  <c r="AX56" i="140"/>
  <c r="AW56" i="140"/>
  <c r="AV56" i="140"/>
  <c r="AU56" i="140"/>
  <c r="AT56" i="140"/>
  <c r="AS56" i="140"/>
  <c r="AR56" i="140"/>
  <c r="AQ56" i="140"/>
  <c r="AP56" i="140"/>
  <c r="AO56" i="140"/>
  <c r="AN56" i="140"/>
  <c r="AM56" i="140"/>
  <c r="AL56" i="140"/>
  <c r="AK56" i="140"/>
  <c r="AJ56" i="140"/>
  <c r="AI56" i="140"/>
  <c r="AH56" i="140"/>
  <c r="AG56" i="140"/>
  <c r="AF56" i="140"/>
  <c r="AE56" i="140"/>
  <c r="AD56" i="140"/>
  <c r="AC56" i="140"/>
  <c r="AB56" i="140"/>
  <c r="AA56" i="140"/>
  <c r="Z56" i="140"/>
  <c r="Y56" i="140"/>
  <c r="X56" i="140"/>
  <c r="W56" i="140"/>
  <c r="V56" i="140"/>
  <c r="U56" i="140"/>
  <c r="T56" i="140"/>
  <c r="S56" i="140"/>
  <c r="R56" i="140"/>
  <c r="Q56" i="140"/>
  <c r="P56" i="140"/>
  <c r="O56" i="140"/>
  <c r="N56" i="140"/>
  <c r="M56" i="140"/>
  <c r="L56" i="140"/>
  <c r="K56" i="140"/>
  <c r="J56" i="140"/>
  <c r="I56" i="140"/>
  <c r="H56" i="140"/>
  <c r="G56" i="140"/>
  <c r="F56" i="140"/>
  <c r="BC44" i="140"/>
  <c r="BB44" i="140"/>
  <c r="BA44" i="140"/>
  <c r="AZ44" i="140"/>
  <c r="AY44" i="140"/>
  <c r="AX44" i="140"/>
  <c r="AW44" i="140"/>
  <c r="AV44" i="140"/>
  <c r="AU44" i="140"/>
  <c r="AT44" i="140"/>
  <c r="AS44" i="140"/>
  <c r="AR44" i="140"/>
  <c r="AQ44" i="140"/>
  <c r="AP44" i="140"/>
  <c r="AO44" i="140"/>
  <c r="AN44" i="140"/>
  <c r="AM44" i="140"/>
  <c r="AL44" i="140"/>
  <c r="AK44" i="140"/>
  <c r="AJ44" i="140"/>
  <c r="AI44" i="140"/>
  <c r="AH44" i="140"/>
  <c r="AG44" i="140"/>
  <c r="AF44" i="140"/>
  <c r="AE44" i="140"/>
  <c r="AD44" i="140"/>
  <c r="AC44" i="140"/>
  <c r="AB44" i="140"/>
  <c r="AA44" i="140"/>
  <c r="Z44" i="140"/>
  <c r="Y44" i="140"/>
  <c r="X44" i="140"/>
  <c r="W44" i="140"/>
  <c r="V44" i="140"/>
  <c r="U44" i="140"/>
  <c r="T44" i="140"/>
  <c r="S44" i="140"/>
  <c r="R44" i="140"/>
  <c r="Q44" i="140"/>
  <c r="P44" i="140"/>
  <c r="O44" i="140"/>
  <c r="N44" i="140"/>
  <c r="M44" i="140"/>
  <c r="L44" i="140"/>
  <c r="K44" i="140"/>
  <c r="J44" i="140"/>
  <c r="I44" i="140"/>
  <c r="H44" i="140"/>
  <c r="G44" i="140"/>
  <c r="F44" i="140"/>
  <c r="BC40" i="140"/>
  <c r="BB40" i="140"/>
  <c r="BA40" i="140"/>
  <c r="AZ40" i="140"/>
  <c r="AY40" i="140"/>
  <c r="AX40" i="140"/>
  <c r="AW40" i="140"/>
  <c r="AV40" i="140"/>
  <c r="AU40" i="140"/>
  <c r="AT40" i="140"/>
  <c r="AS40" i="140"/>
  <c r="AR40" i="140"/>
  <c r="AQ40" i="140"/>
  <c r="AP40" i="140"/>
  <c r="AO40" i="140"/>
  <c r="AN40" i="140"/>
  <c r="AM40" i="140"/>
  <c r="AL40" i="140"/>
  <c r="AK40" i="140"/>
  <c r="AJ40" i="140"/>
  <c r="AI40" i="140"/>
  <c r="AH40" i="140"/>
  <c r="AG40" i="140"/>
  <c r="AF40" i="140"/>
  <c r="AE40" i="140"/>
  <c r="AD40" i="140"/>
  <c r="AC40" i="140"/>
  <c r="AB40" i="140"/>
  <c r="AA40" i="140"/>
  <c r="Z40" i="140"/>
  <c r="Y40" i="140"/>
  <c r="X40" i="140"/>
  <c r="W40" i="140"/>
  <c r="V40" i="140"/>
  <c r="U40" i="140"/>
  <c r="T40" i="140"/>
  <c r="S40" i="140"/>
  <c r="R40" i="140"/>
  <c r="Q40" i="140"/>
  <c r="P40" i="140"/>
  <c r="O40" i="140"/>
  <c r="N40" i="140"/>
  <c r="M40" i="140"/>
  <c r="L40" i="140"/>
  <c r="K40" i="140"/>
  <c r="J40" i="140"/>
  <c r="I40" i="140"/>
  <c r="H40" i="140"/>
  <c r="G40" i="140"/>
  <c r="F40" i="140"/>
  <c r="BC27" i="140"/>
  <c r="BC46" i="140" s="1"/>
  <c r="BC51" i="140" s="1"/>
  <c r="BA18" i="137" s="1"/>
  <c r="BA19" i="137" s="1"/>
  <c r="BB27" i="140"/>
  <c r="BA27" i="140"/>
  <c r="BA46" i="140" s="1"/>
  <c r="BA51" i="140" s="1"/>
  <c r="AY18" i="137" s="1"/>
  <c r="AY19" i="137" s="1"/>
  <c r="AZ27" i="140"/>
  <c r="AZ46" i="140" s="1"/>
  <c r="AZ51" i="140" s="1"/>
  <c r="AX18" i="137" s="1"/>
  <c r="AX19" i="137" s="1"/>
  <c r="AY27" i="140"/>
  <c r="AY46" i="140" s="1"/>
  <c r="AY51" i="140" s="1"/>
  <c r="AW18" i="137" s="1"/>
  <c r="AW19" i="137" s="1"/>
  <c r="AX27" i="140"/>
  <c r="AW27" i="140"/>
  <c r="AW46" i="140" s="1"/>
  <c r="AW51" i="140" s="1"/>
  <c r="AU18" i="137" s="1"/>
  <c r="AU19" i="137" s="1"/>
  <c r="AV27" i="140"/>
  <c r="AV46" i="140" s="1"/>
  <c r="AV51" i="140" s="1"/>
  <c r="AT18" i="137" s="1"/>
  <c r="AT19" i="137" s="1"/>
  <c r="AU27" i="140"/>
  <c r="AU46" i="140" s="1"/>
  <c r="AU51" i="140" s="1"/>
  <c r="AS18" i="137" s="1"/>
  <c r="AS19" i="137" s="1"/>
  <c r="AT27" i="140"/>
  <c r="AS27" i="140"/>
  <c r="AS46" i="140" s="1"/>
  <c r="AS51" i="140" s="1"/>
  <c r="AQ18" i="137" s="1"/>
  <c r="AQ19" i="137" s="1"/>
  <c r="AR27" i="140"/>
  <c r="AR46" i="140" s="1"/>
  <c r="AR51" i="140" s="1"/>
  <c r="AP18" i="137" s="1"/>
  <c r="AP19" i="137" s="1"/>
  <c r="AQ27" i="140"/>
  <c r="AQ46" i="140" s="1"/>
  <c r="AQ51" i="140" s="1"/>
  <c r="AO18" i="137" s="1"/>
  <c r="AO19" i="137" s="1"/>
  <c r="AP27" i="140"/>
  <c r="AO27" i="140"/>
  <c r="AN27" i="140"/>
  <c r="AM27" i="140"/>
  <c r="AL27" i="140"/>
  <c r="AK27" i="140"/>
  <c r="AJ27" i="140"/>
  <c r="AI27" i="140"/>
  <c r="AH27" i="140"/>
  <c r="AG27" i="140"/>
  <c r="AF27" i="140"/>
  <c r="AE27" i="140"/>
  <c r="AD27" i="140"/>
  <c r="AC27" i="140"/>
  <c r="AB27" i="140"/>
  <c r="AA27" i="140"/>
  <c r="Z27" i="140"/>
  <c r="Y27" i="140"/>
  <c r="X27" i="140"/>
  <c r="W27" i="140"/>
  <c r="V27" i="140"/>
  <c r="U27" i="140"/>
  <c r="T27" i="140"/>
  <c r="S27" i="140"/>
  <c r="R27" i="140"/>
  <c r="Q27" i="140"/>
  <c r="P27" i="140"/>
  <c r="O27" i="140"/>
  <c r="N27" i="140"/>
  <c r="M27" i="140"/>
  <c r="L27" i="140"/>
  <c r="K27" i="140"/>
  <c r="J27" i="140"/>
  <c r="I27" i="140"/>
  <c r="H27" i="140"/>
  <c r="G27" i="140"/>
  <c r="F27" i="140"/>
  <c r="B22" i="140"/>
  <c r="F18" i="140"/>
  <c r="G18" i="140" s="1"/>
  <c r="H18" i="140" s="1"/>
  <c r="I18" i="140" s="1"/>
  <c r="J18" i="140" s="1"/>
  <c r="K18" i="140" s="1"/>
  <c r="L18" i="140" s="1"/>
  <c r="M18" i="140" s="1"/>
  <c r="N18" i="140" s="1"/>
  <c r="O18" i="140" s="1"/>
  <c r="P18" i="140" s="1"/>
  <c r="Q18" i="140" s="1"/>
  <c r="R18" i="140" s="1"/>
  <c r="S18" i="140" s="1"/>
  <c r="T18" i="140" s="1"/>
  <c r="U18" i="140" s="1"/>
  <c r="V18" i="140" s="1"/>
  <c r="W18" i="140" s="1"/>
  <c r="X18" i="140" s="1"/>
  <c r="Y18" i="140" s="1"/>
  <c r="Z18" i="140" s="1"/>
  <c r="AA18" i="140" s="1"/>
  <c r="AB18" i="140" s="1"/>
  <c r="AC18" i="140" s="1"/>
  <c r="AD18" i="140" s="1"/>
  <c r="AE18" i="140" s="1"/>
  <c r="AF18" i="140" s="1"/>
  <c r="AG18" i="140" s="1"/>
  <c r="AH18" i="140" s="1"/>
  <c r="AI18" i="140" s="1"/>
  <c r="AJ18" i="140" s="1"/>
  <c r="AK18" i="140" s="1"/>
  <c r="AL18" i="140" s="1"/>
  <c r="AM18" i="140" s="1"/>
  <c r="AN18" i="140" s="1"/>
  <c r="AO18" i="140" s="1"/>
  <c r="AP18" i="140" s="1"/>
  <c r="AQ18" i="140" s="1"/>
  <c r="AR18" i="140" s="1"/>
  <c r="AS18" i="140" s="1"/>
  <c r="AT18" i="140" s="1"/>
  <c r="AU18" i="140" s="1"/>
  <c r="AV18" i="140" s="1"/>
  <c r="AW18" i="140" s="1"/>
  <c r="AX18" i="140" s="1"/>
  <c r="AY18" i="140" s="1"/>
  <c r="AZ18" i="140" s="1"/>
  <c r="BA18" i="140" s="1"/>
  <c r="BB18" i="140" s="1"/>
  <c r="BC18" i="140" s="1"/>
  <c r="F23" i="139"/>
  <c r="BC56" i="139"/>
  <c r="BB56" i="139"/>
  <c r="BA56" i="139"/>
  <c r="AZ56" i="139"/>
  <c r="AY56" i="139"/>
  <c r="AX56" i="139"/>
  <c r="AW56" i="139"/>
  <c r="AV56" i="139"/>
  <c r="AU56" i="139"/>
  <c r="AT56" i="139"/>
  <c r="AS56" i="139"/>
  <c r="AR56" i="139"/>
  <c r="AQ56" i="139"/>
  <c r="AP56" i="139"/>
  <c r="AO56" i="139"/>
  <c r="AN56" i="139"/>
  <c r="AM56" i="139"/>
  <c r="AL56" i="139"/>
  <c r="AK56" i="139"/>
  <c r="AJ56" i="139"/>
  <c r="AI56" i="139"/>
  <c r="AH56" i="139"/>
  <c r="AG56" i="139"/>
  <c r="AF56" i="139"/>
  <c r="AE56" i="139"/>
  <c r="AD56" i="139"/>
  <c r="AC56" i="139"/>
  <c r="AB56" i="139"/>
  <c r="AA56" i="139"/>
  <c r="Z56" i="139"/>
  <c r="Y56" i="139"/>
  <c r="X56" i="139"/>
  <c r="W56" i="139"/>
  <c r="V56" i="139"/>
  <c r="U56" i="139"/>
  <c r="T56" i="139"/>
  <c r="S56" i="139"/>
  <c r="R56" i="139"/>
  <c r="Q56" i="139"/>
  <c r="P56" i="139"/>
  <c r="O56" i="139"/>
  <c r="N56" i="139"/>
  <c r="M56" i="139"/>
  <c r="L56" i="139"/>
  <c r="K56" i="139"/>
  <c r="J56" i="139"/>
  <c r="I56" i="139"/>
  <c r="H56" i="139"/>
  <c r="G56" i="139"/>
  <c r="F56" i="139"/>
  <c r="BC44" i="139"/>
  <c r="BB44" i="139"/>
  <c r="BA44" i="139"/>
  <c r="AZ44" i="139"/>
  <c r="AY44" i="139"/>
  <c r="AX44" i="139"/>
  <c r="AW44" i="139"/>
  <c r="AV44" i="139"/>
  <c r="AU44" i="139"/>
  <c r="AT44" i="139"/>
  <c r="AS44" i="139"/>
  <c r="AR44" i="139"/>
  <c r="AQ44" i="139"/>
  <c r="AP44" i="139"/>
  <c r="AO44" i="139"/>
  <c r="AN44" i="139"/>
  <c r="AM44" i="139"/>
  <c r="AL44" i="139"/>
  <c r="AK44" i="139"/>
  <c r="AJ44" i="139"/>
  <c r="AI44" i="139"/>
  <c r="AH44" i="139"/>
  <c r="AG44" i="139"/>
  <c r="AF44" i="139"/>
  <c r="AE44" i="139"/>
  <c r="AD44" i="139"/>
  <c r="AC44" i="139"/>
  <c r="AB44" i="139"/>
  <c r="AA44" i="139"/>
  <c r="Z44" i="139"/>
  <c r="Y44" i="139"/>
  <c r="X44" i="139"/>
  <c r="W44" i="139"/>
  <c r="V44" i="139"/>
  <c r="U44" i="139"/>
  <c r="T44" i="139"/>
  <c r="S44" i="139"/>
  <c r="R44" i="139"/>
  <c r="Q44" i="139"/>
  <c r="P44" i="139"/>
  <c r="O44" i="139"/>
  <c r="N44" i="139"/>
  <c r="M44" i="139"/>
  <c r="L44" i="139"/>
  <c r="K44" i="139"/>
  <c r="J44" i="139"/>
  <c r="I44" i="139"/>
  <c r="H44" i="139"/>
  <c r="G44" i="139"/>
  <c r="F44" i="139"/>
  <c r="BC40" i="139"/>
  <c r="BB40" i="139"/>
  <c r="BA40" i="139"/>
  <c r="AZ40" i="139"/>
  <c r="AY40" i="139"/>
  <c r="AX40" i="139"/>
  <c r="AW40" i="139"/>
  <c r="AV40" i="139"/>
  <c r="AU40" i="139"/>
  <c r="AT40" i="139"/>
  <c r="AS40" i="139"/>
  <c r="AR40" i="139"/>
  <c r="AQ40" i="139"/>
  <c r="AP40" i="139"/>
  <c r="AO40" i="139"/>
  <c r="AN40" i="139"/>
  <c r="AM40" i="139"/>
  <c r="AL40" i="139"/>
  <c r="AK40" i="139"/>
  <c r="AJ40" i="139"/>
  <c r="AI40" i="139"/>
  <c r="AH40" i="139"/>
  <c r="AG40" i="139"/>
  <c r="AF40" i="139"/>
  <c r="AE40" i="139"/>
  <c r="AD40" i="139"/>
  <c r="AC40" i="139"/>
  <c r="AB40" i="139"/>
  <c r="AA40" i="139"/>
  <c r="Z40" i="139"/>
  <c r="Y40" i="139"/>
  <c r="X40" i="139"/>
  <c r="W40" i="139"/>
  <c r="V40" i="139"/>
  <c r="U40" i="139"/>
  <c r="T40" i="139"/>
  <c r="S40" i="139"/>
  <c r="R40" i="139"/>
  <c r="Q40" i="139"/>
  <c r="P40" i="139"/>
  <c r="O40" i="139"/>
  <c r="N40" i="139"/>
  <c r="M40" i="139"/>
  <c r="L40" i="139"/>
  <c r="K40" i="139"/>
  <c r="J40" i="139"/>
  <c r="I40" i="139"/>
  <c r="H40" i="139"/>
  <c r="G40" i="139"/>
  <c r="F40" i="139"/>
  <c r="BC27" i="139"/>
  <c r="BB27" i="139"/>
  <c r="BA27" i="139"/>
  <c r="AZ27" i="139"/>
  <c r="AY27" i="139"/>
  <c r="AX27" i="139"/>
  <c r="AW27" i="139"/>
  <c r="AV27" i="139"/>
  <c r="AU27" i="139"/>
  <c r="AT27" i="139"/>
  <c r="AS27" i="139"/>
  <c r="AR27" i="139"/>
  <c r="AQ27" i="139"/>
  <c r="AP27" i="139"/>
  <c r="AO27" i="139"/>
  <c r="AN27" i="139"/>
  <c r="AM27" i="139"/>
  <c r="AL27" i="139"/>
  <c r="AK27" i="139"/>
  <c r="AJ27" i="139"/>
  <c r="AI27" i="139"/>
  <c r="AH27" i="139"/>
  <c r="AG27" i="139"/>
  <c r="AF27" i="139"/>
  <c r="AE27" i="139"/>
  <c r="AD27" i="139"/>
  <c r="AC27" i="139"/>
  <c r="AB27" i="139"/>
  <c r="AA27" i="139"/>
  <c r="Z27" i="139"/>
  <c r="Y27" i="139"/>
  <c r="X27" i="139"/>
  <c r="W27" i="139"/>
  <c r="V27" i="139"/>
  <c r="U27" i="139"/>
  <c r="T27" i="139"/>
  <c r="S27" i="139"/>
  <c r="R27" i="139"/>
  <c r="Q27" i="139"/>
  <c r="P27" i="139"/>
  <c r="O27" i="139"/>
  <c r="N27" i="139"/>
  <c r="M27" i="139"/>
  <c r="L27" i="139"/>
  <c r="K27" i="139"/>
  <c r="J27" i="139"/>
  <c r="I27" i="139"/>
  <c r="H27" i="139"/>
  <c r="G27" i="139"/>
  <c r="F27" i="139"/>
  <c r="B22" i="139"/>
  <c r="F18" i="139"/>
  <c r="G18" i="139" s="1"/>
  <c r="H18" i="139" s="1"/>
  <c r="I18" i="139" s="1"/>
  <c r="J18" i="139" s="1"/>
  <c r="K18" i="139" s="1"/>
  <c r="L18" i="139" s="1"/>
  <c r="M18" i="139" s="1"/>
  <c r="N18" i="139" s="1"/>
  <c r="O18" i="139" s="1"/>
  <c r="P18" i="139" s="1"/>
  <c r="Q18" i="139" s="1"/>
  <c r="R18" i="139" s="1"/>
  <c r="S18" i="139" s="1"/>
  <c r="T18" i="139" s="1"/>
  <c r="U18" i="139" s="1"/>
  <c r="V18" i="139" s="1"/>
  <c r="W18" i="139" s="1"/>
  <c r="X18" i="139" s="1"/>
  <c r="Y18" i="139" s="1"/>
  <c r="Z18" i="139" s="1"/>
  <c r="AA18" i="139" s="1"/>
  <c r="AB18" i="139" s="1"/>
  <c r="AC18" i="139" s="1"/>
  <c r="AD18" i="139" s="1"/>
  <c r="AE18" i="139" s="1"/>
  <c r="AF18" i="139" s="1"/>
  <c r="AG18" i="139" s="1"/>
  <c r="AH18" i="139" s="1"/>
  <c r="AI18" i="139" s="1"/>
  <c r="AJ18" i="139" s="1"/>
  <c r="AK18" i="139" s="1"/>
  <c r="AL18" i="139" s="1"/>
  <c r="AM18" i="139" s="1"/>
  <c r="AN18" i="139" s="1"/>
  <c r="AO18" i="139" s="1"/>
  <c r="AP18" i="139" s="1"/>
  <c r="AQ18" i="139" s="1"/>
  <c r="AR18" i="139" s="1"/>
  <c r="AS18" i="139" s="1"/>
  <c r="AT18" i="139" s="1"/>
  <c r="AU18" i="139" s="1"/>
  <c r="AV18" i="139" s="1"/>
  <c r="AW18" i="139" s="1"/>
  <c r="AX18" i="139" s="1"/>
  <c r="AY18" i="139" s="1"/>
  <c r="AZ18" i="139" s="1"/>
  <c r="BA18" i="139" s="1"/>
  <c r="BB18" i="139" s="1"/>
  <c r="BC18" i="139" s="1"/>
  <c r="BC56" i="138"/>
  <c r="BB56" i="138"/>
  <c r="BA56" i="138"/>
  <c r="AZ56" i="138"/>
  <c r="AY56" i="138"/>
  <c r="AX56" i="138"/>
  <c r="AW56" i="138"/>
  <c r="AV56" i="138"/>
  <c r="AU56" i="138"/>
  <c r="AT56" i="138"/>
  <c r="AS56" i="138"/>
  <c r="AR56" i="138"/>
  <c r="AQ56" i="138"/>
  <c r="AP56" i="138"/>
  <c r="AO56" i="138"/>
  <c r="AN56" i="138"/>
  <c r="AM56" i="138"/>
  <c r="AL56" i="138"/>
  <c r="AK56" i="138"/>
  <c r="AJ56" i="138"/>
  <c r="AI56" i="138"/>
  <c r="AH56" i="138"/>
  <c r="AG56" i="138"/>
  <c r="AF56" i="138"/>
  <c r="AE56" i="138"/>
  <c r="AD56" i="138"/>
  <c r="AC56" i="138"/>
  <c r="AB56" i="138"/>
  <c r="AA56" i="138"/>
  <c r="Z56" i="138"/>
  <c r="Y56" i="138"/>
  <c r="X56" i="138"/>
  <c r="W56" i="138"/>
  <c r="V56" i="138"/>
  <c r="U56" i="138"/>
  <c r="T56" i="138"/>
  <c r="S56" i="138"/>
  <c r="R56" i="138"/>
  <c r="Q56" i="138"/>
  <c r="P56" i="138"/>
  <c r="O56" i="138"/>
  <c r="N56" i="138"/>
  <c r="M56" i="138"/>
  <c r="L56" i="138"/>
  <c r="K56" i="138"/>
  <c r="J56" i="138"/>
  <c r="I56" i="138"/>
  <c r="H56" i="138"/>
  <c r="G56" i="138"/>
  <c r="F56" i="138"/>
  <c r="BC44" i="138"/>
  <c r="BB44" i="138"/>
  <c r="BA44" i="138"/>
  <c r="AZ44" i="138"/>
  <c r="AY44" i="138"/>
  <c r="AX44" i="138"/>
  <c r="AW44" i="138"/>
  <c r="AV44" i="138"/>
  <c r="AU44" i="138"/>
  <c r="AT44" i="138"/>
  <c r="AT46" i="138" s="1"/>
  <c r="AT51" i="138" s="1"/>
  <c r="AR12" i="137" s="1"/>
  <c r="AR13" i="137" s="1"/>
  <c r="AS44" i="138"/>
  <c r="AR44" i="138"/>
  <c r="AQ44" i="138"/>
  <c r="AP44" i="138"/>
  <c r="AO44" i="138"/>
  <c r="AN44" i="138"/>
  <c r="AM44" i="138"/>
  <c r="AL44" i="138"/>
  <c r="AK44" i="138"/>
  <c r="AJ44" i="138"/>
  <c r="AI44" i="138"/>
  <c r="AH44" i="138"/>
  <c r="AG44" i="138"/>
  <c r="AF44" i="138"/>
  <c r="AE44" i="138"/>
  <c r="AD44" i="138"/>
  <c r="AC44" i="138"/>
  <c r="AB44" i="138"/>
  <c r="AA44" i="138"/>
  <c r="Z44" i="138"/>
  <c r="Y44" i="138"/>
  <c r="X44" i="138"/>
  <c r="W44" i="138"/>
  <c r="V44" i="138"/>
  <c r="U44" i="138"/>
  <c r="T44" i="138"/>
  <c r="S44" i="138"/>
  <c r="R44" i="138"/>
  <c r="Q44" i="138"/>
  <c r="P44" i="138"/>
  <c r="O44" i="138"/>
  <c r="N44" i="138"/>
  <c r="M44" i="138"/>
  <c r="L44" i="138"/>
  <c r="K44" i="138"/>
  <c r="J44" i="138"/>
  <c r="I44" i="138"/>
  <c r="H44" i="138"/>
  <c r="G44" i="138"/>
  <c r="F44" i="138"/>
  <c r="BC40" i="138"/>
  <c r="BB40" i="138"/>
  <c r="BA40" i="138"/>
  <c r="AZ40" i="138"/>
  <c r="AY40" i="138"/>
  <c r="AX40" i="138"/>
  <c r="AW40" i="138"/>
  <c r="AV40" i="138"/>
  <c r="AU40" i="138"/>
  <c r="AT40" i="138"/>
  <c r="AS40" i="138"/>
  <c r="AR40" i="138"/>
  <c r="AQ40" i="138"/>
  <c r="AP40" i="138"/>
  <c r="AO40" i="138"/>
  <c r="AN40" i="138"/>
  <c r="AM40" i="138"/>
  <c r="AL40" i="138"/>
  <c r="AK40" i="138"/>
  <c r="AJ40" i="138"/>
  <c r="AI40" i="138"/>
  <c r="AH40" i="138"/>
  <c r="AH46" i="138" s="1"/>
  <c r="AH51" i="138" s="1"/>
  <c r="AF12" i="137" s="1"/>
  <c r="AF13" i="137" s="1"/>
  <c r="AG40" i="138"/>
  <c r="AF40" i="138"/>
  <c r="AE40" i="138"/>
  <c r="AD40" i="138"/>
  <c r="AC40" i="138"/>
  <c r="AB40" i="138"/>
  <c r="AA40" i="138"/>
  <c r="Z40" i="138"/>
  <c r="Y40" i="138"/>
  <c r="X40" i="138"/>
  <c r="W40" i="138"/>
  <c r="V40" i="138"/>
  <c r="V46" i="138" s="1"/>
  <c r="V51" i="138" s="1"/>
  <c r="T12" i="137" s="1"/>
  <c r="T13" i="137" s="1"/>
  <c r="U40" i="138"/>
  <c r="T40" i="138"/>
  <c r="S40" i="138"/>
  <c r="R40" i="138"/>
  <c r="Q40" i="138"/>
  <c r="P40" i="138"/>
  <c r="O40" i="138"/>
  <c r="N40" i="138"/>
  <c r="M40" i="138"/>
  <c r="L40" i="138"/>
  <c r="K40" i="138"/>
  <c r="J40" i="138"/>
  <c r="I40" i="138"/>
  <c r="H40" i="138"/>
  <c r="G40" i="138"/>
  <c r="F40" i="138"/>
  <c r="BC27" i="138"/>
  <c r="BB27" i="138"/>
  <c r="BA27" i="138"/>
  <c r="AZ27" i="138"/>
  <c r="AY27" i="138"/>
  <c r="AX27" i="138"/>
  <c r="AW27" i="138"/>
  <c r="AV27" i="138"/>
  <c r="AU27" i="138"/>
  <c r="AT27" i="138"/>
  <c r="AS27" i="138"/>
  <c r="AR27" i="138"/>
  <c r="AQ27" i="138"/>
  <c r="AP27" i="138"/>
  <c r="AO27" i="138"/>
  <c r="AN27" i="138"/>
  <c r="AM27" i="138"/>
  <c r="AL27" i="138"/>
  <c r="AK27" i="138"/>
  <c r="AJ27" i="138"/>
  <c r="AI27" i="138"/>
  <c r="AH27" i="138"/>
  <c r="AG27" i="138"/>
  <c r="AF27" i="138"/>
  <c r="AE27" i="138"/>
  <c r="AD27" i="138"/>
  <c r="AC27" i="138"/>
  <c r="AB27" i="138"/>
  <c r="AA27" i="138"/>
  <c r="Z27" i="138"/>
  <c r="Y27" i="138"/>
  <c r="X27" i="138"/>
  <c r="W27" i="138"/>
  <c r="V27" i="138"/>
  <c r="U27" i="138"/>
  <c r="T27" i="138"/>
  <c r="T46" i="138" s="1"/>
  <c r="T51" i="138" s="1"/>
  <c r="R12" i="137" s="1"/>
  <c r="R13" i="137" s="1"/>
  <c r="S27" i="138"/>
  <c r="R27" i="138"/>
  <c r="Q27" i="138"/>
  <c r="P27" i="138"/>
  <c r="P46" i="138" s="1"/>
  <c r="P51" i="138" s="1"/>
  <c r="N12" i="137" s="1"/>
  <c r="N13" i="137" s="1"/>
  <c r="O27" i="138"/>
  <c r="N27" i="138"/>
  <c r="N46" i="138" s="1"/>
  <c r="N51" i="138" s="1"/>
  <c r="L12" i="137" s="1"/>
  <c r="L13" i="137" s="1"/>
  <c r="M27" i="138"/>
  <c r="L27" i="138"/>
  <c r="L46" i="138" s="1"/>
  <c r="L51" i="138" s="1"/>
  <c r="J12" i="137" s="1"/>
  <c r="J13" i="137" s="1"/>
  <c r="K27" i="138"/>
  <c r="J27" i="138"/>
  <c r="I27" i="138"/>
  <c r="H27" i="138"/>
  <c r="H46" i="138" s="1"/>
  <c r="H51" i="138" s="1"/>
  <c r="F12" i="137" s="1"/>
  <c r="F13" i="137" s="1"/>
  <c r="G27" i="138"/>
  <c r="F27" i="138"/>
  <c r="B22" i="138"/>
  <c r="F18" i="138"/>
  <c r="G18" i="138" s="1"/>
  <c r="H18" i="138" s="1"/>
  <c r="I18" i="138" s="1"/>
  <c r="J18" i="138" s="1"/>
  <c r="K18" i="138" s="1"/>
  <c r="L18" i="138" s="1"/>
  <c r="M18" i="138" s="1"/>
  <c r="N18" i="138" s="1"/>
  <c r="O18" i="138" s="1"/>
  <c r="P18" i="138" s="1"/>
  <c r="Q18" i="138" s="1"/>
  <c r="R18" i="138" s="1"/>
  <c r="S18" i="138" s="1"/>
  <c r="T18" i="138" s="1"/>
  <c r="U18" i="138" s="1"/>
  <c r="V18" i="138" s="1"/>
  <c r="W18" i="138" s="1"/>
  <c r="X18" i="138" s="1"/>
  <c r="Y18" i="138" s="1"/>
  <c r="Z18" i="138" s="1"/>
  <c r="AA18" i="138" s="1"/>
  <c r="AB18" i="138" s="1"/>
  <c r="AC18" i="138" s="1"/>
  <c r="AD18" i="138" s="1"/>
  <c r="AE18" i="138" s="1"/>
  <c r="AF18" i="138" s="1"/>
  <c r="AG18" i="138" s="1"/>
  <c r="AH18" i="138" s="1"/>
  <c r="AI18" i="138" s="1"/>
  <c r="AJ18" i="138" s="1"/>
  <c r="AK18" i="138" s="1"/>
  <c r="AL18" i="138" s="1"/>
  <c r="AM18" i="138" s="1"/>
  <c r="AN18" i="138" s="1"/>
  <c r="AO18" i="138" s="1"/>
  <c r="AP18" i="138" s="1"/>
  <c r="AQ18" i="138" s="1"/>
  <c r="AR18" i="138" s="1"/>
  <c r="AS18" i="138" s="1"/>
  <c r="AT18" i="138" s="1"/>
  <c r="AU18" i="138" s="1"/>
  <c r="AV18" i="138" s="1"/>
  <c r="AW18" i="138" s="1"/>
  <c r="AX18" i="138" s="1"/>
  <c r="AY18" i="138" s="1"/>
  <c r="AZ18" i="138" s="1"/>
  <c r="BA18" i="138" s="1"/>
  <c r="BB18" i="138" s="1"/>
  <c r="BC18" i="138" s="1"/>
  <c r="Z46" i="138" l="1"/>
  <c r="Z51" i="138" s="1"/>
  <c r="X12" i="137" s="1"/>
  <c r="X13" i="137" s="1"/>
  <c r="AU46" i="141"/>
  <c r="AU51" i="141" s="1"/>
  <c r="M46" i="139"/>
  <c r="M51" i="139" s="1"/>
  <c r="K15" i="137" s="1"/>
  <c r="K16" i="137" s="1"/>
  <c r="AN46" i="138"/>
  <c r="AN51" i="138" s="1"/>
  <c r="AL12" i="137" s="1"/>
  <c r="AL13" i="137" s="1"/>
  <c r="K46" i="140"/>
  <c r="K51" i="140" s="1"/>
  <c r="I18" i="137" s="1"/>
  <c r="I19" i="137" s="1"/>
  <c r="AR46" i="138"/>
  <c r="AR51" i="138" s="1"/>
  <c r="AP12" i="137" s="1"/>
  <c r="AP13" i="137" s="1"/>
  <c r="S46" i="140"/>
  <c r="S51" i="140" s="1"/>
  <c r="Q18" i="137" s="1"/>
  <c r="Q19" i="137" s="1"/>
  <c r="AK46" i="139"/>
  <c r="AK51" i="139" s="1"/>
  <c r="AI15" i="137" s="1"/>
  <c r="AI16" i="137" s="1"/>
  <c r="F46" i="138"/>
  <c r="AA46" i="140"/>
  <c r="AA51" i="140" s="1"/>
  <c r="Y18" i="137" s="1"/>
  <c r="Y19" i="137" s="1"/>
  <c r="AL46" i="138"/>
  <c r="AL51" i="138" s="1"/>
  <c r="AJ12" i="137" s="1"/>
  <c r="AJ13" i="137" s="1"/>
  <c r="AS46" i="141"/>
  <c r="AS51" i="141" s="1"/>
  <c r="AV46" i="141"/>
  <c r="AV51" i="141" s="1"/>
  <c r="AB46" i="138"/>
  <c r="AB51" i="138" s="1"/>
  <c r="Z12" i="137" s="1"/>
  <c r="Z13" i="137" s="1"/>
  <c r="AD46" i="138"/>
  <c r="AD51" i="138" s="1"/>
  <c r="AB12" i="137" s="1"/>
  <c r="AB13" i="137" s="1"/>
  <c r="U46" i="139"/>
  <c r="U51" i="139" s="1"/>
  <c r="S15" i="137" s="1"/>
  <c r="S16" i="137" s="1"/>
  <c r="H46" i="140"/>
  <c r="H51" i="140" s="1"/>
  <c r="F18" i="137" s="1"/>
  <c r="F19" i="137" s="1"/>
  <c r="BB46" i="138"/>
  <c r="BB51" i="138" s="1"/>
  <c r="AZ12" i="137" s="1"/>
  <c r="AZ13" i="137" s="1"/>
  <c r="O46" i="140"/>
  <c r="O51" i="140" s="1"/>
  <c r="M18" i="137" s="1"/>
  <c r="M19" i="137" s="1"/>
  <c r="Q46" i="140"/>
  <c r="Q51" i="140" s="1"/>
  <c r="O18" i="137" s="1"/>
  <c r="O19" i="137" s="1"/>
  <c r="Y46" i="140"/>
  <c r="Y51" i="140" s="1"/>
  <c r="W18" i="137" s="1"/>
  <c r="W19" i="137" s="1"/>
  <c r="L46" i="141"/>
  <c r="L51" i="141" s="1"/>
  <c r="AP46" i="140"/>
  <c r="AP51" i="140" s="1"/>
  <c r="AN18" i="137" s="1"/>
  <c r="AN19" i="137" s="1"/>
  <c r="J46" i="138"/>
  <c r="J51" i="138" s="1"/>
  <c r="H12" i="137" s="1"/>
  <c r="H13" i="137" s="1"/>
  <c r="AE46" i="140"/>
  <c r="AE51" i="140" s="1"/>
  <c r="AC18" i="137" s="1"/>
  <c r="AC19" i="137" s="1"/>
  <c r="AJ46" i="140"/>
  <c r="AJ51" i="140" s="1"/>
  <c r="AH18" i="137" s="1"/>
  <c r="AH19" i="137" s="1"/>
  <c r="AX46" i="140"/>
  <c r="AX51" i="140" s="1"/>
  <c r="AV18" i="137" s="1"/>
  <c r="AV19" i="137" s="1"/>
  <c r="X46" i="138"/>
  <c r="X51" i="138" s="1"/>
  <c r="V12" i="137" s="1"/>
  <c r="V13" i="137" s="1"/>
  <c r="J46" i="140"/>
  <c r="J51" i="140" s="1"/>
  <c r="H18" i="137" s="1"/>
  <c r="H19" i="137" s="1"/>
  <c r="AW46" i="141"/>
  <c r="AW51" i="141" s="1"/>
  <c r="N46" i="140"/>
  <c r="N51" i="140" s="1"/>
  <c r="L18" i="137" s="1"/>
  <c r="L19" i="137" s="1"/>
  <c r="Q46" i="139"/>
  <c r="Q51" i="139" s="1"/>
  <c r="O15" i="137" s="1"/>
  <c r="O16" i="137" s="1"/>
  <c r="V46" i="140"/>
  <c r="V51" i="140" s="1"/>
  <c r="T18" i="137" s="1"/>
  <c r="T19" i="137" s="1"/>
  <c r="Y46" i="139"/>
  <c r="Y51" i="139" s="1"/>
  <c r="W15" i="137" s="1"/>
  <c r="W16" i="137" s="1"/>
  <c r="AD46" i="140"/>
  <c r="AD51" i="140" s="1"/>
  <c r="AB18" i="137" s="1"/>
  <c r="AB19" i="137" s="1"/>
  <c r="AH46" i="140"/>
  <c r="AH51" i="140" s="1"/>
  <c r="AF18" i="137" s="1"/>
  <c r="AF19" i="137" s="1"/>
  <c r="G46" i="141"/>
  <c r="G51" i="141" s="1"/>
  <c r="AL46" i="140"/>
  <c r="AL51" i="140" s="1"/>
  <c r="AJ18" i="137" s="1"/>
  <c r="AJ19" i="137" s="1"/>
  <c r="K46" i="141"/>
  <c r="K51" i="141" s="1"/>
  <c r="O46" i="141"/>
  <c r="O51" i="141" s="1"/>
  <c r="AK46" i="140"/>
  <c r="AK51" i="140" s="1"/>
  <c r="AI18" i="137" s="1"/>
  <c r="AI19" i="137" s="1"/>
  <c r="W46" i="141"/>
  <c r="W51" i="141" s="1"/>
  <c r="AP46" i="138"/>
  <c r="AP51" i="138" s="1"/>
  <c r="AN12" i="137" s="1"/>
  <c r="AN13" i="137" s="1"/>
  <c r="AY46" i="141"/>
  <c r="AY51" i="141" s="1"/>
  <c r="AF46" i="138"/>
  <c r="AF51" i="138" s="1"/>
  <c r="AD12" i="137" s="1"/>
  <c r="AD13" i="137" s="1"/>
  <c r="T46" i="140"/>
  <c r="T51" i="140" s="1"/>
  <c r="R18" i="137" s="1"/>
  <c r="R19" i="137" s="1"/>
  <c r="X46" i="141"/>
  <c r="X51" i="141" s="1"/>
  <c r="F46" i="140"/>
  <c r="F51" i="140" s="1"/>
  <c r="D18" i="137" s="1"/>
  <c r="AQ46" i="141"/>
  <c r="AQ51" i="141" s="1"/>
  <c r="BA46" i="141"/>
  <c r="BA51" i="141" s="1"/>
  <c r="R46" i="140"/>
  <c r="R51" i="140" s="1"/>
  <c r="P18" i="137" s="1"/>
  <c r="P19" i="137" s="1"/>
  <c r="AX46" i="138"/>
  <c r="AX51" i="138" s="1"/>
  <c r="AV12" i="137" s="1"/>
  <c r="AV13" i="137" s="1"/>
  <c r="Z46" i="140"/>
  <c r="Z51" i="140" s="1"/>
  <c r="X18" i="137" s="1"/>
  <c r="X19" i="137" s="1"/>
  <c r="AG46" i="139"/>
  <c r="AG51" i="139" s="1"/>
  <c r="AE15" i="137" s="1"/>
  <c r="AE16" i="137" s="1"/>
  <c r="AZ46" i="138"/>
  <c r="AZ51" i="138" s="1"/>
  <c r="AX12" i="137" s="1"/>
  <c r="AX13" i="137" s="1"/>
  <c r="P46" i="141"/>
  <c r="P51" i="141" s="1"/>
  <c r="Q46" i="141"/>
  <c r="Q51" i="141" s="1"/>
  <c r="AF46" i="140"/>
  <c r="AF51" i="140" s="1"/>
  <c r="AD18" i="137" s="1"/>
  <c r="AD19" i="137" s="1"/>
  <c r="AG46" i="140"/>
  <c r="AG51" i="140" s="1"/>
  <c r="AE18" i="137" s="1"/>
  <c r="AE19" i="137" s="1"/>
  <c r="R46" i="138"/>
  <c r="R51" i="138" s="1"/>
  <c r="P12" i="137" s="1"/>
  <c r="P13" i="137" s="1"/>
  <c r="BA46" i="139"/>
  <c r="BA51" i="139" s="1"/>
  <c r="AY15" i="137" s="1"/>
  <c r="AY16" i="137" s="1"/>
  <c r="AM46" i="140"/>
  <c r="AM51" i="140" s="1"/>
  <c r="AK18" i="137" s="1"/>
  <c r="AK19" i="137" s="1"/>
  <c r="Y46" i="141"/>
  <c r="Y51" i="141" s="1"/>
  <c r="AR46" i="141"/>
  <c r="AR51" i="141" s="1"/>
  <c r="I46" i="139"/>
  <c r="I51" i="139" s="1"/>
  <c r="G15" i="137" s="1"/>
  <c r="G16" i="137" s="1"/>
  <c r="AZ46" i="141"/>
  <c r="AZ51" i="141" s="1"/>
  <c r="BC46" i="141"/>
  <c r="BC51" i="141" s="1"/>
  <c r="AJ46" i="138"/>
  <c r="AJ51" i="138" s="1"/>
  <c r="AH12" i="137" s="1"/>
  <c r="AH13" i="137" s="1"/>
  <c r="G46" i="140"/>
  <c r="G51" i="140" s="1"/>
  <c r="E18" i="137" s="1"/>
  <c r="E19" i="137" s="1"/>
  <c r="I46" i="140"/>
  <c r="I51" i="140" s="1"/>
  <c r="G18" i="137" s="1"/>
  <c r="G19" i="137" s="1"/>
  <c r="AC46" i="139"/>
  <c r="AC51" i="139" s="1"/>
  <c r="AA15" i="137" s="1"/>
  <c r="AA16" i="137" s="1"/>
  <c r="H46" i="141"/>
  <c r="H51" i="141" s="1"/>
  <c r="I46" i="141"/>
  <c r="I51" i="141" s="1"/>
  <c r="X46" i="140"/>
  <c r="X51" i="140" s="1"/>
  <c r="V18" i="137" s="1"/>
  <c r="V19" i="137" s="1"/>
  <c r="M46" i="141"/>
  <c r="M51" i="141" s="1"/>
  <c r="AB46" i="140"/>
  <c r="AB51" i="140" s="1"/>
  <c r="Z18" i="137" s="1"/>
  <c r="Z19" i="137" s="1"/>
  <c r="AC46" i="140"/>
  <c r="AC51" i="140" s="1"/>
  <c r="AA18" i="137" s="1"/>
  <c r="AA19" i="137" s="1"/>
  <c r="AT46" i="140"/>
  <c r="AT51" i="140" s="1"/>
  <c r="AR18" i="137" s="1"/>
  <c r="AR19" i="137" s="1"/>
  <c r="AN46" i="140"/>
  <c r="AN51" i="140" s="1"/>
  <c r="AL18" i="137" s="1"/>
  <c r="AL19" i="137" s="1"/>
  <c r="BB46" i="140"/>
  <c r="BB51" i="140" s="1"/>
  <c r="AZ18" i="137" s="1"/>
  <c r="AZ19" i="137" s="1"/>
  <c r="L46" i="140"/>
  <c r="L51" i="140" s="1"/>
  <c r="J18" i="137" s="1"/>
  <c r="J19" i="137" s="1"/>
  <c r="M46" i="140"/>
  <c r="M51" i="140" s="1"/>
  <c r="K18" i="137" s="1"/>
  <c r="K19" i="137" s="1"/>
  <c r="P46" i="140"/>
  <c r="P51" i="140" s="1"/>
  <c r="N18" i="137" s="1"/>
  <c r="N19" i="137" s="1"/>
  <c r="AV46" i="138"/>
  <c r="AV51" i="138" s="1"/>
  <c r="AT12" i="137" s="1"/>
  <c r="AT13" i="137" s="1"/>
  <c r="U46" i="140"/>
  <c r="U51" i="140" s="1"/>
  <c r="S18" i="137" s="1"/>
  <c r="S19" i="137" s="1"/>
  <c r="W46" i="140"/>
  <c r="W51" i="140" s="1"/>
  <c r="U18" i="137" s="1"/>
  <c r="U19" i="137" s="1"/>
  <c r="AO46" i="139"/>
  <c r="AO51" i="139" s="1"/>
  <c r="AM15" i="137" s="1"/>
  <c r="AM16" i="137" s="1"/>
  <c r="AS46" i="139"/>
  <c r="AS51" i="139" s="1"/>
  <c r="AQ15" i="137" s="1"/>
  <c r="AQ16" i="137" s="1"/>
  <c r="S46" i="141"/>
  <c r="S51" i="141" s="1"/>
  <c r="T46" i="141"/>
  <c r="T51" i="141" s="1"/>
  <c r="AW46" i="139"/>
  <c r="AW51" i="139" s="1"/>
  <c r="AU15" i="137" s="1"/>
  <c r="AU16" i="137" s="1"/>
  <c r="AI46" i="140"/>
  <c r="AI51" i="140" s="1"/>
  <c r="AG18" i="137" s="1"/>
  <c r="AG19" i="137" s="1"/>
  <c r="U46" i="141"/>
  <c r="U51" i="141" s="1"/>
  <c r="AO46" i="140"/>
  <c r="AO51" i="140" s="1"/>
  <c r="AM18" i="137" s="1"/>
  <c r="AM19" i="137" s="1"/>
  <c r="AA46" i="141"/>
  <c r="AA51" i="141" s="1"/>
  <c r="F46" i="141"/>
  <c r="F51" i="141" s="1"/>
  <c r="J46" i="141"/>
  <c r="J51" i="141" s="1"/>
  <c r="N46" i="141"/>
  <c r="N51" i="141" s="1"/>
  <c r="R46" i="141"/>
  <c r="R51" i="141" s="1"/>
  <c r="V46" i="141"/>
  <c r="V51" i="141" s="1"/>
  <c r="Z46" i="141"/>
  <c r="Z51" i="141" s="1"/>
  <c r="AD46" i="141"/>
  <c r="AD51" i="141" s="1"/>
  <c r="AH46" i="141"/>
  <c r="AH51" i="141" s="1"/>
  <c r="AL46" i="141"/>
  <c r="AL51" i="141" s="1"/>
  <c r="AP46" i="141"/>
  <c r="AP51" i="141" s="1"/>
  <c r="AT46" i="141"/>
  <c r="AT51" i="141" s="1"/>
  <c r="AX46" i="141"/>
  <c r="AX51" i="141" s="1"/>
  <c r="BB46" i="141"/>
  <c r="BB51" i="141" s="1"/>
  <c r="G46" i="139"/>
  <c r="G51" i="139" s="1"/>
  <c r="E15" i="137" s="1"/>
  <c r="E16" i="137" s="1"/>
  <c r="K46" i="139"/>
  <c r="K51" i="139" s="1"/>
  <c r="I15" i="137" s="1"/>
  <c r="I16" i="137" s="1"/>
  <c r="O46" i="139"/>
  <c r="O51" i="139" s="1"/>
  <c r="M15" i="137" s="1"/>
  <c r="M16" i="137" s="1"/>
  <c r="S46" i="139"/>
  <c r="S51" i="139" s="1"/>
  <c r="Q15" i="137" s="1"/>
  <c r="Q16" i="137" s="1"/>
  <c r="W46" i="139"/>
  <c r="W51" i="139" s="1"/>
  <c r="U15" i="137" s="1"/>
  <c r="U16" i="137" s="1"/>
  <c r="AA46" i="139"/>
  <c r="AA51" i="139" s="1"/>
  <c r="Y15" i="137" s="1"/>
  <c r="Y16" i="137" s="1"/>
  <c r="AE46" i="139"/>
  <c r="AE51" i="139" s="1"/>
  <c r="AC15" i="137" s="1"/>
  <c r="AC16" i="137" s="1"/>
  <c r="AI46" i="139"/>
  <c r="AI51" i="139" s="1"/>
  <c r="AG15" i="137" s="1"/>
  <c r="AG16" i="137" s="1"/>
  <c r="AM46" i="139"/>
  <c r="AM51" i="139" s="1"/>
  <c r="AK15" i="137" s="1"/>
  <c r="AK16" i="137" s="1"/>
  <c r="AQ46" i="139"/>
  <c r="AQ51" i="139" s="1"/>
  <c r="AO15" i="137" s="1"/>
  <c r="AO16" i="137" s="1"/>
  <c r="AU46" i="139"/>
  <c r="AU51" i="139" s="1"/>
  <c r="AS15" i="137" s="1"/>
  <c r="AS16" i="137" s="1"/>
  <c r="AY46" i="139"/>
  <c r="AY51" i="139" s="1"/>
  <c r="AW15" i="137" s="1"/>
  <c r="AW16" i="137" s="1"/>
  <c r="BC46" i="139"/>
  <c r="BC51" i="139" s="1"/>
  <c r="BA15" i="137" s="1"/>
  <c r="BA16" i="137" s="1"/>
  <c r="G46" i="138"/>
  <c r="G51" i="138" s="1"/>
  <c r="E12" i="137" s="1"/>
  <c r="E13" i="137" s="1"/>
  <c r="K46" i="138"/>
  <c r="K51" i="138" s="1"/>
  <c r="I12" i="137" s="1"/>
  <c r="I13" i="137" s="1"/>
  <c r="O46" i="138"/>
  <c r="O51" i="138" s="1"/>
  <c r="M12" i="137" s="1"/>
  <c r="M13" i="137" s="1"/>
  <c r="S46" i="138"/>
  <c r="S51" i="138" s="1"/>
  <c r="Q12" i="137" s="1"/>
  <c r="Q13" i="137" s="1"/>
  <c r="W46" i="138"/>
  <c r="W51" i="138" s="1"/>
  <c r="U12" i="137" s="1"/>
  <c r="U13" i="137" s="1"/>
  <c r="AA46" i="138"/>
  <c r="AA51" i="138" s="1"/>
  <c r="Y12" i="137" s="1"/>
  <c r="Y13" i="137" s="1"/>
  <c r="AE46" i="138"/>
  <c r="AE51" i="138" s="1"/>
  <c r="AC12" i="137" s="1"/>
  <c r="AC13" i="137" s="1"/>
  <c r="AI46" i="138"/>
  <c r="AI51" i="138" s="1"/>
  <c r="AG12" i="137" s="1"/>
  <c r="AG13" i="137" s="1"/>
  <c r="AM46" i="138"/>
  <c r="AM51" i="138" s="1"/>
  <c r="AK12" i="137" s="1"/>
  <c r="AK13" i="137" s="1"/>
  <c r="AQ46" i="138"/>
  <c r="AQ51" i="138" s="1"/>
  <c r="AO12" i="137" s="1"/>
  <c r="AO13" i="137" s="1"/>
  <c r="AU46" i="138"/>
  <c r="AU51" i="138" s="1"/>
  <c r="AS12" i="137" s="1"/>
  <c r="AS13" i="137" s="1"/>
  <c r="AY46" i="138"/>
  <c r="AY51" i="138" s="1"/>
  <c r="AW12" i="137" s="1"/>
  <c r="AW13" i="137" s="1"/>
  <c r="BC46" i="138"/>
  <c r="BC51" i="138" s="1"/>
  <c r="BA12" i="137" s="1"/>
  <c r="BA13" i="137" s="1"/>
  <c r="H46" i="139"/>
  <c r="H51" i="139" s="1"/>
  <c r="F15" i="137" s="1"/>
  <c r="F16" i="137" s="1"/>
  <c r="L46" i="139"/>
  <c r="L51" i="139" s="1"/>
  <c r="J15" i="137" s="1"/>
  <c r="J16" i="137" s="1"/>
  <c r="P46" i="139"/>
  <c r="P51" i="139" s="1"/>
  <c r="N15" i="137" s="1"/>
  <c r="N16" i="137" s="1"/>
  <c r="T46" i="139"/>
  <c r="T51" i="139" s="1"/>
  <c r="R15" i="137" s="1"/>
  <c r="R16" i="137" s="1"/>
  <c r="X46" i="139"/>
  <c r="X51" i="139" s="1"/>
  <c r="V15" i="137" s="1"/>
  <c r="V16" i="137" s="1"/>
  <c r="AB46" i="139"/>
  <c r="AB51" i="139" s="1"/>
  <c r="Z15" i="137" s="1"/>
  <c r="Z16" i="137" s="1"/>
  <c r="AF46" i="139"/>
  <c r="AF51" i="139" s="1"/>
  <c r="AD15" i="137" s="1"/>
  <c r="AD16" i="137" s="1"/>
  <c r="AJ46" i="139"/>
  <c r="AJ51" i="139" s="1"/>
  <c r="AH15" i="137" s="1"/>
  <c r="AH16" i="137" s="1"/>
  <c r="AN46" i="139"/>
  <c r="AN51" i="139" s="1"/>
  <c r="AL15" i="137" s="1"/>
  <c r="AL16" i="137" s="1"/>
  <c r="AR46" i="139"/>
  <c r="AR51" i="139" s="1"/>
  <c r="AP15" i="137" s="1"/>
  <c r="AP16" i="137" s="1"/>
  <c r="AV46" i="139"/>
  <c r="AV51" i="139" s="1"/>
  <c r="AT15" i="137" s="1"/>
  <c r="AT16" i="137" s="1"/>
  <c r="AZ46" i="139"/>
  <c r="AZ51" i="139" s="1"/>
  <c r="AX15" i="137" s="1"/>
  <c r="AX16" i="137" s="1"/>
  <c r="F46" i="139"/>
  <c r="F51" i="139" s="1"/>
  <c r="D15" i="137" s="1"/>
  <c r="J46" i="139"/>
  <c r="J51" i="139" s="1"/>
  <c r="H15" i="137" s="1"/>
  <c r="H16" i="137" s="1"/>
  <c r="N46" i="139"/>
  <c r="N51" i="139" s="1"/>
  <c r="L15" i="137" s="1"/>
  <c r="L16" i="137" s="1"/>
  <c r="R46" i="139"/>
  <c r="R51" i="139" s="1"/>
  <c r="P15" i="137" s="1"/>
  <c r="P16" i="137" s="1"/>
  <c r="V46" i="139"/>
  <c r="V51" i="139" s="1"/>
  <c r="T15" i="137" s="1"/>
  <c r="T16" i="137" s="1"/>
  <c r="Z46" i="139"/>
  <c r="Z51" i="139" s="1"/>
  <c r="X15" i="137" s="1"/>
  <c r="X16" i="137" s="1"/>
  <c r="AD46" i="139"/>
  <c r="AD51" i="139" s="1"/>
  <c r="AB15" i="137" s="1"/>
  <c r="AB16" i="137" s="1"/>
  <c r="AH46" i="139"/>
  <c r="AH51" i="139" s="1"/>
  <c r="AF15" i="137" s="1"/>
  <c r="AF16" i="137" s="1"/>
  <c r="AL46" i="139"/>
  <c r="AL51" i="139" s="1"/>
  <c r="AJ15" i="137" s="1"/>
  <c r="AJ16" i="137" s="1"/>
  <c r="AP46" i="139"/>
  <c r="AP51" i="139" s="1"/>
  <c r="AN15" i="137" s="1"/>
  <c r="AN16" i="137" s="1"/>
  <c r="AT46" i="139"/>
  <c r="AT51" i="139" s="1"/>
  <c r="AR15" i="137" s="1"/>
  <c r="AR16" i="137" s="1"/>
  <c r="AX46" i="139"/>
  <c r="AX51" i="139" s="1"/>
  <c r="AV15" i="137" s="1"/>
  <c r="AV16" i="137" s="1"/>
  <c r="BB46" i="139"/>
  <c r="BB51" i="139" s="1"/>
  <c r="AZ15" i="137" s="1"/>
  <c r="AZ16" i="137" s="1"/>
  <c r="F51" i="138"/>
  <c r="D12" i="137" s="1"/>
  <c r="M46" i="138"/>
  <c r="M51" i="138" s="1"/>
  <c r="K12" i="137" s="1"/>
  <c r="K13" i="137" s="1"/>
  <c r="Y46" i="138"/>
  <c r="Y51" i="138" s="1"/>
  <c r="W12" i="137" s="1"/>
  <c r="W13" i="137" s="1"/>
  <c r="AO46" i="138"/>
  <c r="AO51" i="138" s="1"/>
  <c r="AM12" i="137" s="1"/>
  <c r="AM13" i="137" s="1"/>
  <c r="I46" i="138"/>
  <c r="I51" i="138" s="1"/>
  <c r="G12" i="137" s="1"/>
  <c r="G13" i="137" s="1"/>
  <c r="U46" i="138"/>
  <c r="U51" i="138" s="1"/>
  <c r="S12" i="137" s="1"/>
  <c r="S13" i="137" s="1"/>
  <c r="AC46" i="138"/>
  <c r="AC51" i="138" s="1"/>
  <c r="AA12" i="137" s="1"/>
  <c r="AA13" i="137" s="1"/>
  <c r="AK46" i="138"/>
  <c r="AK51" i="138" s="1"/>
  <c r="AI12" i="137" s="1"/>
  <c r="AI13" i="137" s="1"/>
  <c r="BA46" i="138"/>
  <c r="BA51" i="138" s="1"/>
  <c r="AY12" i="137" s="1"/>
  <c r="AY13" i="137" s="1"/>
  <c r="Q46" i="138"/>
  <c r="Q51" i="138" s="1"/>
  <c r="O12" i="137" s="1"/>
  <c r="O13" i="137" s="1"/>
  <c r="AG46" i="138"/>
  <c r="AG51" i="138" s="1"/>
  <c r="AE12" i="137" s="1"/>
  <c r="AE13" i="137" s="1"/>
  <c r="AS46" i="138"/>
  <c r="AS51" i="138" s="1"/>
  <c r="AQ12" i="137" s="1"/>
  <c r="AQ13" i="137" s="1"/>
  <c r="AW46" i="138"/>
  <c r="AW51" i="138" s="1"/>
  <c r="AU12" i="137" s="1"/>
  <c r="AU13" i="137" s="1"/>
  <c r="A12" i="137" l="1"/>
  <c r="D13" i="137"/>
  <c r="A18" i="137"/>
  <c r="D19" i="137"/>
  <c r="A15" i="137"/>
  <c r="D16" i="137"/>
  <c r="D7" i="137"/>
  <c r="E7" i="137" s="1"/>
  <c r="F7" i="137" s="1"/>
  <c r="G7" i="137" s="1"/>
  <c r="H7" i="137" s="1"/>
  <c r="I7" i="137" s="1"/>
  <c r="J7" i="137" s="1"/>
  <c r="K7" i="137" s="1"/>
  <c r="L7" i="137" s="1"/>
  <c r="M7" i="137" s="1"/>
  <c r="N7" i="137" s="1"/>
  <c r="O7" i="137" s="1"/>
  <c r="P7" i="137" s="1"/>
  <c r="Q7" i="137" s="1"/>
  <c r="R7" i="137" s="1"/>
  <c r="S7" i="137" s="1"/>
  <c r="T7" i="137" s="1"/>
  <c r="U7" i="137" s="1"/>
  <c r="V7" i="137" s="1"/>
  <c r="W7" i="137" s="1"/>
  <c r="X7" i="137" s="1"/>
  <c r="Y7" i="137" s="1"/>
  <c r="Z7" i="137" s="1"/>
  <c r="AA7" i="137" s="1"/>
  <c r="AB7" i="137" s="1"/>
  <c r="AC7" i="137" s="1"/>
  <c r="AD7" i="137" s="1"/>
  <c r="AE7" i="137" s="1"/>
  <c r="AF7" i="137" s="1"/>
  <c r="AG7" i="137" s="1"/>
  <c r="AH7" i="137" s="1"/>
  <c r="AI7" i="137" s="1"/>
  <c r="AJ7" i="137" s="1"/>
  <c r="AK7" i="137" s="1"/>
  <c r="AL7" i="137" s="1"/>
  <c r="AM7" i="137" s="1"/>
  <c r="AN7" i="137" s="1"/>
  <c r="AO7" i="137" s="1"/>
  <c r="AP7" i="137" s="1"/>
  <c r="AQ7" i="137" s="1"/>
  <c r="AR7" i="137" s="1"/>
  <c r="AS7" i="137" s="1"/>
  <c r="AT7" i="137" s="1"/>
  <c r="AU7" i="137" s="1"/>
  <c r="AV7" i="137" s="1"/>
  <c r="AW7" i="137" s="1"/>
  <c r="AX7" i="137" s="1"/>
  <c r="AY7" i="137" s="1"/>
  <c r="AZ7" i="137" s="1"/>
  <c r="BA7" i="137" s="1"/>
  <c r="B22" i="126" l="1"/>
  <c r="B22" i="120"/>
  <c r="B25" i="128"/>
  <c r="F23" i="120" l="1"/>
  <c r="F23" i="141" l="1"/>
  <c r="F23" i="138"/>
  <c r="F26" i="128"/>
  <c r="F23" i="126"/>
  <c r="E9" i="130"/>
  <c r="E12" i="130" s="1"/>
  <c r="G23" i="120" l="1"/>
  <c r="G23" i="126"/>
  <c r="G26" i="128"/>
  <c r="F9" i="130"/>
  <c r="F12" i="130" s="1"/>
  <c r="G9" i="130" l="1"/>
  <c r="G12" i="130" s="1"/>
  <c r="H23" i="126" l="1"/>
  <c r="H26" i="128"/>
  <c r="H23" i="120"/>
  <c r="H9" i="130"/>
  <c r="H12" i="130" s="1"/>
  <c r="I23" i="126" l="1"/>
  <c r="I26" i="128"/>
  <c r="I23" i="120"/>
  <c r="I9" i="130"/>
  <c r="I12" i="130" s="1"/>
  <c r="J23" i="120" l="1"/>
  <c r="J23" i="126"/>
  <c r="J26" i="128"/>
  <c r="J9" i="130"/>
  <c r="J12" i="130" s="1"/>
  <c r="K23" i="120" l="1"/>
  <c r="K23" i="126"/>
  <c r="K26" i="128"/>
  <c r="K9" i="130"/>
  <c r="K12" i="130" s="1"/>
  <c r="L23" i="126" l="1"/>
  <c r="L26" i="128"/>
  <c r="L23" i="120"/>
  <c r="L9" i="130"/>
  <c r="L12" i="130" s="1"/>
  <c r="M23" i="126" l="1"/>
  <c r="M26" i="128"/>
  <c r="M23" i="120"/>
  <c r="M9" i="130"/>
  <c r="M12" i="130" s="1"/>
  <c r="N23" i="120" l="1"/>
  <c r="N23" i="126"/>
  <c r="N26" i="128"/>
  <c r="N9" i="130"/>
  <c r="N12" i="130" s="1"/>
  <c r="O23" i="120" l="1"/>
  <c r="O23" i="126"/>
  <c r="O26" i="128"/>
  <c r="O9" i="130"/>
  <c r="O12" i="130" s="1"/>
  <c r="P23" i="126" l="1"/>
  <c r="P26" i="128"/>
  <c r="P23" i="120"/>
  <c r="P9" i="130"/>
  <c r="P12" i="130" s="1"/>
  <c r="Q23" i="126" l="1"/>
  <c r="Q26" i="128"/>
  <c r="Q23" i="120"/>
  <c r="Q9" i="130"/>
  <c r="Q12" i="130" s="1"/>
  <c r="R23" i="120" l="1"/>
  <c r="R23" i="126"/>
  <c r="R26" i="128"/>
  <c r="R9" i="130"/>
  <c r="R12" i="130" s="1"/>
  <c r="S23" i="120" l="1"/>
  <c r="S23" i="126"/>
  <c r="S26" i="128"/>
  <c r="S9" i="130"/>
  <c r="S12" i="130" s="1"/>
  <c r="T23" i="126" l="1"/>
  <c r="T26" i="128"/>
  <c r="T23" i="120"/>
  <c r="T9" i="130"/>
  <c r="T12" i="130" s="1"/>
  <c r="U23" i="126" l="1"/>
  <c r="U26" i="128"/>
  <c r="U23" i="120"/>
  <c r="U9" i="130"/>
  <c r="U12" i="130" s="1"/>
  <c r="V23" i="120" l="1"/>
  <c r="V23" i="126"/>
  <c r="V26" i="128"/>
  <c r="V9" i="130"/>
  <c r="V12" i="130" s="1"/>
  <c r="W23" i="120" l="1"/>
  <c r="W23" i="126"/>
  <c r="W26" i="128"/>
  <c r="W9" i="130"/>
  <c r="W12" i="130" s="1"/>
  <c r="X23" i="126" l="1"/>
  <c r="X26" i="128"/>
  <c r="X23" i="120"/>
  <c r="X9" i="130"/>
  <c r="X12" i="130" s="1"/>
  <c r="Y23" i="126" l="1"/>
  <c r="Y26" i="128"/>
  <c r="Y23" i="120"/>
  <c r="Y9" i="130"/>
  <c r="Y12" i="130" s="1"/>
  <c r="Z23" i="120" l="1"/>
  <c r="Z23" i="126"/>
  <c r="Z26" i="128"/>
  <c r="Z9" i="130"/>
  <c r="Z12" i="130" s="1"/>
  <c r="AA23" i="120" l="1"/>
  <c r="AA23" i="126"/>
  <c r="AA26" i="128"/>
  <c r="AA9" i="130"/>
  <c r="AA12" i="130" s="1"/>
  <c r="AB23" i="126" l="1"/>
  <c r="AB26" i="128"/>
  <c r="AB23" i="120"/>
  <c r="AB9" i="130"/>
  <c r="AB12" i="130" s="1"/>
  <c r="AC23" i="126" l="1"/>
  <c r="AC26" i="128"/>
  <c r="AC23" i="120"/>
  <c r="AC9" i="130"/>
  <c r="AC12" i="130" s="1"/>
  <c r="AD23" i="120" l="1"/>
  <c r="AD23" i="126"/>
  <c r="AD26" i="128"/>
  <c r="AD9" i="130"/>
  <c r="AD12" i="130" s="1"/>
  <c r="AE23" i="120" l="1"/>
  <c r="AE23" i="126"/>
  <c r="AE26" i="128"/>
  <c r="AE9" i="130"/>
  <c r="AE12" i="130" s="1"/>
  <c r="AF23" i="126" l="1"/>
  <c r="AF26" i="128"/>
  <c r="AF23" i="120"/>
  <c r="AF9" i="130"/>
  <c r="AF12" i="130" s="1"/>
  <c r="AG23" i="126" l="1"/>
  <c r="AG26" i="128"/>
  <c r="AG23" i="120"/>
  <c r="AG9" i="130"/>
  <c r="AG12" i="130" s="1"/>
  <c r="AH23" i="120" l="1"/>
  <c r="AH23" i="126"/>
  <c r="AH26" i="128"/>
  <c r="AH9" i="130"/>
  <c r="AH12" i="130" s="1"/>
  <c r="AI23" i="120" l="1"/>
  <c r="AI23" i="126"/>
  <c r="AI26" i="128"/>
  <c r="AI9" i="130"/>
  <c r="AI12" i="130" s="1"/>
  <c r="AJ23" i="126" l="1"/>
  <c r="AJ26" i="128"/>
  <c r="AJ23" i="120"/>
  <c r="AJ9" i="130"/>
  <c r="AJ12" i="130" s="1"/>
  <c r="AK23" i="126" l="1"/>
  <c r="AK26" i="128"/>
  <c r="AK23" i="120"/>
  <c r="AK9" i="130"/>
  <c r="AK12" i="130" s="1"/>
  <c r="AL23" i="120" l="1"/>
  <c r="AL23" i="126"/>
  <c r="AL26" i="128"/>
  <c r="AL9" i="130"/>
  <c r="AL12" i="130" s="1"/>
  <c r="AM23" i="120" l="1"/>
  <c r="AM23" i="126"/>
  <c r="AM26" i="128"/>
  <c r="AM9" i="130"/>
  <c r="AM12" i="130" s="1"/>
  <c r="AN23" i="126" l="1"/>
  <c r="AN26" i="128"/>
  <c r="AN23" i="120"/>
  <c r="AN9" i="130"/>
  <c r="AN12" i="130" s="1"/>
  <c r="AO23" i="126" l="1"/>
  <c r="AO26" i="128"/>
  <c r="AO23" i="120"/>
  <c r="AO9" i="130"/>
  <c r="AO12" i="130" s="1"/>
  <c r="AP23" i="120" l="1"/>
  <c r="AP23" i="126"/>
  <c r="AP26" i="128"/>
  <c r="AP9" i="130"/>
  <c r="AP12" i="130" s="1"/>
  <c r="AQ23" i="120" l="1"/>
  <c r="AQ23" i="126"/>
  <c r="AQ26" i="128"/>
  <c r="AQ9" i="130"/>
  <c r="AQ12" i="130" s="1"/>
  <c r="AR23" i="126" l="1"/>
  <c r="AR26" i="128"/>
  <c r="AR23" i="120"/>
  <c r="AR9" i="130"/>
  <c r="AR12" i="130" s="1"/>
  <c r="AS23" i="126" l="1"/>
  <c r="AS26" i="128"/>
  <c r="AS23" i="120"/>
  <c r="AS9" i="130"/>
  <c r="AS12" i="130" s="1"/>
  <c r="AT23" i="120" l="1"/>
  <c r="AT23" i="126"/>
  <c r="AT26" i="128"/>
  <c r="AT9" i="130"/>
  <c r="AT12" i="130" s="1"/>
  <c r="AU23" i="120" l="1"/>
  <c r="AU23" i="126"/>
  <c r="AU26" i="128"/>
  <c r="AU9" i="130"/>
  <c r="AU12" i="130" s="1"/>
  <c r="AV23" i="126" l="1"/>
  <c r="AV26" i="128"/>
  <c r="AV23" i="120"/>
  <c r="AV9" i="130"/>
  <c r="AV12" i="130" s="1"/>
  <c r="AW23" i="126" l="1"/>
  <c r="AW26" i="128"/>
  <c r="AW23" i="120"/>
  <c r="AW9" i="130"/>
  <c r="AW12" i="130" s="1"/>
  <c r="AX23" i="120" l="1"/>
  <c r="AX23" i="126"/>
  <c r="AX26" i="128"/>
  <c r="AX9" i="130"/>
  <c r="AX12" i="130" s="1"/>
  <c r="AY23" i="120" l="1"/>
  <c r="AY23" i="126"/>
  <c r="AY26" i="128"/>
  <c r="AY9" i="130"/>
  <c r="AY12" i="130" s="1"/>
  <c r="AZ23" i="126" l="1"/>
  <c r="AZ26" i="128"/>
  <c r="AZ23" i="120"/>
  <c r="AZ9" i="130"/>
  <c r="AZ12" i="130" s="1"/>
  <c r="BA23" i="126" l="1"/>
  <c r="BA26" i="128"/>
  <c r="BA23" i="120"/>
  <c r="BA9" i="130"/>
  <c r="BA12" i="130" s="1"/>
  <c r="BC23" i="120" l="1"/>
  <c r="BC23" i="126"/>
  <c r="BC26" i="128"/>
  <c r="BB23" i="120"/>
  <c r="BB23" i="126"/>
  <c r="BB26" i="128"/>
  <c r="E13" i="133"/>
  <c r="E9" i="132"/>
  <c r="E12" i="132" s="1"/>
  <c r="G23" i="139" s="1"/>
  <c r="E9" i="131"/>
  <c r="E12" i="131" s="1"/>
  <c r="C63" i="130"/>
  <c r="C69" i="130" s="1"/>
  <c r="D63" i="130"/>
  <c r="G23" i="140" l="1"/>
  <c r="F13" i="133"/>
  <c r="F9" i="132"/>
  <c r="F12" i="132" s="1"/>
  <c r="H23" i="139" s="1"/>
  <c r="F9" i="131"/>
  <c r="F12" i="131" s="1"/>
  <c r="BC90" i="128"/>
  <c r="BB90" i="128"/>
  <c r="BA90" i="128"/>
  <c r="AZ90" i="128"/>
  <c r="AY90" i="128"/>
  <c r="AX90" i="128"/>
  <c r="AW90" i="128"/>
  <c r="AV90" i="128"/>
  <c r="AU90" i="128"/>
  <c r="AT90" i="128"/>
  <c r="AS90" i="128"/>
  <c r="AR90" i="128"/>
  <c r="AQ90" i="128"/>
  <c r="AP90" i="128"/>
  <c r="AO90" i="128"/>
  <c r="AN90" i="128"/>
  <c r="AM90" i="128"/>
  <c r="AL90" i="128"/>
  <c r="AK90" i="128"/>
  <c r="AJ90" i="128"/>
  <c r="AI90" i="128"/>
  <c r="AH90" i="128"/>
  <c r="AG90" i="128"/>
  <c r="AF90" i="128"/>
  <c r="AE90" i="128"/>
  <c r="AD90" i="128"/>
  <c r="AC90" i="128"/>
  <c r="AB90" i="128"/>
  <c r="AA90" i="128"/>
  <c r="Z90" i="128"/>
  <c r="Y90" i="128"/>
  <c r="X90" i="128"/>
  <c r="W90" i="128"/>
  <c r="V90" i="128"/>
  <c r="U90" i="128"/>
  <c r="T90" i="128"/>
  <c r="S90" i="128"/>
  <c r="R90" i="128"/>
  <c r="Q90" i="128"/>
  <c r="P90" i="128"/>
  <c r="O90" i="128"/>
  <c r="N90" i="128"/>
  <c r="M90" i="128"/>
  <c r="L90" i="128"/>
  <c r="K90" i="128"/>
  <c r="J90" i="128"/>
  <c r="I90" i="128"/>
  <c r="H90" i="128"/>
  <c r="G90" i="128"/>
  <c r="F90" i="128"/>
  <c r="BC89" i="128"/>
  <c r="BB89" i="128"/>
  <c r="BA89" i="128"/>
  <c r="AZ89" i="128"/>
  <c r="AY89" i="128"/>
  <c r="AX89" i="128"/>
  <c r="AW89" i="128"/>
  <c r="AV89" i="128"/>
  <c r="AU89" i="128"/>
  <c r="AT89" i="128"/>
  <c r="AS89" i="128"/>
  <c r="AR89" i="128"/>
  <c r="AQ89" i="128"/>
  <c r="AP89" i="128"/>
  <c r="AO89" i="128"/>
  <c r="AN89" i="128"/>
  <c r="AM89" i="128"/>
  <c r="AL89" i="128"/>
  <c r="AK89" i="128"/>
  <c r="AJ89" i="128"/>
  <c r="AI89" i="128"/>
  <c r="AH89" i="128"/>
  <c r="AG89" i="128"/>
  <c r="AF89" i="128"/>
  <c r="AE89" i="128"/>
  <c r="AD89" i="128"/>
  <c r="AC89" i="128"/>
  <c r="AB89" i="128"/>
  <c r="AA89" i="128"/>
  <c r="Z89" i="128"/>
  <c r="Y89" i="128"/>
  <c r="X89" i="128"/>
  <c r="W89" i="128"/>
  <c r="V89" i="128"/>
  <c r="U89" i="128"/>
  <c r="T89" i="128"/>
  <c r="S89" i="128"/>
  <c r="R89" i="128"/>
  <c r="Q89" i="128"/>
  <c r="P89" i="128"/>
  <c r="O89" i="128"/>
  <c r="N89" i="128"/>
  <c r="M89" i="128"/>
  <c r="L89" i="128"/>
  <c r="K89" i="128"/>
  <c r="J89" i="128"/>
  <c r="I89" i="128"/>
  <c r="H89" i="128"/>
  <c r="G89" i="128"/>
  <c r="F89" i="128"/>
  <c r="BC88" i="128"/>
  <c r="BB88" i="128"/>
  <c r="BA88" i="128"/>
  <c r="AZ88" i="128"/>
  <c r="AY88" i="128"/>
  <c r="AX88" i="128"/>
  <c r="AW88" i="128"/>
  <c r="AV88" i="128"/>
  <c r="AU88" i="128"/>
  <c r="AT88" i="128"/>
  <c r="AS88" i="128"/>
  <c r="AR88" i="128"/>
  <c r="AQ88" i="128"/>
  <c r="AP88" i="128"/>
  <c r="AO88" i="128"/>
  <c r="AN88" i="128"/>
  <c r="AM88" i="128"/>
  <c r="AL88" i="128"/>
  <c r="AK88" i="128"/>
  <c r="AJ88" i="128"/>
  <c r="AI88" i="128"/>
  <c r="AH88" i="128"/>
  <c r="AG88" i="128"/>
  <c r="AF88" i="128"/>
  <c r="AE88" i="128"/>
  <c r="AD88" i="128"/>
  <c r="AC88" i="128"/>
  <c r="AB88" i="128"/>
  <c r="AA88" i="128"/>
  <c r="Z88" i="128"/>
  <c r="Y88" i="128"/>
  <c r="X88" i="128"/>
  <c r="W88" i="128"/>
  <c r="V88" i="128"/>
  <c r="U88" i="128"/>
  <c r="T88" i="128"/>
  <c r="S88" i="128"/>
  <c r="R88" i="128"/>
  <c r="Q88" i="128"/>
  <c r="P88" i="128"/>
  <c r="O88" i="128"/>
  <c r="N88" i="128"/>
  <c r="M88" i="128"/>
  <c r="L88" i="128"/>
  <c r="K88" i="128"/>
  <c r="J88" i="128"/>
  <c r="I88" i="128"/>
  <c r="H88" i="128"/>
  <c r="G88" i="128"/>
  <c r="F88" i="128"/>
  <c r="BC87" i="128"/>
  <c r="BB87" i="128"/>
  <c r="BA87" i="128"/>
  <c r="AZ87" i="128"/>
  <c r="AY87" i="128"/>
  <c r="AX87" i="128"/>
  <c r="AW87" i="128"/>
  <c r="AV87" i="128"/>
  <c r="AU87" i="128"/>
  <c r="AT87" i="128"/>
  <c r="AS87" i="128"/>
  <c r="AR87" i="128"/>
  <c r="AQ87" i="128"/>
  <c r="AP87" i="128"/>
  <c r="AO87" i="128"/>
  <c r="AN87" i="128"/>
  <c r="AM87" i="128"/>
  <c r="AL87" i="128"/>
  <c r="AK87" i="128"/>
  <c r="AJ87" i="128"/>
  <c r="AI87" i="128"/>
  <c r="AH87" i="128"/>
  <c r="AG87" i="128"/>
  <c r="AF87" i="128"/>
  <c r="AE87" i="128"/>
  <c r="AD87" i="128"/>
  <c r="AC87" i="128"/>
  <c r="AB87" i="128"/>
  <c r="AA87" i="128"/>
  <c r="Z87" i="128"/>
  <c r="Y87" i="128"/>
  <c r="X87" i="128"/>
  <c r="W87" i="128"/>
  <c r="V87" i="128"/>
  <c r="U87" i="128"/>
  <c r="T87" i="128"/>
  <c r="S87" i="128"/>
  <c r="R87" i="128"/>
  <c r="Q87" i="128"/>
  <c r="P87" i="128"/>
  <c r="O87" i="128"/>
  <c r="N87" i="128"/>
  <c r="M87" i="128"/>
  <c r="L87" i="128"/>
  <c r="K87" i="128"/>
  <c r="J87" i="128"/>
  <c r="I87" i="128"/>
  <c r="H87" i="128"/>
  <c r="G87" i="128"/>
  <c r="F87" i="128"/>
  <c r="BC86" i="128"/>
  <c r="BB86" i="128"/>
  <c r="BA86" i="128"/>
  <c r="AZ86" i="128"/>
  <c r="AY86" i="128"/>
  <c r="AX86" i="128"/>
  <c r="AW86" i="128"/>
  <c r="AV86" i="128"/>
  <c r="AU86" i="128"/>
  <c r="AT86" i="128"/>
  <c r="AS86" i="128"/>
  <c r="AR86" i="128"/>
  <c r="AQ86" i="128"/>
  <c r="AP86" i="128"/>
  <c r="AO86" i="128"/>
  <c r="AN86" i="128"/>
  <c r="AM86" i="128"/>
  <c r="AL86" i="128"/>
  <c r="AK86" i="128"/>
  <c r="AJ86" i="128"/>
  <c r="AI86" i="128"/>
  <c r="AH86" i="128"/>
  <c r="AG86" i="128"/>
  <c r="AF86" i="128"/>
  <c r="AE86" i="128"/>
  <c r="AD86" i="128"/>
  <c r="AC86" i="128"/>
  <c r="AB86" i="128"/>
  <c r="AA86" i="128"/>
  <c r="Z86" i="128"/>
  <c r="Y86" i="128"/>
  <c r="X86" i="128"/>
  <c r="W86" i="128"/>
  <c r="V86" i="128"/>
  <c r="U86" i="128"/>
  <c r="T86" i="128"/>
  <c r="S86" i="128"/>
  <c r="R86" i="128"/>
  <c r="Q86" i="128"/>
  <c r="P86" i="128"/>
  <c r="O86" i="128"/>
  <c r="N86" i="128"/>
  <c r="M86" i="128"/>
  <c r="L86" i="128"/>
  <c r="K86" i="128"/>
  <c r="J86" i="128"/>
  <c r="I86" i="128"/>
  <c r="H86" i="128"/>
  <c r="G86" i="128"/>
  <c r="F86" i="128"/>
  <c r="BC80" i="128"/>
  <c r="BB80" i="128"/>
  <c r="BA80" i="128"/>
  <c r="AZ80" i="128"/>
  <c r="AY80" i="128"/>
  <c r="AX80" i="128"/>
  <c r="AW80" i="128"/>
  <c r="AV80" i="128"/>
  <c r="AU80" i="128"/>
  <c r="AT80" i="128"/>
  <c r="AS80" i="128"/>
  <c r="AR80" i="128"/>
  <c r="AQ80" i="128"/>
  <c r="AP80" i="128"/>
  <c r="AO80" i="128"/>
  <c r="AN80" i="128"/>
  <c r="AM80" i="128"/>
  <c r="AL80" i="128"/>
  <c r="AK80" i="128"/>
  <c r="AJ80" i="128"/>
  <c r="AI80" i="128"/>
  <c r="AH80" i="128"/>
  <c r="AG80" i="128"/>
  <c r="AF80" i="128"/>
  <c r="AE80" i="128"/>
  <c r="AD80" i="128"/>
  <c r="AC80" i="128"/>
  <c r="AB80" i="128"/>
  <c r="AA80" i="128"/>
  <c r="Z80" i="128"/>
  <c r="Y80" i="128"/>
  <c r="X80" i="128"/>
  <c r="W80" i="128"/>
  <c r="V80" i="128"/>
  <c r="U80" i="128"/>
  <c r="T80" i="128"/>
  <c r="S80" i="128"/>
  <c r="R80" i="128"/>
  <c r="Q80" i="128"/>
  <c r="P80" i="128"/>
  <c r="O80" i="128"/>
  <c r="N80" i="128"/>
  <c r="M80" i="128"/>
  <c r="L80" i="128"/>
  <c r="K80" i="128"/>
  <c r="J80" i="128"/>
  <c r="I80" i="128"/>
  <c r="H80" i="128"/>
  <c r="G80" i="128"/>
  <c r="F80" i="128"/>
  <c r="BC77" i="128"/>
  <c r="BB77" i="128"/>
  <c r="BA77" i="128"/>
  <c r="AZ77" i="128"/>
  <c r="AY77" i="128"/>
  <c r="AX77" i="128"/>
  <c r="AW77" i="128"/>
  <c r="AV77" i="128"/>
  <c r="AU77" i="128"/>
  <c r="AT77" i="128"/>
  <c r="AS77" i="128"/>
  <c r="AR77" i="128"/>
  <c r="AQ77" i="128"/>
  <c r="AP77" i="128"/>
  <c r="AO77" i="128"/>
  <c r="AN77" i="128"/>
  <c r="AM77" i="128"/>
  <c r="AL77" i="128"/>
  <c r="AK77" i="128"/>
  <c r="AJ77" i="128"/>
  <c r="AI77" i="128"/>
  <c r="AH77" i="128"/>
  <c r="AG77" i="128"/>
  <c r="AF77" i="128"/>
  <c r="AE77" i="128"/>
  <c r="AD77" i="128"/>
  <c r="AC77" i="128"/>
  <c r="AB77" i="128"/>
  <c r="AA77" i="128"/>
  <c r="Z77" i="128"/>
  <c r="Y77" i="128"/>
  <c r="X77" i="128"/>
  <c r="W77" i="128"/>
  <c r="V77" i="128"/>
  <c r="U77" i="128"/>
  <c r="T77" i="128"/>
  <c r="S77" i="128"/>
  <c r="R77" i="128"/>
  <c r="Q77" i="128"/>
  <c r="P77" i="128"/>
  <c r="O77" i="128"/>
  <c r="N77" i="128"/>
  <c r="M77" i="128"/>
  <c r="L77" i="128"/>
  <c r="K77" i="128"/>
  <c r="J77" i="128"/>
  <c r="I77" i="128"/>
  <c r="H77" i="128"/>
  <c r="G77" i="128"/>
  <c r="F77" i="128"/>
  <c r="BC76" i="128"/>
  <c r="BB76" i="128"/>
  <c r="BA76" i="128"/>
  <c r="AZ76" i="128"/>
  <c r="AY76" i="128"/>
  <c r="AX76" i="128"/>
  <c r="AW76" i="128"/>
  <c r="AV76" i="128"/>
  <c r="AU76" i="128"/>
  <c r="AT76" i="128"/>
  <c r="AS76" i="128"/>
  <c r="AR76" i="128"/>
  <c r="AQ76" i="128"/>
  <c r="AP76" i="128"/>
  <c r="AO76" i="128"/>
  <c r="AN76" i="128"/>
  <c r="AM76" i="128"/>
  <c r="AL76" i="128"/>
  <c r="AK76" i="128"/>
  <c r="AJ76" i="128"/>
  <c r="AI76" i="128"/>
  <c r="AH76" i="128"/>
  <c r="AG76" i="128"/>
  <c r="AF76" i="128"/>
  <c r="AE76" i="128"/>
  <c r="AD76" i="128"/>
  <c r="AC76" i="128"/>
  <c r="AB76" i="128"/>
  <c r="AA76" i="128"/>
  <c r="Z76" i="128"/>
  <c r="Y76" i="128"/>
  <c r="X76" i="128"/>
  <c r="W76" i="128"/>
  <c r="V76" i="128"/>
  <c r="U76" i="128"/>
  <c r="T76" i="128"/>
  <c r="S76" i="128"/>
  <c r="R76" i="128"/>
  <c r="Q76" i="128"/>
  <c r="P76" i="128"/>
  <c r="O76" i="128"/>
  <c r="N76" i="128"/>
  <c r="M76" i="128"/>
  <c r="L76" i="128"/>
  <c r="K76" i="128"/>
  <c r="J76" i="128"/>
  <c r="I76" i="128"/>
  <c r="H76" i="128"/>
  <c r="G76" i="128"/>
  <c r="F76" i="128"/>
  <c r="BC74" i="128"/>
  <c r="BC75" i="128" s="1"/>
  <c r="BB74" i="128"/>
  <c r="BB75" i="128" s="1"/>
  <c r="BA74" i="128"/>
  <c r="BA75" i="128" s="1"/>
  <c r="AZ74" i="128"/>
  <c r="AZ75" i="128" s="1"/>
  <c r="AY74" i="128"/>
  <c r="AY75" i="128" s="1"/>
  <c r="AX74" i="128"/>
  <c r="AX75" i="128" s="1"/>
  <c r="AW74" i="128"/>
  <c r="AW75" i="128" s="1"/>
  <c r="AV74" i="128"/>
  <c r="AV75" i="128" s="1"/>
  <c r="AU74" i="128"/>
  <c r="AU75" i="128" s="1"/>
  <c r="AT74" i="128"/>
  <c r="AT75" i="128" s="1"/>
  <c r="AS74" i="128"/>
  <c r="AS75" i="128" s="1"/>
  <c r="AR74" i="128"/>
  <c r="AR75" i="128" s="1"/>
  <c r="AQ74" i="128"/>
  <c r="AQ75" i="128" s="1"/>
  <c r="AP74" i="128"/>
  <c r="AP75" i="128" s="1"/>
  <c r="AO74" i="128"/>
  <c r="AO75" i="128" s="1"/>
  <c r="AN74" i="128"/>
  <c r="AN75" i="128" s="1"/>
  <c r="AM74" i="128"/>
  <c r="AM75" i="128" s="1"/>
  <c r="AL74" i="128"/>
  <c r="AL75" i="128" s="1"/>
  <c r="AK74" i="128"/>
  <c r="AK75" i="128" s="1"/>
  <c r="AJ74" i="128"/>
  <c r="AJ75" i="128" s="1"/>
  <c r="AI74" i="128"/>
  <c r="AI75" i="128" s="1"/>
  <c r="AH74" i="128"/>
  <c r="AH75" i="128" s="1"/>
  <c r="AG74" i="128"/>
  <c r="AG75" i="128" s="1"/>
  <c r="AF74" i="128"/>
  <c r="AF75" i="128" s="1"/>
  <c r="AE74" i="128"/>
  <c r="AE75" i="128" s="1"/>
  <c r="AD74" i="128"/>
  <c r="AD75" i="128" s="1"/>
  <c r="AC74" i="128"/>
  <c r="AC75" i="128" s="1"/>
  <c r="AB74" i="128"/>
  <c r="AB75" i="128" s="1"/>
  <c r="AA74" i="128"/>
  <c r="AA75" i="128" s="1"/>
  <c r="Z74" i="128"/>
  <c r="Z75" i="128" s="1"/>
  <c r="Y74" i="128"/>
  <c r="Y75" i="128" s="1"/>
  <c r="X74" i="128"/>
  <c r="X75" i="128" s="1"/>
  <c r="W74" i="128"/>
  <c r="W75" i="128" s="1"/>
  <c r="V74" i="128"/>
  <c r="V75" i="128" s="1"/>
  <c r="U74" i="128"/>
  <c r="U75" i="128" s="1"/>
  <c r="T74" i="128"/>
  <c r="T75" i="128" s="1"/>
  <c r="S74" i="128"/>
  <c r="S75" i="128" s="1"/>
  <c r="R74" i="128"/>
  <c r="R75" i="128" s="1"/>
  <c r="Q74" i="128"/>
  <c r="Q75" i="128" s="1"/>
  <c r="P74" i="128"/>
  <c r="P75" i="128" s="1"/>
  <c r="O74" i="128"/>
  <c r="O75" i="128" s="1"/>
  <c r="N74" i="128"/>
  <c r="N75" i="128" s="1"/>
  <c r="M74" i="128"/>
  <c r="M75" i="128" s="1"/>
  <c r="L74" i="128"/>
  <c r="L75" i="128" s="1"/>
  <c r="K74" i="128"/>
  <c r="K75" i="128" s="1"/>
  <c r="J74" i="128"/>
  <c r="J75" i="128" s="1"/>
  <c r="I74" i="128"/>
  <c r="I75" i="128" s="1"/>
  <c r="H74" i="128"/>
  <c r="H75" i="128" s="1"/>
  <c r="G74" i="128"/>
  <c r="G75" i="128" s="1"/>
  <c r="F74" i="128"/>
  <c r="F75" i="128" s="1"/>
  <c r="BC69" i="128"/>
  <c r="BB69" i="128"/>
  <c r="BA69" i="128"/>
  <c r="AZ69" i="128"/>
  <c r="AY69" i="128"/>
  <c r="AX69" i="128"/>
  <c r="AW69" i="128"/>
  <c r="AV69" i="128"/>
  <c r="AU69" i="128"/>
  <c r="AT69" i="128"/>
  <c r="AS69" i="128"/>
  <c r="AR69" i="128"/>
  <c r="AQ69" i="128"/>
  <c r="AP69" i="128"/>
  <c r="AO69" i="128"/>
  <c r="AN69" i="128"/>
  <c r="AM69" i="128"/>
  <c r="AL69" i="128"/>
  <c r="AK69" i="128"/>
  <c r="AJ69" i="128"/>
  <c r="AI69" i="128"/>
  <c r="AH69" i="128"/>
  <c r="AG69" i="128"/>
  <c r="AF69" i="128"/>
  <c r="AE69" i="128"/>
  <c r="AD69" i="128"/>
  <c r="AC69" i="128"/>
  <c r="AB69" i="128"/>
  <c r="AA69" i="128"/>
  <c r="Z69" i="128"/>
  <c r="Y69" i="128"/>
  <c r="X69" i="128"/>
  <c r="W69" i="128"/>
  <c r="V69" i="128"/>
  <c r="U69" i="128"/>
  <c r="T69" i="128"/>
  <c r="S69" i="128"/>
  <c r="R69" i="128"/>
  <c r="Q69" i="128"/>
  <c r="P69" i="128"/>
  <c r="O69" i="128"/>
  <c r="N69" i="128"/>
  <c r="M69" i="128"/>
  <c r="L69" i="128"/>
  <c r="K69" i="128"/>
  <c r="J69" i="128"/>
  <c r="I69" i="128"/>
  <c r="H69" i="128"/>
  <c r="G69" i="128"/>
  <c r="F69" i="128"/>
  <c r="F50" i="128"/>
  <c r="G50" i="128" s="1"/>
  <c r="H50" i="128" s="1"/>
  <c r="I50" i="128" s="1"/>
  <c r="J50" i="128" s="1"/>
  <c r="K50" i="128" s="1"/>
  <c r="L50" i="128" s="1"/>
  <c r="M50" i="128" s="1"/>
  <c r="N50" i="128" s="1"/>
  <c r="O50" i="128" s="1"/>
  <c r="P50" i="128" s="1"/>
  <c r="Q50" i="128" s="1"/>
  <c r="R50" i="128" s="1"/>
  <c r="S50" i="128" s="1"/>
  <c r="T50" i="128" s="1"/>
  <c r="U50" i="128" s="1"/>
  <c r="V50" i="128" s="1"/>
  <c r="W50" i="128" s="1"/>
  <c r="X50" i="128" s="1"/>
  <c r="Y50" i="128" s="1"/>
  <c r="Z50" i="128" s="1"/>
  <c r="AA50" i="128" s="1"/>
  <c r="AB50" i="128" s="1"/>
  <c r="AC50" i="128" s="1"/>
  <c r="AD50" i="128" s="1"/>
  <c r="AE50" i="128" s="1"/>
  <c r="AF50" i="128" s="1"/>
  <c r="AG50" i="128" s="1"/>
  <c r="AH50" i="128" s="1"/>
  <c r="AI50" i="128" s="1"/>
  <c r="AJ50" i="128" s="1"/>
  <c r="AK50" i="128" s="1"/>
  <c r="AL50" i="128" s="1"/>
  <c r="AM50" i="128" s="1"/>
  <c r="AN50" i="128" s="1"/>
  <c r="AO50" i="128" s="1"/>
  <c r="AP50" i="128" s="1"/>
  <c r="AQ50" i="128" s="1"/>
  <c r="AR50" i="128" s="1"/>
  <c r="AS50" i="128" s="1"/>
  <c r="AT50" i="128" s="1"/>
  <c r="AU50" i="128" s="1"/>
  <c r="AV50" i="128" s="1"/>
  <c r="AW50" i="128" s="1"/>
  <c r="AX50" i="128" s="1"/>
  <c r="AY50" i="128" s="1"/>
  <c r="AZ50" i="128" s="1"/>
  <c r="BA50" i="128" s="1"/>
  <c r="BB50" i="128" s="1"/>
  <c r="BC50" i="128" s="1"/>
  <c r="E50" i="128"/>
  <c r="BC43" i="128"/>
  <c r="BB43" i="128"/>
  <c r="BA43" i="128"/>
  <c r="AZ43" i="128"/>
  <c r="AY43" i="128"/>
  <c r="AX43" i="128"/>
  <c r="AW43" i="128"/>
  <c r="AV43" i="128"/>
  <c r="AU43" i="128"/>
  <c r="AT43" i="128"/>
  <c r="AS43" i="128"/>
  <c r="AR43" i="128"/>
  <c r="AQ43" i="128"/>
  <c r="AP43" i="128"/>
  <c r="AO43" i="128"/>
  <c r="AN43" i="128"/>
  <c r="AM43" i="128"/>
  <c r="AL43" i="128"/>
  <c r="AK43" i="128"/>
  <c r="AJ43" i="128"/>
  <c r="AI43" i="128"/>
  <c r="AH43" i="128"/>
  <c r="AG43" i="128"/>
  <c r="AF43" i="128"/>
  <c r="AE43" i="128"/>
  <c r="AD43" i="128"/>
  <c r="AC43" i="128"/>
  <c r="AB43" i="128"/>
  <c r="AA43" i="128"/>
  <c r="Z43" i="128"/>
  <c r="Y43" i="128"/>
  <c r="X43" i="128"/>
  <c r="W43" i="128"/>
  <c r="V43" i="128"/>
  <c r="U43" i="128"/>
  <c r="T43" i="128"/>
  <c r="S43" i="128"/>
  <c r="R43" i="128"/>
  <c r="Q43" i="128"/>
  <c r="P43" i="128"/>
  <c r="O43" i="128"/>
  <c r="N43" i="128"/>
  <c r="M43" i="128"/>
  <c r="L43" i="128"/>
  <c r="K43" i="128"/>
  <c r="J43" i="128"/>
  <c r="I43" i="128"/>
  <c r="H43" i="128"/>
  <c r="G43" i="128"/>
  <c r="F43" i="128"/>
  <c r="BC39" i="128"/>
  <c r="BB39" i="128"/>
  <c r="BA39" i="128"/>
  <c r="AZ39" i="128"/>
  <c r="AY39" i="128"/>
  <c r="AX39" i="128"/>
  <c r="AW39" i="128"/>
  <c r="AV39" i="128"/>
  <c r="AU39" i="128"/>
  <c r="AT39" i="128"/>
  <c r="AS39" i="128"/>
  <c r="AR39" i="128"/>
  <c r="AQ39" i="128"/>
  <c r="AP39" i="128"/>
  <c r="AO39" i="128"/>
  <c r="AN39" i="128"/>
  <c r="AM39" i="128"/>
  <c r="AL39" i="128"/>
  <c r="AK39" i="128"/>
  <c r="AJ39" i="128"/>
  <c r="AI39" i="128"/>
  <c r="AH39" i="128"/>
  <c r="AG39" i="128"/>
  <c r="AF39" i="128"/>
  <c r="AE39" i="128"/>
  <c r="AD39" i="128"/>
  <c r="AC39" i="128"/>
  <c r="AB39" i="128"/>
  <c r="AA39" i="128"/>
  <c r="Z39" i="128"/>
  <c r="Y39" i="128"/>
  <c r="X39" i="128"/>
  <c r="W39" i="128"/>
  <c r="V39" i="128"/>
  <c r="U39" i="128"/>
  <c r="T39" i="128"/>
  <c r="S39" i="128"/>
  <c r="R39" i="128"/>
  <c r="Q39" i="128"/>
  <c r="P39" i="128"/>
  <c r="O39" i="128"/>
  <c r="N39" i="128"/>
  <c r="M39" i="128"/>
  <c r="L39" i="128"/>
  <c r="K39" i="128"/>
  <c r="J39" i="128"/>
  <c r="I39" i="128"/>
  <c r="H39" i="128"/>
  <c r="G39" i="128"/>
  <c r="F39" i="128"/>
  <c r="BC30" i="128"/>
  <c r="BB30" i="128"/>
  <c r="BB84" i="128" s="1"/>
  <c r="BA30" i="128"/>
  <c r="AZ30" i="128"/>
  <c r="AZ84" i="128" s="1"/>
  <c r="AY30" i="128"/>
  <c r="AX30" i="128"/>
  <c r="AX84" i="128" s="1"/>
  <c r="AW30" i="128"/>
  <c r="AV30" i="128"/>
  <c r="AU30" i="128"/>
  <c r="AT30" i="128"/>
  <c r="AT84" i="128" s="1"/>
  <c r="AS30" i="128"/>
  <c r="AR30" i="128"/>
  <c r="AQ30" i="128"/>
  <c r="AP30" i="128"/>
  <c r="AP84" i="128" s="1"/>
  <c r="AO30" i="128"/>
  <c r="AN30" i="128"/>
  <c r="AM30" i="128"/>
  <c r="AL30" i="128"/>
  <c r="AL84" i="128" s="1"/>
  <c r="AK30" i="128"/>
  <c r="AJ30" i="128"/>
  <c r="AJ84" i="128" s="1"/>
  <c r="AI30" i="128"/>
  <c r="AH30" i="128"/>
  <c r="AH84" i="128" s="1"/>
  <c r="AG30" i="128"/>
  <c r="AF30" i="128"/>
  <c r="AE30" i="128"/>
  <c r="AD30" i="128"/>
  <c r="AD84" i="128" s="1"/>
  <c r="AC30" i="128"/>
  <c r="AB30" i="128"/>
  <c r="AA30" i="128"/>
  <c r="Z30" i="128"/>
  <c r="Z84" i="128" s="1"/>
  <c r="Y30" i="128"/>
  <c r="X30" i="128"/>
  <c r="W30" i="128"/>
  <c r="V30" i="128"/>
  <c r="V84" i="128" s="1"/>
  <c r="U30" i="128"/>
  <c r="T30" i="128"/>
  <c r="T84" i="128" s="1"/>
  <c r="S30" i="128"/>
  <c r="R30" i="128"/>
  <c r="R84" i="128" s="1"/>
  <c r="Q30" i="128"/>
  <c r="P30" i="128"/>
  <c r="O30" i="128"/>
  <c r="N30" i="128"/>
  <c r="N84" i="128" s="1"/>
  <c r="M30" i="128"/>
  <c r="L30" i="128"/>
  <c r="K30" i="128"/>
  <c r="J30" i="128"/>
  <c r="J84" i="128" s="1"/>
  <c r="I30" i="128"/>
  <c r="H30" i="128"/>
  <c r="G30" i="128"/>
  <c r="F30" i="128"/>
  <c r="F84" i="128" s="1"/>
  <c r="F11" i="128"/>
  <c r="G11" i="128" s="1"/>
  <c r="H11" i="128" s="1"/>
  <c r="I11" i="128" s="1"/>
  <c r="J11" i="128" s="1"/>
  <c r="K11" i="128" s="1"/>
  <c r="L11" i="128" s="1"/>
  <c r="M11" i="128" s="1"/>
  <c r="N11" i="128" s="1"/>
  <c r="O11" i="128" s="1"/>
  <c r="P11" i="128" s="1"/>
  <c r="Q11" i="128" s="1"/>
  <c r="R11" i="128" s="1"/>
  <c r="S11" i="128" s="1"/>
  <c r="T11" i="128" s="1"/>
  <c r="U11" i="128" s="1"/>
  <c r="V11" i="128" s="1"/>
  <c r="W11" i="128" s="1"/>
  <c r="X11" i="128" s="1"/>
  <c r="Y11" i="128" s="1"/>
  <c r="Z11" i="128" s="1"/>
  <c r="AA11" i="128" s="1"/>
  <c r="AB11" i="128" s="1"/>
  <c r="AC11" i="128" s="1"/>
  <c r="AD11" i="128" s="1"/>
  <c r="AE11" i="128" s="1"/>
  <c r="AF11" i="128" s="1"/>
  <c r="AG11" i="128" s="1"/>
  <c r="AH11" i="128" s="1"/>
  <c r="AI11" i="128" s="1"/>
  <c r="AJ11" i="128" s="1"/>
  <c r="AK11" i="128" s="1"/>
  <c r="AL11" i="128" s="1"/>
  <c r="AM11" i="128" s="1"/>
  <c r="AN11" i="128" s="1"/>
  <c r="AO11" i="128" s="1"/>
  <c r="AP11" i="128" s="1"/>
  <c r="AQ11" i="128" s="1"/>
  <c r="AR11" i="128" s="1"/>
  <c r="AS11" i="128" s="1"/>
  <c r="AT11" i="128" s="1"/>
  <c r="AU11" i="128" s="1"/>
  <c r="AV11" i="128" s="1"/>
  <c r="AW11" i="128" s="1"/>
  <c r="AX11" i="128" s="1"/>
  <c r="AY11" i="128" s="1"/>
  <c r="AZ11" i="128" s="1"/>
  <c r="BA11" i="128" s="1"/>
  <c r="BB11" i="128" s="1"/>
  <c r="BC11" i="128" s="1"/>
  <c r="H23" i="140" l="1"/>
  <c r="G23" i="141"/>
  <c r="G23" i="138"/>
  <c r="L78" i="128"/>
  <c r="AB78" i="128"/>
  <c r="AR78" i="128"/>
  <c r="AW78" i="128"/>
  <c r="AW79" i="128" s="1"/>
  <c r="G78" i="128"/>
  <c r="W78" i="128"/>
  <c r="W79" i="128" s="1"/>
  <c r="G13" i="133"/>
  <c r="G9" i="132"/>
  <c r="G12" i="132" s="1"/>
  <c r="I23" i="139" s="1"/>
  <c r="G9" i="131"/>
  <c r="G12" i="131" s="1"/>
  <c r="F45" i="128"/>
  <c r="F48" i="128" s="1"/>
  <c r="D8" i="137" s="1"/>
  <c r="J45" i="128"/>
  <c r="J48" i="128" s="1"/>
  <c r="H8" i="137" s="1"/>
  <c r="N45" i="128"/>
  <c r="N48" i="128" s="1"/>
  <c r="L8" i="137" s="1"/>
  <c r="R45" i="128"/>
  <c r="R48" i="128" s="1"/>
  <c r="P8" i="137" s="1"/>
  <c r="V45" i="128"/>
  <c r="V48" i="128" s="1"/>
  <c r="T8" i="137" s="1"/>
  <c r="AH45" i="128"/>
  <c r="AH48" i="128" s="1"/>
  <c r="AF8" i="137" s="1"/>
  <c r="AL45" i="128"/>
  <c r="AL48" i="128" s="1"/>
  <c r="AJ8" i="137" s="1"/>
  <c r="AP45" i="128"/>
  <c r="AP48" i="128" s="1"/>
  <c r="AN8" i="137" s="1"/>
  <c r="AT45" i="128"/>
  <c r="AT48" i="128" s="1"/>
  <c r="AR8" i="137" s="1"/>
  <c r="AX45" i="128"/>
  <c r="AX48" i="128" s="1"/>
  <c r="AV8" i="137" s="1"/>
  <c r="BB45" i="128"/>
  <c r="BB48" i="128" s="1"/>
  <c r="AZ8" i="137" s="1"/>
  <c r="AD45" i="128"/>
  <c r="AD48" i="128" s="1"/>
  <c r="AB8" i="137" s="1"/>
  <c r="F83" i="128"/>
  <c r="AH85" i="128"/>
  <c r="AM78" i="128"/>
  <c r="AM79" i="128" s="1"/>
  <c r="BC78" i="128"/>
  <c r="BC79" i="128" s="1"/>
  <c r="I78" i="128"/>
  <c r="M78" i="128"/>
  <c r="Q78" i="128"/>
  <c r="Q79" i="128" s="1"/>
  <c r="U78" i="128"/>
  <c r="U79" i="128" s="1"/>
  <c r="Y78" i="128"/>
  <c r="Y79" i="128" s="1"/>
  <c r="AC78" i="128"/>
  <c r="AG78" i="128"/>
  <c r="AG79" i="128" s="1"/>
  <c r="AK78" i="128"/>
  <c r="AK79" i="128" s="1"/>
  <c r="AO78" i="128"/>
  <c r="AS78" i="128"/>
  <c r="BA78" i="128"/>
  <c r="BA79" i="128" s="1"/>
  <c r="V83" i="128"/>
  <c r="AX85" i="128"/>
  <c r="G79" i="128"/>
  <c r="AL83" i="128"/>
  <c r="H78" i="128"/>
  <c r="H79" i="128" s="1"/>
  <c r="P78" i="128"/>
  <c r="P79" i="128" s="1"/>
  <c r="X78" i="128"/>
  <c r="X79" i="128" s="1"/>
  <c r="AF78" i="128"/>
  <c r="AF79" i="128" s="1"/>
  <c r="AN78" i="128"/>
  <c r="AN79" i="128" s="1"/>
  <c r="AV78" i="128"/>
  <c r="AV79" i="128" s="1"/>
  <c r="F78" i="128"/>
  <c r="F79" i="128" s="1"/>
  <c r="N78" i="128"/>
  <c r="N79" i="128" s="1"/>
  <c r="V78" i="128"/>
  <c r="V79" i="128" s="1"/>
  <c r="AD78" i="128"/>
  <c r="AD79" i="128" s="1"/>
  <c r="AL78" i="128"/>
  <c r="AL79" i="128" s="1"/>
  <c r="AP78" i="128"/>
  <c r="AP79" i="128" s="1"/>
  <c r="AT78" i="128"/>
  <c r="AT79" i="128" s="1"/>
  <c r="BB78" i="128"/>
  <c r="BB79" i="128" s="1"/>
  <c r="Z45" i="128"/>
  <c r="Z48" i="128" s="1"/>
  <c r="X8" i="137" s="1"/>
  <c r="K78" i="128"/>
  <c r="K79" i="128" s="1"/>
  <c r="O78" i="128"/>
  <c r="O79" i="128" s="1"/>
  <c r="S78" i="128"/>
  <c r="S79" i="128" s="1"/>
  <c r="AA78" i="128"/>
  <c r="AA79" i="128" s="1"/>
  <c r="AE78" i="128"/>
  <c r="AE79" i="128" s="1"/>
  <c r="AI78" i="128"/>
  <c r="AI79" i="128" s="1"/>
  <c r="AQ78" i="128"/>
  <c r="AQ79" i="128" s="1"/>
  <c r="AU78" i="128"/>
  <c r="AU79" i="128" s="1"/>
  <c r="AY78" i="128"/>
  <c r="AY79" i="128" s="1"/>
  <c r="BB83" i="128"/>
  <c r="R85" i="128"/>
  <c r="E43" i="128"/>
  <c r="T78" i="128"/>
  <c r="AJ78" i="128"/>
  <c r="AJ79" i="128" s="1"/>
  <c r="AZ78" i="128"/>
  <c r="AZ79" i="128" s="1"/>
  <c r="J78" i="128"/>
  <c r="J79" i="128" s="1"/>
  <c r="R78" i="128"/>
  <c r="R79" i="128" s="1"/>
  <c r="Z78" i="128"/>
  <c r="Z79" i="128" s="1"/>
  <c r="AH78" i="128"/>
  <c r="AH79" i="128" s="1"/>
  <c r="AX78" i="128"/>
  <c r="AX79" i="128" s="1"/>
  <c r="G84" i="128"/>
  <c r="G85" i="128"/>
  <c r="G83" i="128"/>
  <c r="G45" i="128"/>
  <c r="G48" i="128" s="1"/>
  <c r="E8" i="137" s="1"/>
  <c r="O84" i="128"/>
  <c r="O85" i="128"/>
  <c r="O83" i="128"/>
  <c r="O45" i="128"/>
  <c r="O48" i="128" s="1"/>
  <c r="M8" i="137" s="1"/>
  <c r="W84" i="128"/>
  <c r="W85" i="128"/>
  <c r="W83" i="128"/>
  <c r="W45" i="128"/>
  <c r="W48" i="128" s="1"/>
  <c r="U8" i="137" s="1"/>
  <c r="AE84" i="128"/>
  <c r="AE85" i="128"/>
  <c r="AE83" i="128"/>
  <c r="AE45" i="128"/>
  <c r="AE48" i="128" s="1"/>
  <c r="AC8" i="137" s="1"/>
  <c r="AM84" i="128"/>
  <c r="AM85" i="128"/>
  <c r="AM83" i="128"/>
  <c r="AM45" i="128"/>
  <c r="AM48" i="128" s="1"/>
  <c r="AK8" i="137" s="1"/>
  <c r="AU84" i="128"/>
  <c r="AU85" i="128"/>
  <c r="AU83" i="128"/>
  <c r="AU45" i="128"/>
  <c r="AU48" i="128" s="1"/>
  <c r="AS8" i="137" s="1"/>
  <c r="BC84" i="128"/>
  <c r="BC85" i="128"/>
  <c r="BC83" i="128"/>
  <c r="BC45" i="128"/>
  <c r="BC48" i="128" s="1"/>
  <c r="BA8" i="137" s="1"/>
  <c r="I85" i="128"/>
  <c r="I83" i="128"/>
  <c r="I84" i="128"/>
  <c r="I45" i="128"/>
  <c r="I48" i="128" s="1"/>
  <c r="G8" i="137" s="1"/>
  <c r="Q85" i="128"/>
  <c r="Q83" i="128"/>
  <c r="Q84" i="128"/>
  <c r="Q45" i="128"/>
  <c r="Q48" i="128" s="1"/>
  <c r="O8" i="137" s="1"/>
  <c r="M79" i="128"/>
  <c r="AC79" i="128"/>
  <c r="AS79" i="128"/>
  <c r="I79" i="128"/>
  <c r="AO79" i="128"/>
  <c r="E38" i="128"/>
  <c r="E41" i="128"/>
  <c r="E34" i="128"/>
  <c r="K84" i="128"/>
  <c r="K85" i="128"/>
  <c r="K83" i="128"/>
  <c r="K45" i="128"/>
  <c r="K48" i="128" s="1"/>
  <c r="I8" i="137" s="1"/>
  <c r="S84" i="128"/>
  <c r="S85" i="128"/>
  <c r="S83" i="128"/>
  <c r="S45" i="128"/>
  <c r="S48" i="128" s="1"/>
  <c r="Q8" i="137" s="1"/>
  <c r="AA84" i="128"/>
  <c r="AA85" i="128"/>
  <c r="AA83" i="128"/>
  <c r="AA45" i="128"/>
  <c r="AA48" i="128" s="1"/>
  <c r="Y8" i="137" s="1"/>
  <c r="AI84" i="128"/>
  <c r="AI85" i="128"/>
  <c r="AI83" i="128"/>
  <c r="AI45" i="128"/>
  <c r="AI48" i="128" s="1"/>
  <c r="AG8" i="137" s="1"/>
  <c r="AQ84" i="128"/>
  <c r="AQ85" i="128"/>
  <c r="AQ83" i="128"/>
  <c r="AQ45" i="128"/>
  <c r="AQ48" i="128" s="1"/>
  <c r="AO8" i="137" s="1"/>
  <c r="AY84" i="128"/>
  <c r="AY85" i="128"/>
  <c r="AY83" i="128"/>
  <c r="AY45" i="128"/>
  <c r="AY48" i="128" s="1"/>
  <c r="AW8" i="137" s="1"/>
  <c r="E28" i="128"/>
  <c r="E36" i="128"/>
  <c r="E30" i="128"/>
  <c r="M85" i="128"/>
  <c r="M83" i="128"/>
  <c r="M84" i="128"/>
  <c r="M45" i="128"/>
  <c r="M48" i="128" s="1"/>
  <c r="K8" i="137" s="1"/>
  <c r="U85" i="128"/>
  <c r="U83" i="128"/>
  <c r="U84" i="128"/>
  <c r="U45" i="128"/>
  <c r="U48" i="128" s="1"/>
  <c r="S8" i="137" s="1"/>
  <c r="E29" i="128"/>
  <c r="H85" i="128"/>
  <c r="H83" i="128"/>
  <c r="L85" i="128"/>
  <c r="L83" i="128"/>
  <c r="P85" i="128"/>
  <c r="P83" i="128"/>
  <c r="T85" i="128"/>
  <c r="T83" i="128"/>
  <c r="X85" i="128"/>
  <c r="X83" i="128"/>
  <c r="AB85" i="128"/>
  <c r="AB83" i="128"/>
  <c r="AF85" i="128"/>
  <c r="AF83" i="128"/>
  <c r="AJ85" i="128"/>
  <c r="AJ83" i="128"/>
  <c r="AN85" i="128"/>
  <c r="AN83" i="128"/>
  <c r="AR85" i="128"/>
  <c r="AR83" i="128"/>
  <c r="AV85" i="128"/>
  <c r="AV83" i="128"/>
  <c r="AZ85" i="128"/>
  <c r="AZ83" i="128"/>
  <c r="E32" i="128"/>
  <c r="E37" i="128"/>
  <c r="E51" i="128"/>
  <c r="J83" i="128"/>
  <c r="Z83" i="128"/>
  <c r="AP83" i="128"/>
  <c r="H84" i="128"/>
  <c r="X84" i="128"/>
  <c r="AN84" i="128"/>
  <c r="F85" i="128"/>
  <c r="V85" i="128"/>
  <c r="AL85" i="128"/>
  <c r="BB85" i="128"/>
  <c r="H45" i="128"/>
  <c r="H48" i="128" s="1"/>
  <c r="F8" i="137" s="1"/>
  <c r="L45" i="128"/>
  <c r="L48" i="128" s="1"/>
  <c r="J8" i="137" s="1"/>
  <c r="P45" i="128"/>
  <c r="P48" i="128" s="1"/>
  <c r="N8" i="137" s="1"/>
  <c r="T45" i="128"/>
  <c r="T48" i="128" s="1"/>
  <c r="R8" i="137" s="1"/>
  <c r="X45" i="128"/>
  <c r="X48" i="128" s="1"/>
  <c r="V8" i="137" s="1"/>
  <c r="AB45" i="128"/>
  <c r="AB48" i="128" s="1"/>
  <c r="Z8" i="137" s="1"/>
  <c r="AF45" i="128"/>
  <c r="AF48" i="128" s="1"/>
  <c r="AD8" i="137" s="1"/>
  <c r="AJ45" i="128"/>
  <c r="AJ48" i="128" s="1"/>
  <c r="AH8" i="137" s="1"/>
  <c r="AN45" i="128"/>
  <c r="AN48" i="128" s="1"/>
  <c r="AL8" i="137" s="1"/>
  <c r="AR45" i="128"/>
  <c r="AR48" i="128" s="1"/>
  <c r="AP8" i="137" s="1"/>
  <c r="AV45" i="128"/>
  <c r="AV48" i="128" s="1"/>
  <c r="AT8" i="137" s="1"/>
  <c r="AZ45" i="128"/>
  <c r="AZ48" i="128" s="1"/>
  <c r="AX8" i="137" s="1"/>
  <c r="L79" i="128"/>
  <c r="T79" i="128"/>
  <c r="AB79" i="128"/>
  <c r="AR79" i="128"/>
  <c r="N83" i="128"/>
  <c r="AD83" i="128"/>
  <c r="AT83" i="128"/>
  <c r="L84" i="128"/>
  <c r="AB84" i="128"/>
  <c r="AR84" i="128"/>
  <c r="J85" i="128"/>
  <c r="Z85" i="128"/>
  <c r="AP85" i="128"/>
  <c r="Y85" i="128"/>
  <c r="Y83" i="128"/>
  <c r="Y84" i="128"/>
  <c r="AC85" i="128"/>
  <c r="AC83" i="128"/>
  <c r="AC84" i="128"/>
  <c r="AG85" i="128"/>
  <c r="AG83" i="128"/>
  <c r="AG84" i="128"/>
  <c r="AK85" i="128"/>
  <c r="AK83" i="128"/>
  <c r="AK84" i="128"/>
  <c r="AO85" i="128"/>
  <c r="AO83" i="128"/>
  <c r="AO84" i="128"/>
  <c r="AS85" i="128"/>
  <c r="AS83" i="128"/>
  <c r="AS84" i="128"/>
  <c r="AW85" i="128"/>
  <c r="AW83" i="128"/>
  <c r="AW84" i="128"/>
  <c r="BA85" i="128"/>
  <c r="BA83" i="128"/>
  <c r="BA84" i="128"/>
  <c r="E27" i="128"/>
  <c r="E35" i="128"/>
  <c r="E42" i="128"/>
  <c r="Y45" i="128"/>
  <c r="Y48" i="128" s="1"/>
  <c r="W8" i="137" s="1"/>
  <c r="AC45" i="128"/>
  <c r="AC48" i="128" s="1"/>
  <c r="AA8" i="137" s="1"/>
  <c r="AG45" i="128"/>
  <c r="AG48" i="128" s="1"/>
  <c r="AE8" i="137" s="1"/>
  <c r="AK45" i="128"/>
  <c r="AK48" i="128" s="1"/>
  <c r="AI8" i="137" s="1"/>
  <c r="AO45" i="128"/>
  <c r="AO48" i="128" s="1"/>
  <c r="AM8" i="137" s="1"/>
  <c r="AS45" i="128"/>
  <c r="AS48" i="128" s="1"/>
  <c r="AQ8" i="137" s="1"/>
  <c r="AW45" i="128"/>
  <c r="AW48" i="128" s="1"/>
  <c r="AU8" i="137" s="1"/>
  <c r="BA45" i="128"/>
  <c r="BA48" i="128" s="1"/>
  <c r="AY8" i="137" s="1"/>
  <c r="R83" i="128"/>
  <c r="AH83" i="128"/>
  <c r="AX83" i="128"/>
  <c r="P84" i="128"/>
  <c r="AF84" i="128"/>
  <c r="AV84" i="128"/>
  <c r="N85" i="128"/>
  <c r="AD85" i="128"/>
  <c r="AT85" i="128"/>
  <c r="I23" i="140" l="1"/>
  <c r="A8" i="137"/>
  <c r="H23" i="141"/>
  <c r="H23" i="138"/>
  <c r="H13" i="133"/>
  <c r="H9" i="132"/>
  <c r="H12" i="132" s="1"/>
  <c r="J23" i="139" s="1"/>
  <c r="H9" i="131"/>
  <c r="H12" i="131" s="1"/>
  <c r="E48" i="128"/>
  <c r="E45" i="128"/>
  <c r="E5" i="128" s="1"/>
  <c r="E39" i="128"/>
  <c r="F18" i="126"/>
  <c r="G18" i="126" s="1"/>
  <c r="H18" i="126" s="1"/>
  <c r="I18" i="126" s="1"/>
  <c r="J18" i="126" s="1"/>
  <c r="K18" i="126" s="1"/>
  <c r="L18" i="126" s="1"/>
  <c r="M18" i="126" s="1"/>
  <c r="N18" i="126" s="1"/>
  <c r="O18" i="126" s="1"/>
  <c r="P18" i="126" s="1"/>
  <c r="Q18" i="126" s="1"/>
  <c r="R18" i="126" s="1"/>
  <c r="S18" i="126" s="1"/>
  <c r="T18" i="126" s="1"/>
  <c r="U18" i="126" s="1"/>
  <c r="V18" i="126" s="1"/>
  <c r="W18" i="126" s="1"/>
  <c r="X18" i="126" s="1"/>
  <c r="Y18" i="126" s="1"/>
  <c r="Z18" i="126" s="1"/>
  <c r="AA18" i="126" s="1"/>
  <c r="AB18" i="126" s="1"/>
  <c r="AC18" i="126" s="1"/>
  <c r="AD18" i="126" s="1"/>
  <c r="AE18" i="126" s="1"/>
  <c r="AF18" i="126" s="1"/>
  <c r="AG18" i="126" s="1"/>
  <c r="AH18" i="126" s="1"/>
  <c r="AI18" i="126" s="1"/>
  <c r="AJ18" i="126" s="1"/>
  <c r="AK18" i="126" s="1"/>
  <c r="AL18" i="126" s="1"/>
  <c r="AM18" i="126" s="1"/>
  <c r="AN18" i="126" s="1"/>
  <c r="AO18" i="126" s="1"/>
  <c r="AP18" i="126" s="1"/>
  <c r="AQ18" i="126" s="1"/>
  <c r="AR18" i="126" s="1"/>
  <c r="AS18" i="126" s="1"/>
  <c r="AT18" i="126" s="1"/>
  <c r="AU18" i="126" s="1"/>
  <c r="AV18" i="126" s="1"/>
  <c r="AW18" i="126" s="1"/>
  <c r="AX18" i="126" s="1"/>
  <c r="AY18" i="126" s="1"/>
  <c r="AZ18" i="126" s="1"/>
  <c r="BA18" i="126" s="1"/>
  <c r="BB18" i="126" s="1"/>
  <c r="BC18" i="126" s="1"/>
  <c r="F18" i="120"/>
  <c r="G18" i="120" s="1"/>
  <c r="H18" i="120" s="1"/>
  <c r="I18" i="120" s="1"/>
  <c r="J18" i="120" s="1"/>
  <c r="K18" i="120" s="1"/>
  <c r="L18" i="120" s="1"/>
  <c r="M18" i="120" s="1"/>
  <c r="N18" i="120" s="1"/>
  <c r="O18" i="120" s="1"/>
  <c r="P18" i="120" s="1"/>
  <c r="Q18" i="120" s="1"/>
  <c r="R18" i="120" s="1"/>
  <c r="S18" i="120" s="1"/>
  <c r="T18" i="120" s="1"/>
  <c r="U18" i="120" s="1"/>
  <c r="V18" i="120" s="1"/>
  <c r="W18" i="120" s="1"/>
  <c r="X18" i="120" s="1"/>
  <c r="Y18" i="120" s="1"/>
  <c r="Z18" i="120" s="1"/>
  <c r="AA18" i="120" s="1"/>
  <c r="AB18" i="120" s="1"/>
  <c r="AC18" i="120" s="1"/>
  <c r="AD18" i="120" s="1"/>
  <c r="AE18" i="120" s="1"/>
  <c r="AF18" i="120" s="1"/>
  <c r="AG18" i="120" s="1"/>
  <c r="AH18" i="120" s="1"/>
  <c r="AI18" i="120" s="1"/>
  <c r="AJ18" i="120" s="1"/>
  <c r="AK18" i="120" s="1"/>
  <c r="AL18" i="120" s="1"/>
  <c r="AM18" i="120" s="1"/>
  <c r="AN18" i="120" s="1"/>
  <c r="AO18" i="120" s="1"/>
  <c r="AP18" i="120" s="1"/>
  <c r="AQ18" i="120" s="1"/>
  <c r="AR18" i="120" s="1"/>
  <c r="AS18" i="120" s="1"/>
  <c r="AT18" i="120" s="1"/>
  <c r="AU18" i="120" s="1"/>
  <c r="AV18" i="120" s="1"/>
  <c r="AW18" i="120" s="1"/>
  <c r="AX18" i="120" s="1"/>
  <c r="AY18" i="120" s="1"/>
  <c r="AZ18" i="120" s="1"/>
  <c r="BA18" i="120" s="1"/>
  <c r="BB18" i="120" s="1"/>
  <c r="BC18" i="120" s="1"/>
  <c r="BC44" i="126"/>
  <c r="BB44" i="126"/>
  <c r="BA44" i="126"/>
  <c r="AZ44" i="126"/>
  <c r="AY44" i="126"/>
  <c r="AX44" i="126"/>
  <c r="AW44" i="126"/>
  <c r="AV44" i="126"/>
  <c r="AU44" i="126"/>
  <c r="AT44" i="126"/>
  <c r="AS44" i="126"/>
  <c r="AR44" i="126"/>
  <c r="AQ44" i="126"/>
  <c r="AP44" i="126"/>
  <c r="AO44" i="126"/>
  <c r="AN44" i="126"/>
  <c r="AM44" i="126"/>
  <c r="AL44" i="126"/>
  <c r="AK44" i="126"/>
  <c r="AJ44" i="126"/>
  <c r="AI44" i="126"/>
  <c r="AH44" i="126"/>
  <c r="AG44" i="126"/>
  <c r="AF44" i="126"/>
  <c r="AE44" i="126"/>
  <c r="AD44" i="126"/>
  <c r="AC44" i="126"/>
  <c r="AB44" i="126"/>
  <c r="AA44" i="126"/>
  <c r="Z44" i="126"/>
  <c r="Y44" i="126"/>
  <c r="X44" i="126"/>
  <c r="W44" i="126"/>
  <c r="V44" i="126"/>
  <c r="U44" i="126"/>
  <c r="T44" i="126"/>
  <c r="S44" i="126"/>
  <c r="R44" i="126"/>
  <c r="Q44" i="126"/>
  <c r="P44" i="126"/>
  <c r="P46" i="126" s="1"/>
  <c r="O44" i="126"/>
  <c r="N44" i="126"/>
  <c r="M44" i="126"/>
  <c r="L44" i="126"/>
  <c r="K44" i="126"/>
  <c r="J44" i="126"/>
  <c r="I44" i="126"/>
  <c r="H44" i="126"/>
  <c r="G44" i="126"/>
  <c r="G46" i="126" s="1"/>
  <c r="G51" i="126" s="1"/>
  <c r="F44" i="126"/>
  <c r="BC40" i="126"/>
  <c r="BB40" i="126"/>
  <c r="BA40" i="126"/>
  <c r="AZ40" i="126"/>
  <c r="AY40" i="126"/>
  <c r="AX40" i="126"/>
  <c r="AW40" i="126"/>
  <c r="AV40" i="126"/>
  <c r="AU40" i="126"/>
  <c r="AT40" i="126"/>
  <c r="AS40" i="126"/>
  <c r="AR40" i="126"/>
  <c r="AQ40" i="126"/>
  <c r="AP40" i="126"/>
  <c r="AO40" i="126"/>
  <c r="AN40" i="126"/>
  <c r="AM40" i="126"/>
  <c r="AL40" i="126"/>
  <c r="AK40" i="126"/>
  <c r="AJ40" i="126"/>
  <c r="AI40" i="126"/>
  <c r="AH40" i="126"/>
  <c r="AG40" i="126"/>
  <c r="AF40" i="126"/>
  <c r="AE40" i="126"/>
  <c r="AD40" i="126"/>
  <c r="AC40" i="126"/>
  <c r="AB40" i="126"/>
  <c r="AA40" i="126"/>
  <c r="Z40" i="126"/>
  <c r="Y40" i="126"/>
  <c r="X40" i="126"/>
  <c r="W40" i="126"/>
  <c r="V40" i="126"/>
  <c r="U40" i="126"/>
  <c r="T40" i="126"/>
  <c r="S40" i="126"/>
  <c r="R40" i="126"/>
  <c r="Q40" i="126"/>
  <c r="P40" i="126"/>
  <c r="O40" i="126"/>
  <c r="N40" i="126"/>
  <c r="M40" i="126"/>
  <c r="L40" i="126"/>
  <c r="K40" i="126"/>
  <c r="J40" i="126"/>
  <c r="I40" i="126"/>
  <c r="H40" i="126"/>
  <c r="G40" i="126"/>
  <c r="F40" i="126"/>
  <c r="BC27" i="126"/>
  <c r="BB27" i="126"/>
  <c r="BA27" i="126"/>
  <c r="AZ27" i="126"/>
  <c r="AY27" i="126"/>
  <c r="AX27" i="126"/>
  <c r="AW27" i="126"/>
  <c r="AV27" i="126"/>
  <c r="AU27" i="126"/>
  <c r="AT27" i="126"/>
  <c r="AS27" i="126"/>
  <c r="AR27" i="126"/>
  <c r="AQ27" i="126"/>
  <c r="AP27" i="126"/>
  <c r="AO27" i="126"/>
  <c r="AN27" i="126"/>
  <c r="AM27" i="126"/>
  <c r="AL27" i="126"/>
  <c r="AK27" i="126"/>
  <c r="AJ27" i="126"/>
  <c r="AJ46" i="126" s="1"/>
  <c r="AI27" i="126"/>
  <c r="AH27" i="126"/>
  <c r="AH46" i="126" s="1"/>
  <c r="AH51" i="126" s="1"/>
  <c r="AG27" i="126"/>
  <c r="AF27" i="126"/>
  <c r="AE27" i="126"/>
  <c r="AD27" i="126"/>
  <c r="AC27" i="126"/>
  <c r="AB27" i="126"/>
  <c r="AA27" i="126"/>
  <c r="Z27" i="126"/>
  <c r="Y27" i="126"/>
  <c r="X27" i="126"/>
  <c r="W27" i="126"/>
  <c r="V27" i="126"/>
  <c r="U27" i="126"/>
  <c r="T27" i="126"/>
  <c r="S27" i="126"/>
  <c r="R27" i="126"/>
  <c r="Q27" i="126"/>
  <c r="P27" i="126"/>
  <c r="O27" i="126"/>
  <c r="N27" i="126"/>
  <c r="M27" i="126"/>
  <c r="L27" i="126"/>
  <c r="K27" i="126"/>
  <c r="J27" i="126"/>
  <c r="I27" i="126"/>
  <c r="H27" i="126"/>
  <c r="G27" i="126"/>
  <c r="F27" i="126"/>
  <c r="BC56" i="120"/>
  <c r="BB56" i="120"/>
  <c r="BA56" i="120"/>
  <c r="AZ56" i="120"/>
  <c r="AY56" i="120"/>
  <c r="AX56" i="120"/>
  <c r="AW56" i="120"/>
  <c r="AV56" i="120"/>
  <c r="AU56" i="120"/>
  <c r="AT56" i="120"/>
  <c r="AS56" i="120"/>
  <c r="AR56" i="120"/>
  <c r="AQ56" i="120"/>
  <c r="AP56" i="120"/>
  <c r="AO56" i="120"/>
  <c r="AN56" i="120"/>
  <c r="AM56" i="120"/>
  <c r="AL56" i="120"/>
  <c r="AK56" i="120"/>
  <c r="AJ56" i="120"/>
  <c r="AI56" i="120"/>
  <c r="AH56" i="120"/>
  <c r="AG56" i="120"/>
  <c r="AF56" i="120"/>
  <c r="AE56" i="120"/>
  <c r="AD56" i="120"/>
  <c r="AC56" i="120"/>
  <c r="AB56" i="120"/>
  <c r="AA56" i="120"/>
  <c r="Z56" i="120"/>
  <c r="Y56" i="120"/>
  <c r="X56" i="120"/>
  <c r="W56" i="120"/>
  <c r="V56" i="120"/>
  <c r="U56" i="120"/>
  <c r="T56" i="120"/>
  <c r="S56" i="120"/>
  <c r="R56" i="120"/>
  <c r="Q56" i="120"/>
  <c r="P56" i="120"/>
  <c r="O56" i="120"/>
  <c r="N56" i="120"/>
  <c r="M56" i="120"/>
  <c r="L56" i="120"/>
  <c r="K56" i="120"/>
  <c r="J56" i="120"/>
  <c r="I56" i="120"/>
  <c r="H56" i="120"/>
  <c r="G56" i="120"/>
  <c r="F56" i="120"/>
  <c r="BC44" i="120"/>
  <c r="BB44" i="120"/>
  <c r="BA44" i="120"/>
  <c r="AZ44" i="120"/>
  <c r="AY44" i="120"/>
  <c r="AX44" i="120"/>
  <c r="AW44" i="120"/>
  <c r="AV44" i="120"/>
  <c r="AU44" i="120"/>
  <c r="AT44" i="120"/>
  <c r="AS44" i="120"/>
  <c r="AR44" i="120"/>
  <c r="AQ44" i="120"/>
  <c r="AP44" i="120"/>
  <c r="AO44" i="120"/>
  <c r="AN44" i="120"/>
  <c r="AM44" i="120"/>
  <c r="AL44" i="120"/>
  <c r="AK44" i="120"/>
  <c r="AJ44" i="120"/>
  <c r="AI44" i="120"/>
  <c r="AH44" i="120"/>
  <c r="AG44" i="120"/>
  <c r="AF44" i="120"/>
  <c r="AE44" i="120"/>
  <c r="AD44" i="120"/>
  <c r="AC44" i="120"/>
  <c r="AB44" i="120"/>
  <c r="AA44" i="120"/>
  <c r="Z44" i="120"/>
  <c r="Y44" i="120"/>
  <c r="X44" i="120"/>
  <c r="W44" i="120"/>
  <c r="V44" i="120"/>
  <c r="U44" i="120"/>
  <c r="T44" i="120"/>
  <c r="S44" i="120"/>
  <c r="R44" i="120"/>
  <c r="Q44" i="120"/>
  <c r="P44" i="120"/>
  <c r="O44" i="120"/>
  <c r="N44" i="120"/>
  <c r="M44" i="120"/>
  <c r="L44" i="120"/>
  <c r="K44" i="120"/>
  <c r="J44" i="120"/>
  <c r="I44" i="120"/>
  <c r="H44" i="120"/>
  <c r="G44" i="120"/>
  <c r="F44" i="120"/>
  <c r="BC40" i="120"/>
  <c r="BB40" i="120"/>
  <c r="BA40" i="120"/>
  <c r="AZ40" i="120"/>
  <c r="AY40" i="120"/>
  <c r="AX40" i="120"/>
  <c r="AW40" i="120"/>
  <c r="AV40" i="120"/>
  <c r="AU40" i="120"/>
  <c r="AT40" i="120"/>
  <c r="AS40" i="120"/>
  <c r="AR40" i="120"/>
  <c r="AQ40" i="120"/>
  <c r="AP40" i="120"/>
  <c r="AO40" i="120"/>
  <c r="AN40" i="120"/>
  <c r="AM40" i="120"/>
  <c r="AL40" i="120"/>
  <c r="AK40" i="120"/>
  <c r="AJ40" i="120"/>
  <c r="AI40" i="120"/>
  <c r="AH40" i="120"/>
  <c r="AG40" i="120"/>
  <c r="AF40" i="120"/>
  <c r="AE40" i="120"/>
  <c r="AD40" i="120"/>
  <c r="AC40" i="120"/>
  <c r="AB40" i="120"/>
  <c r="AA40" i="120"/>
  <c r="Z40" i="120"/>
  <c r="Y40" i="120"/>
  <c r="X40" i="120"/>
  <c r="W40" i="120"/>
  <c r="V40" i="120"/>
  <c r="U40" i="120"/>
  <c r="T40" i="120"/>
  <c r="S40" i="120"/>
  <c r="R40" i="120"/>
  <c r="Q40" i="120"/>
  <c r="P40" i="120"/>
  <c r="O40" i="120"/>
  <c r="N40" i="120"/>
  <c r="M40" i="120"/>
  <c r="L40" i="120"/>
  <c r="K40" i="120"/>
  <c r="J40" i="120"/>
  <c r="I40" i="120"/>
  <c r="H40" i="120"/>
  <c r="G40" i="120"/>
  <c r="F40" i="120"/>
  <c r="BC27" i="120"/>
  <c r="BB27" i="120"/>
  <c r="BA27" i="120"/>
  <c r="AZ27" i="120"/>
  <c r="AZ46" i="120" s="1"/>
  <c r="AZ51" i="120" s="1"/>
  <c r="AX9" i="137" s="1"/>
  <c r="AX10" i="137" s="1"/>
  <c r="AY27" i="120"/>
  <c r="AX27" i="120"/>
  <c r="AW27" i="120"/>
  <c r="AV27" i="120"/>
  <c r="AU27" i="120"/>
  <c r="AT27" i="120"/>
  <c r="AS27" i="120"/>
  <c r="AS46" i="120" s="1"/>
  <c r="AR27" i="120"/>
  <c r="AQ27" i="120"/>
  <c r="AP27" i="120"/>
  <c r="AO27" i="120"/>
  <c r="AO46" i="120" s="1"/>
  <c r="AN27" i="120"/>
  <c r="AM27" i="120"/>
  <c r="AL27" i="120"/>
  <c r="AL46" i="120" s="1"/>
  <c r="AL51" i="120" s="1"/>
  <c r="AJ9" i="137" s="1"/>
  <c r="AJ10" i="137" s="1"/>
  <c r="AK27" i="120"/>
  <c r="AJ27" i="120"/>
  <c r="AI27" i="120"/>
  <c r="AH27" i="120"/>
  <c r="AG27" i="120"/>
  <c r="AF27" i="120"/>
  <c r="AF46" i="120" s="1"/>
  <c r="AF51" i="120" s="1"/>
  <c r="AD9" i="137" s="1"/>
  <c r="AD10" i="137" s="1"/>
  <c r="AE27" i="120"/>
  <c r="AD27" i="120"/>
  <c r="AC27" i="120"/>
  <c r="AB27" i="120"/>
  <c r="AA27" i="120"/>
  <c r="Z27" i="120"/>
  <c r="Y27" i="120"/>
  <c r="X27" i="120"/>
  <c r="W27" i="120"/>
  <c r="V27" i="120"/>
  <c r="U27" i="120"/>
  <c r="T27" i="120"/>
  <c r="S27" i="120"/>
  <c r="R27" i="120"/>
  <c r="Q27" i="120"/>
  <c r="P27" i="120"/>
  <c r="O27" i="120"/>
  <c r="N27" i="120"/>
  <c r="M27" i="120"/>
  <c r="L27" i="120"/>
  <c r="K27" i="120"/>
  <c r="J27" i="120"/>
  <c r="I27" i="120"/>
  <c r="H27" i="120"/>
  <c r="G27" i="120"/>
  <c r="F27" i="120"/>
  <c r="J23" i="140" l="1"/>
  <c r="BA46" i="120"/>
  <c r="AX46" i="120"/>
  <c r="J46" i="120"/>
  <c r="AB46" i="120"/>
  <c r="AV46" i="120"/>
  <c r="AV51" i="120" s="1"/>
  <c r="AT9" i="137" s="1"/>
  <c r="AT10" i="137" s="1"/>
  <c r="S46" i="126"/>
  <c r="S51" i="126" s="1"/>
  <c r="W46" i="126"/>
  <c r="W51" i="126" s="1"/>
  <c r="AE46" i="126"/>
  <c r="AE51" i="126" s="1"/>
  <c r="AM46" i="126"/>
  <c r="AM51" i="126" s="1"/>
  <c r="AY46" i="126"/>
  <c r="AY51" i="126" s="1"/>
  <c r="I46" i="126"/>
  <c r="I51" i="126" s="1"/>
  <c r="AG46" i="126"/>
  <c r="AG51" i="126" s="1"/>
  <c r="AO46" i="126"/>
  <c r="AO51" i="126" s="1"/>
  <c r="J46" i="126"/>
  <c r="J51" i="126" s="1"/>
  <c r="AP46" i="126"/>
  <c r="AP51" i="126" s="1"/>
  <c r="O46" i="120"/>
  <c r="O51" i="120" s="1"/>
  <c r="M9" i="137" s="1"/>
  <c r="M10" i="137" s="1"/>
  <c r="S46" i="120"/>
  <c r="W46" i="120"/>
  <c r="W51" i="120" s="1"/>
  <c r="U9" i="137" s="1"/>
  <c r="U10" i="137" s="1"/>
  <c r="AI46" i="120"/>
  <c r="AI51" i="120" s="1"/>
  <c r="AG9" i="137" s="1"/>
  <c r="AG10" i="137" s="1"/>
  <c r="I23" i="138"/>
  <c r="I23" i="141"/>
  <c r="Y46" i="126"/>
  <c r="AK46" i="126"/>
  <c r="AK51" i="126" s="1"/>
  <c r="K46" i="126"/>
  <c r="K51" i="126" s="1"/>
  <c r="O46" i="126"/>
  <c r="O51" i="126" s="1"/>
  <c r="AA46" i="126"/>
  <c r="AA51" i="126" s="1"/>
  <c r="AI46" i="126"/>
  <c r="AI51" i="126" s="1"/>
  <c r="AQ46" i="126"/>
  <c r="AQ51" i="126" s="1"/>
  <c r="AU46" i="126"/>
  <c r="AU51" i="126" s="1"/>
  <c r="Q46" i="120"/>
  <c r="Q51" i="120" s="1"/>
  <c r="O9" i="137" s="1"/>
  <c r="O10" i="137" s="1"/>
  <c r="AG46" i="120"/>
  <c r="AE46" i="120"/>
  <c r="AE51" i="120" s="1"/>
  <c r="AC9" i="137" s="1"/>
  <c r="AC10" i="137" s="1"/>
  <c r="AC46" i="120"/>
  <c r="AC51" i="120" s="1"/>
  <c r="AA9" i="137" s="1"/>
  <c r="AA10" i="137" s="1"/>
  <c r="AT46" i="120"/>
  <c r="AT51" i="120" s="1"/>
  <c r="AR9" i="137" s="1"/>
  <c r="AR10" i="137" s="1"/>
  <c r="I13" i="133"/>
  <c r="I9" i="132"/>
  <c r="I12" i="132" s="1"/>
  <c r="K23" i="139" s="1"/>
  <c r="I9" i="131"/>
  <c r="I12" i="131" s="1"/>
  <c r="E7" i="128"/>
  <c r="E9" i="128" s="1"/>
  <c r="V46" i="126"/>
  <c r="AF46" i="126"/>
  <c r="M46" i="126"/>
  <c r="AN46" i="126"/>
  <c r="BA46" i="126"/>
  <c r="S51" i="120"/>
  <c r="Q9" i="137" s="1"/>
  <c r="Q10" i="137" s="1"/>
  <c r="AJ51" i="126"/>
  <c r="AW46" i="126"/>
  <c r="AA46" i="120"/>
  <c r="F46" i="126"/>
  <c r="AR46" i="126"/>
  <c r="H46" i="126"/>
  <c r="AD46" i="126"/>
  <c r="AD51" i="126" s="1"/>
  <c r="J51" i="120"/>
  <c r="H9" i="137" s="1"/>
  <c r="H10" i="137" s="1"/>
  <c r="Y46" i="120"/>
  <c r="Y51" i="120" s="1"/>
  <c r="W9" i="137" s="1"/>
  <c r="W10" i="137" s="1"/>
  <c r="AV46" i="126"/>
  <c r="L46" i="126"/>
  <c r="T46" i="126"/>
  <c r="AZ46" i="126"/>
  <c r="AS51" i="120"/>
  <c r="AQ9" i="137" s="1"/>
  <c r="AQ10" i="137" s="1"/>
  <c r="L46" i="120"/>
  <c r="AR46" i="120"/>
  <c r="Z46" i="126"/>
  <c r="Y51" i="126"/>
  <c r="N46" i="120"/>
  <c r="N51" i="120" s="1"/>
  <c r="L9" i="137" s="1"/>
  <c r="L10" i="137" s="1"/>
  <c r="X46" i="126"/>
  <c r="X51" i="126" s="1"/>
  <c r="AN46" i="120"/>
  <c r="M46" i="120"/>
  <c r="AX46" i="126"/>
  <c r="N46" i="126"/>
  <c r="BB46" i="126"/>
  <c r="Q46" i="126"/>
  <c r="U46" i="120"/>
  <c r="H46" i="120"/>
  <c r="Z46" i="120"/>
  <c r="T46" i="120"/>
  <c r="AC46" i="126"/>
  <c r="AL46" i="126"/>
  <c r="AS46" i="126"/>
  <c r="U46" i="126"/>
  <c r="K46" i="120"/>
  <c r="K51" i="120" s="1"/>
  <c r="I9" i="137" s="1"/>
  <c r="I10" i="137" s="1"/>
  <c r="BC46" i="126"/>
  <c r="R46" i="120"/>
  <c r="R46" i="126"/>
  <c r="X46" i="120"/>
  <c r="P46" i="120"/>
  <c r="P51" i="120" s="1"/>
  <c r="N9" i="137" s="1"/>
  <c r="N10" i="137" s="1"/>
  <c r="F46" i="120"/>
  <c r="AB46" i="126"/>
  <c r="AD46" i="120"/>
  <c r="P51" i="126"/>
  <c r="AO51" i="120"/>
  <c r="AM9" i="137" s="1"/>
  <c r="AM10" i="137" s="1"/>
  <c r="I46" i="120"/>
  <c r="AY46" i="120"/>
  <c r="Z51" i="120"/>
  <c r="X9" i="137" s="1"/>
  <c r="X10" i="137" s="1"/>
  <c r="BA51" i="120"/>
  <c r="AY9" i="137" s="1"/>
  <c r="AY10" i="137" s="1"/>
  <c r="V46" i="120"/>
  <c r="AQ46" i="120"/>
  <c r="AG51" i="120"/>
  <c r="AE9" i="137" s="1"/>
  <c r="AE10" i="137" s="1"/>
  <c r="AX51" i="120"/>
  <c r="AV9" i="137" s="1"/>
  <c r="AV10" i="137" s="1"/>
  <c r="AB51" i="120"/>
  <c r="Z9" i="137" s="1"/>
  <c r="Z10" i="137" s="1"/>
  <c r="AJ46" i="120"/>
  <c r="AT46" i="126"/>
  <c r="G46" i="120"/>
  <c r="AM46" i="120"/>
  <c r="AH46" i="120"/>
  <c r="AP46" i="120"/>
  <c r="AW46" i="120"/>
  <c r="BC46" i="120"/>
  <c r="AU46" i="120"/>
  <c r="AK46" i="120"/>
  <c r="BB46" i="120"/>
  <c r="K23" i="140" l="1"/>
  <c r="J23" i="138"/>
  <c r="J23" i="141"/>
  <c r="J13" i="133"/>
  <c r="J9" i="132"/>
  <c r="J12" i="132" s="1"/>
  <c r="L23" i="139" s="1"/>
  <c r="J9" i="131"/>
  <c r="J12" i="131" s="1"/>
  <c r="Z51" i="126"/>
  <c r="AR51" i="120"/>
  <c r="AP9" i="137" s="1"/>
  <c r="AP10" i="137" s="1"/>
  <c r="F51" i="126"/>
  <c r="AA51" i="120"/>
  <c r="Y9" i="137" s="1"/>
  <c r="Y10" i="137" s="1"/>
  <c r="BA51" i="126"/>
  <c r="AF51" i="126"/>
  <c r="M51" i="120"/>
  <c r="K9" i="137" s="1"/>
  <c r="K10" i="137" s="1"/>
  <c r="T51" i="126"/>
  <c r="AW51" i="126"/>
  <c r="X51" i="120"/>
  <c r="V9" i="137" s="1"/>
  <c r="V10" i="137" s="1"/>
  <c r="R51" i="120"/>
  <c r="P9" i="137" s="1"/>
  <c r="P10" i="137" s="1"/>
  <c r="AS51" i="126"/>
  <c r="AC51" i="126"/>
  <c r="T51" i="120"/>
  <c r="R9" i="137" s="1"/>
  <c r="R10" i="137" s="1"/>
  <c r="H51" i="120"/>
  <c r="F9" i="137" s="1"/>
  <c r="F10" i="137" s="1"/>
  <c r="Q51" i="126"/>
  <c r="L51" i="120"/>
  <c r="J9" i="137" s="1"/>
  <c r="J10" i="137" s="1"/>
  <c r="H51" i="126"/>
  <c r="M51" i="126"/>
  <c r="V51" i="126"/>
  <c r="AL51" i="126"/>
  <c r="F51" i="120"/>
  <c r="D9" i="137" s="1"/>
  <c r="U51" i="126"/>
  <c r="U51" i="120"/>
  <c r="S9" i="137" s="1"/>
  <c r="S10" i="137" s="1"/>
  <c r="N51" i="126"/>
  <c r="AV51" i="126"/>
  <c r="AN51" i="126"/>
  <c r="AB51" i="126"/>
  <c r="R51" i="126"/>
  <c r="BC51" i="126"/>
  <c r="BB51" i="126"/>
  <c r="AX51" i="126"/>
  <c r="AN51" i="120"/>
  <c r="AL9" i="137" s="1"/>
  <c r="AL10" i="137" s="1"/>
  <c r="AZ51" i="126"/>
  <c r="L51" i="126"/>
  <c r="AR51" i="126"/>
  <c r="BB51" i="120"/>
  <c r="AZ9" i="137" s="1"/>
  <c r="AZ10" i="137" s="1"/>
  <c r="G51" i="120"/>
  <c r="E9" i="137" s="1"/>
  <c r="E10" i="137" s="1"/>
  <c r="V51" i="120"/>
  <c r="T9" i="137" s="1"/>
  <c r="T10" i="137" s="1"/>
  <c r="AP51" i="120"/>
  <c r="AN9" i="137" s="1"/>
  <c r="AN10" i="137" s="1"/>
  <c r="AY51" i="120"/>
  <c r="AW9" i="137" s="1"/>
  <c r="AW10" i="137" s="1"/>
  <c r="I51" i="120"/>
  <c r="G9" i="137" s="1"/>
  <c r="G10" i="137" s="1"/>
  <c r="AU51" i="120"/>
  <c r="AS9" i="137" s="1"/>
  <c r="AS10" i="137" s="1"/>
  <c r="AW51" i="120"/>
  <c r="AU9" i="137" s="1"/>
  <c r="AU10" i="137" s="1"/>
  <c r="AH51" i="120"/>
  <c r="AF9" i="137" s="1"/>
  <c r="AF10" i="137" s="1"/>
  <c r="AJ51" i="120"/>
  <c r="AH9" i="137" s="1"/>
  <c r="AH10" i="137" s="1"/>
  <c r="AD51" i="120"/>
  <c r="AB9" i="137" s="1"/>
  <c r="AB10" i="137" s="1"/>
  <c r="BC51" i="120"/>
  <c r="BA9" i="137" s="1"/>
  <c r="BA10" i="137" s="1"/>
  <c r="AK51" i="120"/>
  <c r="AI9" i="137" s="1"/>
  <c r="AI10" i="137" s="1"/>
  <c r="AM51" i="120"/>
  <c r="AK9" i="137" s="1"/>
  <c r="AK10" i="137" s="1"/>
  <c r="AT51" i="126"/>
  <c r="AQ51" i="120"/>
  <c r="AO9" i="137" s="1"/>
  <c r="AO10" i="137" s="1"/>
  <c r="L23" i="140" l="1"/>
  <c r="A9" i="137"/>
  <c r="D10" i="137"/>
  <c r="K23" i="141"/>
  <c r="K23" i="138"/>
  <c r="K13" i="133"/>
  <c r="K9" i="132"/>
  <c r="K12" i="132" s="1"/>
  <c r="M23" i="139" s="1"/>
  <c r="K9" i="131"/>
  <c r="K12" i="131" s="1"/>
  <c r="M23" i="140" l="1"/>
  <c r="L23" i="141"/>
  <c r="L23" i="138"/>
  <c r="L13" i="133"/>
  <c r="L9" i="132"/>
  <c r="L12" i="132" s="1"/>
  <c r="N23" i="139" s="1"/>
  <c r="L9" i="131"/>
  <c r="L12" i="131" s="1"/>
  <c r="N23" i="140" l="1"/>
  <c r="M23" i="138"/>
  <c r="M23" i="141"/>
  <c r="M13" i="133"/>
  <c r="M9" i="132"/>
  <c r="M12" i="132" s="1"/>
  <c r="O23" i="139" s="1"/>
  <c r="M9" i="131"/>
  <c r="M12" i="131" s="1"/>
  <c r="O23" i="140" l="1"/>
  <c r="N23" i="138"/>
  <c r="N23" i="141"/>
  <c r="N13" i="133"/>
  <c r="N9" i="132"/>
  <c r="N12" i="132" s="1"/>
  <c r="P23" i="139" s="1"/>
  <c r="N9" i="131"/>
  <c r="N12" i="131" s="1"/>
  <c r="P23" i="140" l="1"/>
  <c r="O23" i="141"/>
  <c r="O23" i="138"/>
  <c r="O13" i="133"/>
  <c r="O9" i="132"/>
  <c r="O12" i="132" s="1"/>
  <c r="Q23" i="139" s="1"/>
  <c r="O9" i="131"/>
  <c r="O12" i="131" s="1"/>
  <c r="Q23" i="140" l="1"/>
  <c r="P23" i="141"/>
  <c r="P23" i="138"/>
  <c r="P13" i="133"/>
  <c r="P9" i="132"/>
  <c r="P12" i="132" s="1"/>
  <c r="R23" i="139" s="1"/>
  <c r="P9" i="131"/>
  <c r="P12" i="131" s="1"/>
  <c r="R23" i="140" l="1"/>
  <c r="Q23" i="138"/>
  <c r="Q23" i="141"/>
  <c r="Q13" i="133"/>
  <c r="Q9" i="132"/>
  <c r="Q12" i="132" s="1"/>
  <c r="S23" i="139" s="1"/>
  <c r="Q9" i="131"/>
  <c r="Q12" i="131" s="1"/>
  <c r="S23" i="140" l="1"/>
  <c r="R23" i="138"/>
  <c r="R23" i="141"/>
  <c r="R13" i="133"/>
  <c r="R9" i="132"/>
  <c r="R12" i="132" s="1"/>
  <c r="T23" i="139" s="1"/>
  <c r="R9" i="131"/>
  <c r="R12" i="131" s="1"/>
  <c r="T23" i="140" l="1"/>
  <c r="S23" i="141"/>
  <c r="S23" i="138"/>
  <c r="S13" i="133"/>
  <c r="S9" i="132"/>
  <c r="S12" i="132" s="1"/>
  <c r="U23" i="139" s="1"/>
  <c r="S9" i="131"/>
  <c r="S12" i="131" s="1"/>
  <c r="U23" i="140" l="1"/>
  <c r="T23" i="141"/>
  <c r="T23" i="138"/>
  <c r="T13" i="133"/>
  <c r="T9" i="132"/>
  <c r="T12" i="132" s="1"/>
  <c r="V23" i="139" s="1"/>
  <c r="T9" i="131"/>
  <c r="T12" i="131" s="1"/>
  <c r="V23" i="140" l="1"/>
  <c r="U23" i="138"/>
  <c r="U23" i="141"/>
  <c r="U13" i="133"/>
  <c r="U9" i="132"/>
  <c r="U12" i="132" s="1"/>
  <c r="W23" i="139" s="1"/>
  <c r="U9" i="131"/>
  <c r="U12" i="131" s="1"/>
  <c r="W23" i="140" l="1"/>
  <c r="V23" i="138"/>
  <c r="V23" i="141"/>
  <c r="V13" i="133"/>
  <c r="V9" i="132"/>
  <c r="V12" i="132" s="1"/>
  <c r="X23" i="139" s="1"/>
  <c r="V9" i="131"/>
  <c r="V12" i="131" s="1"/>
  <c r="X23" i="140" l="1"/>
  <c r="W23" i="141"/>
  <c r="W23" i="138"/>
  <c r="W13" i="133"/>
  <c r="W9" i="132"/>
  <c r="W12" i="132" s="1"/>
  <c r="Y23" i="139" s="1"/>
  <c r="W9" i="131"/>
  <c r="W12" i="131" s="1"/>
  <c r="Y23" i="140" l="1"/>
  <c r="X23" i="141"/>
  <c r="X23" i="138"/>
  <c r="X13" i="133"/>
  <c r="X9" i="132"/>
  <c r="X12" i="132" s="1"/>
  <c r="Z23" i="139" s="1"/>
  <c r="X9" i="131"/>
  <c r="X12" i="131" s="1"/>
  <c r="Z23" i="140" l="1"/>
  <c r="Y23" i="138"/>
  <c r="Y23" i="141"/>
  <c r="Y13" i="133"/>
  <c r="Y9" i="132"/>
  <c r="Y12" i="132" s="1"/>
  <c r="AA23" i="139" s="1"/>
  <c r="Y9" i="131"/>
  <c r="Y12" i="131" s="1"/>
  <c r="AA23" i="140" l="1"/>
  <c r="Z23" i="138"/>
  <c r="Z23" i="141"/>
  <c r="Z13" i="133"/>
  <c r="Z9" i="132"/>
  <c r="Z12" i="132" s="1"/>
  <c r="AB23" i="139" s="1"/>
  <c r="Z9" i="131"/>
  <c r="Z12" i="131" s="1"/>
  <c r="AB23" i="140" l="1"/>
  <c r="AA23" i="141"/>
  <c r="AA23" i="138"/>
  <c r="AA13" i="133"/>
  <c r="AA9" i="132"/>
  <c r="AA12" i="132" s="1"/>
  <c r="AC23" i="139" s="1"/>
  <c r="AA9" i="131"/>
  <c r="AA12" i="131" s="1"/>
  <c r="AC23" i="140" l="1"/>
  <c r="AB23" i="141"/>
  <c r="AB23" i="138"/>
  <c r="AB13" i="133"/>
  <c r="AB9" i="132"/>
  <c r="AB12" i="132" s="1"/>
  <c r="AD23" i="139" s="1"/>
  <c r="AB9" i="131"/>
  <c r="AB12" i="131" s="1"/>
  <c r="AD23" i="140" l="1"/>
  <c r="AC23" i="138"/>
  <c r="AC23" i="141"/>
  <c r="AC13" i="133"/>
  <c r="AC9" i="132"/>
  <c r="AC12" i="132" s="1"/>
  <c r="AE23" i="139" s="1"/>
  <c r="AC9" i="131"/>
  <c r="AC12" i="131" s="1"/>
  <c r="AE23" i="140" l="1"/>
  <c r="AD23" i="138"/>
  <c r="AD23" i="141"/>
  <c r="AD13" i="133"/>
  <c r="AD9" i="132"/>
  <c r="AD12" i="132" s="1"/>
  <c r="AF23" i="139" s="1"/>
  <c r="AD9" i="131"/>
  <c r="AD12" i="131" s="1"/>
  <c r="AF23" i="140" l="1"/>
  <c r="AE23" i="141"/>
  <c r="AE23" i="138"/>
  <c r="AE13" i="133"/>
  <c r="AE9" i="132"/>
  <c r="AE12" i="132" s="1"/>
  <c r="AG23" i="139" s="1"/>
  <c r="AE9" i="131"/>
  <c r="AE12" i="131" s="1"/>
  <c r="AG23" i="140" l="1"/>
  <c r="AF23" i="141"/>
  <c r="AF23" i="138"/>
  <c r="AF13" i="133"/>
  <c r="AF9" i="132"/>
  <c r="AF12" i="132" s="1"/>
  <c r="AH23" i="139" s="1"/>
  <c r="AF9" i="131"/>
  <c r="AF12" i="131" s="1"/>
  <c r="AH23" i="140" l="1"/>
  <c r="AG23" i="138"/>
  <c r="AG23" i="141"/>
  <c r="AG13" i="133"/>
  <c r="AG9" i="132"/>
  <c r="AG12" i="132" s="1"/>
  <c r="AI23" i="139" s="1"/>
  <c r="AG9" i="131"/>
  <c r="AG12" i="131" s="1"/>
  <c r="AI23" i="140" l="1"/>
  <c r="AH23" i="138"/>
  <c r="AH23" i="141"/>
  <c r="AH13" i="133"/>
  <c r="AH9" i="132"/>
  <c r="AH12" i="132" s="1"/>
  <c r="AJ23" i="139" s="1"/>
  <c r="AH9" i="131"/>
  <c r="AH12" i="131" s="1"/>
  <c r="AJ23" i="140" l="1"/>
  <c r="AI23" i="141"/>
  <c r="AI23" i="138"/>
  <c r="AI13" i="133"/>
  <c r="AI9" i="132"/>
  <c r="AI12" i="132" s="1"/>
  <c r="AK23" i="139" s="1"/>
  <c r="AI9" i="131"/>
  <c r="AI12" i="131" s="1"/>
  <c r="AK23" i="140" l="1"/>
  <c r="AJ23" i="141"/>
  <c r="AJ23" i="138"/>
  <c r="AJ13" i="133"/>
  <c r="AJ9" i="132"/>
  <c r="AJ12" i="132" s="1"/>
  <c r="AL23" i="139" s="1"/>
  <c r="AJ9" i="131"/>
  <c r="AJ12" i="131" s="1"/>
  <c r="AL23" i="140" l="1"/>
  <c r="AK23" i="138"/>
  <c r="AK23" i="141"/>
  <c r="AK13" i="133"/>
  <c r="AK9" i="132"/>
  <c r="AK12" i="132" s="1"/>
  <c r="AM23" i="139" s="1"/>
  <c r="AK9" i="131"/>
  <c r="AK12" i="131" s="1"/>
  <c r="AM23" i="140" l="1"/>
  <c r="AL23" i="138"/>
  <c r="AL23" i="141"/>
  <c r="AL13" i="133"/>
  <c r="AL9" i="132"/>
  <c r="AL12" i="132" s="1"/>
  <c r="AN23" i="139" s="1"/>
  <c r="AL9" i="131"/>
  <c r="AL12" i="131" s="1"/>
  <c r="AN23" i="140" l="1"/>
  <c r="AM23" i="141"/>
  <c r="AM23" i="138"/>
  <c r="AM13" i="133"/>
  <c r="AM9" i="132"/>
  <c r="AM12" i="132" s="1"/>
  <c r="AO23" i="139" s="1"/>
  <c r="AM9" i="131"/>
  <c r="AM12" i="131" s="1"/>
  <c r="AO23" i="140" l="1"/>
  <c r="AN23" i="141"/>
  <c r="AN23" i="138"/>
  <c r="AN13" i="133"/>
  <c r="AN9" i="132"/>
  <c r="AN12" i="132" s="1"/>
  <c r="AP23" i="139" s="1"/>
  <c r="AN9" i="131"/>
  <c r="AN12" i="131" s="1"/>
  <c r="AP23" i="140" l="1"/>
  <c r="AO23" i="138"/>
  <c r="AO23" i="141"/>
  <c r="AO13" i="133"/>
  <c r="AO9" i="132"/>
  <c r="AO12" i="132" s="1"/>
  <c r="AQ23" i="139" s="1"/>
  <c r="AO9" i="131"/>
  <c r="AO12" i="131" s="1"/>
  <c r="AQ23" i="140" l="1"/>
  <c r="AP23" i="138"/>
  <c r="AP23" i="141"/>
  <c r="AP13" i="133"/>
  <c r="AP9" i="132"/>
  <c r="AP12" i="132" s="1"/>
  <c r="AR23" i="139" s="1"/>
  <c r="AP9" i="131"/>
  <c r="AP12" i="131" s="1"/>
  <c r="AR23" i="140" l="1"/>
  <c r="AQ23" i="141"/>
  <c r="AQ23" i="138"/>
  <c r="AQ13" i="133"/>
  <c r="AQ9" i="132"/>
  <c r="AQ12" i="132" s="1"/>
  <c r="AS23" i="139" s="1"/>
  <c r="AQ9" i="131"/>
  <c r="AQ12" i="131" s="1"/>
  <c r="AS23" i="140" l="1"/>
  <c r="AR23" i="141"/>
  <c r="AR23" i="138"/>
  <c r="AR13" i="133"/>
  <c r="AR9" i="132"/>
  <c r="AR12" i="132" s="1"/>
  <c r="AT23" i="139" s="1"/>
  <c r="AR9" i="131"/>
  <c r="AR12" i="131" s="1"/>
  <c r="AT23" i="140" l="1"/>
  <c r="AS23" i="138"/>
  <c r="AS23" i="141"/>
  <c r="AS13" i="133"/>
  <c r="AS9" i="132"/>
  <c r="AS12" i="132" s="1"/>
  <c r="AU23" i="139" s="1"/>
  <c r="AS9" i="131"/>
  <c r="AS12" i="131" s="1"/>
  <c r="AU23" i="140" l="1"/>
  <c r="AT23" i="138"/>
  <c r="AT23" i="141"/>
  <c r="AT13" i="133"/>
  <c r="AT9" i="132"/>
  <c r="AT12" i="132" s="1"/>
  <c r="AV23" i="139" s="1"/>
  <c r="AT9" i="131"/>
  <c r="AT12" i="131" s="1"/>
  <c r="AV23" i="140" l="1"/>
  <c r="AU23" i="141"/>
  <c r="AU23" i="138"/>
  <c r="AU13" i="133"/>
  <c r="AU9" i="132"/>
  <c r="AU12" i="132" s="1"/>
  <c r="AW23" i="139" s="1"/>
  <c r="AU9" i="131"/>
  <c r="AU12" i="131" s="1"/>
  <c r="AW23" i="140" l="1"/>
  <c r="AV23" i="141"/>
  <c r="AV23" i="138"/>
  <c r="AV13" i="133"/>
  <c r="AV9" i="132"/>
  <c r="AV12" i="132" s="1"/>
  <c r="AX23" i="139" s="1"/>
  <c r="AV9" i="131"/>
  <c r="AV12" i="131" s="1"/>
  <c r="AX23" i="140" l="1"/>
  <c r="AW23" i="138"/>
  <c r="AW23" i="141"/>
  <c r="AW13" i="133"/>
  <c r="AW9" i="132"/>
  <c r="AW12" i="132" s="1"/>
  <c r="AY23" i="139" s="1"/>
  <c r="AW9" i="131"/>
  <c r="AW12" i="131" s="1"/>
  <c r="AY23" i="140" l="1"/>
  <c r="AX23" i="138"/>
  <c r="AX23" i="141"/>
  <c r="AX13" i="133"/>
  <c r="AX9" i="132"/>
  <c r="AX12" i="132" s="1"/>
  <c r="AZ23" i="139" s="1"/>
  <c r="AX9" i="131"/>
  <c r="AX12" i="131" s="1"/>
  <c r="AZ23" i="140" l="1"/>
  <c r="AY23" i="141"/>
  <c r="AY23" i="138"/>
  <c r="AY13" i="133"/>
  <c r="AY9" i="132"/>
  <c r="AY12" i="132" s="1"/>
  <c r="BA23" i="139" s="1"/>
  <c r="AY9" i="131"/>
  <c r="AY12" i="131" s="1"/>
  <c r="BA23" i="140" l="1"/>
  <c r="AZ23" i="141"/>
  <c r="AZ23" i="138"/>
  <c r="AZ13" i="133"/>
  <c r="AZ9" i="132"/>
  <c r="AZ12" i="132" s="1"/>
  <c r="BB23" i="139" s="1"/>
  <c r="AZ9" i="131"/>
  <c r="AZ12" i="131" s="1"/>
  <c r="BB23" i="140" l="1"/>
  <c r="BA23" i="138"/>
  <c r="BA23" i="141"/>
  <c r="BA13" i="133"/>
  <c r="BA9" i="132"/>
  <c r="BA12" i="132" s="1"/>
  <c r="BC23" i="139" s="1"/>
  <c r="BA9" i="131"/>
  <c r="BA12" i="131" s="1"/>
  <c r="BC23" i="140" l="1"/>
  <c r="E37" i="140"/>
  <c r="E27" i="140"/>
  <c r="E32" i="140"/>
  <c r="E39" i="140"/>
  <c r="E42" i="140"/>
  <c r="E25" i="140"/>
  <c r="E35" i="140"/>
  <c r="E54" i="140"/>
  <c r="E48" i="140"/>
  <c r="E51" i="140"/>
  <c r="E31" i="140"/>
  <c r="E38" i="140"/>
  <c r="E43" i="140"/>
  <c r="E49" i="140"/>
  <c r="E29" i="140"/>
  <c r="E24" i="140"/>
  <c r="E36" i="140"/>
  <c r="E26" i="140"/>
  <c r="E56" i="140"/>
  <c r="E14" i="140" s="1"/>
  <c r="E16" i="140" s="1"/>
  <c r="E55" i="140"/>
  <c r="E46" i="140"/>
  <c r="E44" i="140"/>
  <c r="E34" i="140"/>
  <c r="E33" i="140"/>
  <c r="E42" i="139"/>
  <c r="E37" i="139"/>
  <c r="E29" i="139"/>
  <c r="E39" i="139"/>
  <c r="E33" i="139"/>
  <c r="E32" i="139"/>
  <c r="E56" i="139"/>
  <c r="E14" i="139" s="1"/>
  <c r="E16" i="139" s="1"/>
  <c r="E43" i="139"/>
  <c r="E44" i="139"/>
  <c r="E51" i="139"/>
  <c r="E34" i="139"/>
  <c r="E36" i="139"/>
  <c r="E26" i="139"/>
  <c r="E49" i="139"/>
  <c r="E31" i="139"/>
  <c r="E25" i="139"/>
  <c r="E46" i="139"/>
  <c r="E5" i="139" s="1"/>
  <c r="E10" i="139" s="1"/>
  <c r="E12" i="139" s="1"/>
  <c r="E38" i="139"/>
  <c r="E54" i="139"/>
  <c r="E24" i="139"/>
  <c r="E35" i="139"/>
  <c r="E55" i="139"/>
  <c r="E48" i="139"/>
  <c r="E27" i="139"/>
  <c r="BC23" i="141"/>
  <c r="BC23" i="138"/>
  <c r="BB23" i="138"/>
  <c r="BB23" i="141"/>
  <c r="E49" i="126"/>
  <c r="E38" i="126"/>
  <c r="E39" i="126"/>
  <c r="E35" i="126"/>
  <c r="E36" i="126"/>
  <c r="E34" i="126"/>
  <c r="E51" i="126"/>
  <c r="E26" i="126"/>
  <c r="E43" i="126"/>
  <c r="E42" i="126"/>
  <c r="E25" i="126"/>
  <c r="E44" i="126"/>
  <c r="E24" i="126"/>
  <c r="E32" i="126"/>
  <c r="E27" i="126"/>
  <c r="E48" i="126"/>
  <c r="E46" i="126"/>
  <c r="E37" i="126"/>
  <c r="E33" i="126"/>
  <c r="E31" i="126"/>
  <c r="E29" i="126"/>
  <c r="E42" i="120"/>
  <c r="E29" i="120"/>
  <c r="E36" i="120"/>
  <c r="E34" i="120"/>
  <c r="E48" i="120"/>
  <c r="E44" i="120"/>
  <c r="E49" i="120"/>
  <c r="E54" i="120"/>
  <c r="E39" i="120"/>
  <c r="E46" i="120"/>
  <c r="E56" i="120"/>
  <c r="E33" i="120"/>
  <c r="E27" i="120"/>
  <c r="E35" i="120"/>
  <c r="E31" i="120"/>
  <c r="E43" i="120"/>
  <c r="E38" i="120"/>
  <c r="E37" i="120"/>
  <c r="E25" i="120"/>
  <c r="E26" i="120"/>
  <c r="E32" i="120"/>
  <c r="E24" i="120"/>
  <c r="E55" i="120"/>
  <c r="E51" i="120"/>
  <c r="E5" i="140" l="1"/>
  <c r="E10" i="140" s="1"/>
  <c r="E12" i="140" s="1"/>
  <c r="E40" i="140"/>
  <c r="E40" i="139"/>
  <c r="E55" i="138"/>
  <c r="E48" i="138"/>
  <c r="E42" i="138"/>
  <c r="E46" i="138"/>
  <c r="E5" i="138" s="1"/>
  <c r="E10" i="138" s="1"/>
  <c r="E12" i="138" s="1"/>
  <c r="E29" i="138"/>
  <c r="E37" i="138"/>
  <c r="E38" i="138"/>
  <c r="E44" i="138"/>
  <c r="E56" i="138"/>
  <c r="E14" i="138" s="1"/>
  <c r="E16" i="138" s="1"/>
  <c r="E27" i="138"/>
  <c r="E25" i="138"/>
  <c r="E54" i="138"/>
  <c r="E51" i="138"/>
  <c r="E24" i="138"/>
  <c r="E39" i="138"/>
  <c r="E36" i="138"/>
  <c r="E32" i="138"/>
  <c r="E33" i="138"/>
  <c r="E35" i="138"/>
  <c r="E31" i="138"/>
  <c r="E34" i="138"/>
  <c r="E26" i="138"/>
  <c r="E43" i="138"/>
  <c r="E49" i="138"/>
  <c r="E51" i="141"/>
  <c r="E33" i="141"/>
  <c r="E26" i="141"/>
  <c r="E24" i="141"/>
  <c r="E48" i="141"/>
  <c r="E44" i="141"/>
  <c r="E27" i="141"/>
  <c r="E39" i="141"/>
  <c r="E32" i="141"/>
  <c r="E31" i="141"/>
  <c r="E29" i="141"/>
  <c r="E25" i="141"/>
  <c r="E35" i="141"/>
  <c r="E46" i="141"/>
  <c r="E5" i="141" s="1"/>
  <c r="E10" i="141" s="1"/>
  <c r="E12" i="141" s="1"/>
  <c r="E38" i="141"/>
  <c r="E43" i="141"/>
  <c r="E37" i="141"/>
  <c r="E36" i="141"/>
  <c r="E42" i="141"/>
  <c r="E49" i="141"/>
  <c r="E34" i="141"/>
  <c r="E40" i="120"/>
  <c r="E14" i="120"/>
  <c r="E40" i="126"/>
  <c r="E5" i="126"/>
  <c r="E5" i="120"/>
  <c r="E40" i="138" l="1"/>
  <c r="E40" i="141"/>
  <c r="E10" i="120"/>
  <c r="E10" i="126"/>
  <c r="E16" i="120"/>
  <c r="E12" i="126" l="1"/>
  <c r="E12" i="120"/>
</calcChain>
</file>

<file path=xl/sharedStrings.xml><?xml version="1.0" encoding="utf-8"?>
<sst xmlns="http://schemas.openxmlformats.org/spreadsheetml/2006/main" count="1044" uniqueCount="329">
  <si>
    <t>Nr</t>
  </si>
  <si>
    <t>Total, i.e. incl any adjustments necessary e.g. due to up-scaling of cash flows</t>
  </si>
  <si>
    <t>Mio. CHF</t>
  </si>
  <si>
    <t xml:space="preserve">Anzahl aktive Versicherte </t>
  </si>
  <si>
    <t>Durchschnittsalter der aktiven Versicherten</t>
  </si>
  <si>
    <t>Durchschnittslohn der aktiven Versicherten</t>
  </si>
  <si>
    <t>obligatorische Verzinsung Altersguthaben in %</t>
  </si>
  <si>
    <t>überobligatorische Verzinsung Altersguthaben in %</t>
  </si>
  <si>
    <t>Kapitalbezugsquote Obligatorium in %</t>
  </si>
  <si>
    <t>Kapitalbezugsquote Überobligatorium in %</t>
  </si>
  <si>
    <t>obligatorischer Umwandlungssatz im Schlussalter (65/64) in %</t>
  </si>
  <si>
    <t>überobligatorischer Umwandlungssatz für 65-jährige Männer in %</t>
  </si>
  <si>
    <t>ökonomischer Umwandlungssatz für 65-jährige Männer in %</t>
  </si>
  <si>
    <t>Ausschüttungsquote gemäss Artikel 147 (1) AVO</t>
  </si>
  <si>
    <t>Ausschüttungsquote gemäss Artikel 147 (2) AVO</t>
  </si>
  <si>
    <t>Sparbeiträge</t>
  </si>
  <si>
    <t>Risikoprämie</t>
  </si>
  <si>
    <t>Kostenprämie</t>
  </si>
  <si>
    <t>Gesamtprämie</t>
  </si>
  <si>
    <t>Andere eingehende Cashflows</t>
  </si>
  <si>
    <t>abgehendes AGH in Folge stornierter Anschlussverträge</t>
  </si>
  <si>
    <t>Todesfallleistungen</t>
  </si>
  <si>
    <t>Invalidenrenten</t>
  </si>
  <si>
    <t>Erlebensfall-Leistungen (Kapitalbezug)</t>
  </si>
  <si>
    <t>Alters- und Hinterbliebenenrenten</t>
  </si>
  <si>
    <t>Leistungen an Versicherungsnehmer</t>
  </si>
  <si>
    <t>Anlagekosten</t>
  </si>
  <si>
    <t>Verwaltungskosten</t>
  </si>
  <si>
    <t>Kosten total</t>
  </si>
  <si>
    <t>Netto-Cashflow (Prämien - Leistungen - Kosten)</t>
  </si>
  <si>
    <t>Saldo aus Rückversicherung</t>
  </si>
  <si>
    <t>Netto-Cashflow nach Rückversicherungen</t>
  </si>
  <si>
    <t>Statutarische Bilanzpositionen</t>
  </si>
  <si>
    <t>Statutarischer Vorsteuergewinn</t>
  </si>
  <si>
    <t>Aktiven (Buchwert)</t>
  </si>
  <si>
    <t>Buchwert der dem gebundenen Vermögen für das BVG zugewiesenen Aktiven</t>
  </si>
  <si>
    <t>Stille Reserven</t>
  </si>
  <si>
    <t>Laufende Kapitalerträge</t>
  </si>
  <si>
    <t>Ausserordentliche Kapitalerträge</t>
  </si>
  <si>
    <t>Versicherungstechnische Rückstellungen</t>
  </si>
  <si>
    <t>davon Deckungsrückstellungen für laufende Renten</t>
  </si>
  <si>
    <t>davon Altersguthaben (Obligatorium)</t>
  </si>
  <si>
    <t>davon Altersguthaben (Überobligatorium)</t>
  </si>
  <si>
    <t>Verstärkungen</t>
  </si>
  <si>
    <t>davon: Verstärkungen für Altersrenten</t>
  </si>
  <si>
    <t>Überschussfonds</t>
  </si>
  <si>
    <t>… Zuweisung</t>
  </si>
  <si>
    <t>… Entnahme</t>
  </si>
  <si>
    <t xml:space="preserve"> Aufwand im Sparprozess</t>
  </si>
  <si>
    <t xml:space="preserve"> davon: Umwandlungsverluste</t>
  </si>
  <si>
    <t>Ertrag im Sparprozess</t>
  </si>
  <si>
    <t>Ergebnis Sparprozess</t>
  </si>
  <si>
    <t>Höhe des verrenteten AGH</t>
  </si>
  <si>
    <t>davon verrentetes Altersguthaben (Obligatorium)</t>
  </si>
  <si>
    <t>davon verrentetes Altersguthaben (Überobligatorium)</t>
  </si>
  <si>
    <t>Aufwand im Risikoprozess</t>
  </si>
  <si>
    <t>Ertrag im Risikoprozess</t>
  </si>
  <si>
    <t>Ergebnis Risikoprozess</t>
  </si>
  <si>
    <t>Aufwand im Kostenprozess</t>
  </si>
  <si>
    <t>Ertrag im Kostenprozess</t>
  </si>
  <si>
    <t>Ergebnis Kostenprozess</t>
  </si>
  <si>
    <t>Ergebnis Kosten- und Risikoprozess abzüglich Umwandlungsverluste</t>
  </si>
  <si>
    <t>Summe von Kosten- und Risikoprämien</t>
  </si>
  <si>
    <t>Weitere Kenngrössen</t>
  </si>
  <si>
    <t>Sparbeiträge / Gesamtprämie</t>
  </si>
  <si>
    <t>Risikoprämie / Gesamtprämie</t>
  </si>
  <si>
    <t>Kostenprämie / Gesamtprämie</t>
  </si>
  <si>
    <t>Sparbeiträge / AGH</t>
  </si>
  <si>
    <t>Risikoprämie / AGH</t>
  </si>
  <si>
    <t>Kostenprämie / AGH</t>
  </si>
  <si>
    <t>AGH Obli / AGH Ü-Obli</t>
  </si>
  <si>
    <t>verrentetes AGH / AGH</t>
  </si>
  <si>
    <t>Best Estimate sonstiger Verpflichtungen aus dem BVG-Geschäft</t>
  </si>
  <si>
    <t>Falls ungleich Null bitte erläutern</t>
  </si>
  <si>
    <t>Entspricht Position im FDS</t>
  </si>
  <si>
    <t>Differenz: Marktnaher Best Estimate - Statutarischer Wert</t>
  </si>
  <si>
    <t>falls positiv mit +-Zeichen, allfällige Verluste mit "-"Zeichen</t>
  </si>
  <si>
    <t>mit +-Zeichen, solange Verstärkung &gt; 0</t>
  </si>
  <si>
    <t>"Aufwand" mit +-Zeichen</t>
  </si>
  <si>
    <t>"Verluste" mit +-Zeichen</t>
  </si>
  <si>
    <t>"Ertrag" mit +-Zeichen</t>
  </si>
  <si>
    <t>Term:</t>
  </si>
  <si>
    <t>Ziel:</t>
  </si>
  <si>
    <t xml:space="preserve">Modell </t>
  </si>
  <si>
    <t>Vorgabe</t>
  </si>
  <si>
    <t>jährlich</t>
  </si>
  <si>
    <t>Zeitschritt:</t>
  </si>
  <si>
    <t>mit Skalierungsfaktor:</t>
  </si>
  <si>
    <t>Volatilität:</t>
  </si>
  <si>
    <t>Rüd Blass</t>
  </si>
  <si>
    <t>IAZI</t>
  </si>
  <si>
    <t>Index:</t>
  </si>
  <si>
    <t>3.1. Historische Volatilität mal 1.3</t>
  </si>
  <si>
    <t>3. Immobilien</t>
  </si>
  <si>
    <t>SMI 10Y 100 VOL BVOLIndex</t>
  </si>
  <si>
    <t>Bloomberg:</t>
  </si>
  <si>
    <t>Modell</t>
  </si>
  <si>
    <t>2.1. Implizite Volatilität</t>
  </si>
  <si>
    <t>2. Aktien</t>
  </si>
  <si>
    <t>Normal</t>
  </si>
  <si>
    <t>Modell IV</t>
  </si>
  <si>
    <t>Bloomberg</t>
  </si>
  <si>
    <t>Volatilität Typ</t>
  </si>
  <si>
    <t>Gewicht</t>
  </si>
  <si>
    <t>Strike</t>
  </si>
  <si>
    <t>Swap Tenor</t>
  </si>
  <si>
    <t>Option Term</t>
  </si>
  <si>
    <t>1.2. Swaption Volatilitätsoberfläche  (BBIR)</t>
  </si>
  <si>
    <t>Maturität [Jahre]</t>
  </si>
  <si>
    <t>1.1. Zinskurve</t>
  </si>
  <si>
    <t>yearly</t>
  </si>
  <si>
    <t>LPXDITR</t>
  </si>
  <si>
    <t>4.1. Historische Volatilität mal 1 da Transaktion</t>
  </si>
  <si>
    <t>4. Private Equity</t>
  </si>
  <si>
    <t>EURCHFV10Y Curncy</t>
  </si>
  <si>
    <t>Wechselkurs:</t>
  </si>
  <si>
    <t>3.1. Implizite Volatilität und Wechselkurs</t>
  </si>
  <si>
    <t>3. FX</t>
  </si>
  <si>
    <t>SX5E 10Y 100 VOL BVOLIndex</t>
  </si>
  <si>
    <t>NONE: VCUBE</t>
  </si>
  <si>
    <t>VolatilitätTyp</t>
  </si>
  <si>
    <t>1.2. Swaption Volatilitätsoberfläche (BVOL)</t>
  </si>
  <si>
    <t>EUR</t>
  </si>
  <si>
    <t>5.1. Historische Volatilität mal 1 da Transaktion</t>
  </si>
  <si>
    <t>5. Private Equity</t>
  </si>
  <si>
    <t>4.1. Historische Volatilität mal 2</t>
  </si>
  <si>
    <t>4. Hedge Fund</t>
  </si>
  <si>
    <t>USDCHFV10Y Curncy</t>
  </si>
  <si>
    <t>SPX 10Y 100 VOL BVOL Index</t>
  </si>
  <si>
    <t>GBPCHFV10Y Curncy</t>
  </si>
  <si>
    <t>UKX 10Y 100 VOL BVOL Index</t>
  </si>
  <si>
    <t>Diskontsätze</t>
  </si>
  <si>
    <t>Zero coupon rates z(t)</t>
  </si>
  <si>
    <t>Kosteninflation</t>
  </si>
  <si>
    <t>Kommentar</t>
  </si>
  <si>
    <t>Hinweise</t>
  </si>
  <si>
    <t>Definiert als Differenz zwischen Buch- und Marktwert rein auf der Aktivseite
falls positiv mit +-Zeichen, stille Lasten mit "-"Zeichen</t>
  </si>
  <si>
    <t>Muster-Gesellschaft</t>
  </si>
  <si>
    <t>E-Mail</t>
  </si>
  <si>
    <t>Titel</t>
  </si>
  <si>
    <t>Name of the worksheet</t>
  </si>
  <si>
    <t>Life: Zinskurve und ESG-Vorgaben CHF</t>
  </si>
  <si>
    <t>Life: Zinskurve und ESG-Vorgaben EUR</t>
  </si>
  <si>
    <t>Life: Zinskurve und ESG-Vorgaben USD</t>
  </si>
  <si>
    <t>Life: Zinskurve und ESG-Vorgaben GBP</t>
  </si>
  <si>
    <t>Maturity [Years]</t>
  </si>
  <si>
    <t>Term</t>
  </si>
  <si>
    <t>Volatilität</t>
  </si>
  <si>
    <t>Index</t>
  </si>
  <si>
    <t>mit Skalierungsfaktor</t>
  </si>
  <si>
    <t>Zeitschritt</t>
  </si>
  <si>
    <t>Wechselkurs</t>
  </si>
  <si>
    <t>1.1. Zinskurve und Kosteninflationannahmen</t>
  </si>
  <si>
    <t>Kontaktperson</t>
  </si>
  <si>
    <t>Name der Versicherungsgesellschaft</t>
  </si>
  <si>
    <t>Leben</t>
  </si>
  <si>
    <t>Eingabe</t>
  </si>
  <si>
    <t>Tabellenblätter, die vom Versicherungsunternehmen auszufüllen sind.</t>
  </si>
  <si>
    <t>Tabellenblätter mit Informationen und Parametern. Diese Tabellenblätter sind in der Regel nicht zu ändern.</t>
  </si>
  <si>
    <t>Eingabefelder: In diesen Feldern sind versicherungsspezifische Angaben erwartet.</t>
  </si>
  <si>
    <t>Liste der Arbeitsblätter</t>
  </si>
  <si>
    <t>list_of_sheets</t>
  </si>
  <si>
    <t>SST-Template Lebensversicherung</t>
  </si>
  <si>
    <t>Life: CHF Cashflows für Group Life Business (risikofrei)</t>
  </si>
  <si>
    <t>Life: CHF Cashflows für Traditional Individual Life Business (risikofrei)</t>
  </si>
  <si>
    <t>Life: CHF Cashflows für Unit-Linked Business (risikofrei)</t>
  </si>
  <si>
    <t>L_input_sst_template</t>
  </si>
  <si>
    <t>Life: Input für SST-Template</t>
  </si>
  <si>
    <t>L_CHF</t>
  </si>
  <si>
    <t>L_EUR</t>
  </si>
  <si>
    <t>L_USD</t>
  </si>
  <si>
    <t>L_GBP</t>
  </si>
  <si>
    <t>Cashflows</t>
  </si>
  <si>
    <t>Andere Cashflows</t>
  </si>
  <si>
    <t>Leistungen an Versicherungsnehmer (vor Rückversicherung)</t>
  </si>
  <si>
    <t>Nur, falls separat vorhanden</t>
  </si>
  <si>
    <t>Anzahl Verträge</t>
  </si>
  <si>
    <t>Steuern</t>
  </si>
  <si>
    <t>Statutarischer Nachsteuergewinn</t>
  </si>
  <si>
    <t>Provisionenen an den Rückversicherer</t>
  </si>
  <si>
    <t>Prämien an den Rückversicherer</t>
  </si>
  <si>
    <t>Leistungen vom Rückversicherer (inkl. Gewinnbeteiligung in der Rückversicherung)</t>
  </si>
  <si>
    <t>Technische Rückstellungen für nicht modellierte Reserven</t>
  </si>
  <si>
    <t>Residual balance sheet: Beteiligung der Versicherungsnehmer</t>
  </si>
  <si>
    <t>Best Estimate der versicherungstechnischen Rückstellungen für Geschäfte, die nicht durch die unten dargestellte Cashflow-Projektion modelliert wurden</t>
  </si>
  <si>
    <t>Zeitwert der eingebetteten Optionen und Garantien</t>
  </si>
  <si>
    <t>Gesamtprämie erhalten vom Versicherungsnehmer</t>
  </si>
  <si>
    <t>Modellierte statutarische Bilanzpositionen</t>
  </si>
  <si>
    <t>… davon Deckungsrückstellungen für laufende Renten</t>
  </si>
  <si>
    <t>Versicherungstechnische Rückstellungen für inforce business</t>
  </si>
  <si>
    <t>Laufende Renten</t>
  </si>
  <si>
    <t>Laufende Risikorenten</t>
  </si>
  <si>
    <t>Aufgeschobene Renten</t>
  </si>
  <si>
    <t>Bezahlte Überschüsse an den Versicherungsnehmer</t>
  </si>
  <si>
    <t>Bitte kommentieren Sie die verwendete Schätzungsmethode, z.B. gewählter Skalierungsfaktor</t>
  </si>
  <si>
    <t>Falls die Aufteilung in Spar- / Risiko- / Kostenprämie nicht vorhanden ist, dann geben Sie hier bitte direkt die Gesamtprämie ein.</t>
  </si>
  <si>
    <t>z.B. Retrozessionen, bitte im Kommentarbereich angeben</t>
  </si>
  <si>
    <t>D.h. Renten, die durch Sparprozess finanziert werden</t>
  </si>
  <si>
    <t>D.h. Renten (aufgrund von Tod oder Invalidität), die durch Risikotransfer finanziert werden</t>
  </si>
  <si>
    <t>Bitte ausweisen, falls vorhanden</t>
  </si>
  <si>
    <t>Gesamtzuweisung während des Zeitraums -- bitte ausweisen, falls vorhanden</t>
  </si>
  <si>
    <t>Gesamtentnahme während des Zeitraums -- bitte ausweisen, falls vorhanden</t>
  </si>
  <si>
    <t>Am Ende des Zeitraums, d.h. nach Zuweisung und Entnahme -- bitte ausweisen, falls vorhanden</t>
  </si>
  <si>
    <t>Bitte beachten Sie die folgenden Konventionen in diesem Template:</t>
  </si>
  <si>
    <t>Allgemeines</t>
  </si>
  <si>
    <t>Aufteilung des Geschäftes</t>
  </si>
  <si>
    <t>Bei einer ausländischen Niederlassung ist die Aufteilung nach Geschäftsbereichen nicht erforderlich.</t>
  </si>
  <si>
    <t>Die Cashflows der folgenden Geschäftsbereiche (LoB) sollten ausgewiesen werden:</t>
  </si>
  <si>
    <t>Per Konvention sollten alle eingehenden Cashflows positiv sein, alle abfliessenden Cashflows negativ.</t>
  </si>
  <si>
    <t>Alle Cashflows sollten wie modelliert angegeben werden, d.h. ohne Skalierung.</t>
  </si>
  <si>
    <t>Alle Cashflows sind unter Anwendung des Certainty Equivalent Scenario zu berechnen.</t>
  </si>
  <si>
    <t>Der letzte Eintrag im Jahr 50 (oder weniger, abhängig vom Modell) sollte die Summe des Werts für das Jahr 50 (oder für das letzte Jahr des Modells) und die abgezinsten Werte der Cashflows für alle zukünftigen Jahre enthalten.</t>
  </si>
  <si>
    <t>Der abgezinste Wert der verschiedenen Positionen der Restbilanz sollte durch die Beteiligung der Versicherungsnehmer und der Aktionäre in den entsprechenden Zellen, d.h. nicht als Teil des letzten Cashflows, angegeben werden.</t>
  </si>
  <si>
    <t>- die Anzahl der Versicherungsnehmer sollte als solche angegeben werden (d.h. nicht in Tausender oder ähnlich); und</t>
  </si>
  <si>
    <t>Cashflow-Daten</t>
  </si>
  <si>
    <t>1. Nominalzinsen</t>
  </si>
  <si>
    <t>Nur, falls sie noch nicht Bestandteil der oben aufgeführten Leistungen sind.</t>
  </si>
  <si>
    <t>Bitte geben Sie im Kommentarbereich an, was dies enthält. Bitte verzichten Sie auf zusätzliche Zeilen.</t>
  </si>
  <si>
    <t>Bitte ausweisen so weit wie verfügbar</t>
  </si>
  <si>
    <t>Entwicklungsjahr</t>
  </si>
  <si>
    <t>- alle Prozentsätze (Kassakurse, Inflationsraten, implizite Volatilitäten) sollten in % angegeben werden (d.h. 25 anstelle 25% oder 0.25).</t>
  </si>
  <si>
    <t>Ökonomische Annahmen</t>
  </si>
  <si>
    <t>L_CF Group Life</t>
  </si>
  <si>
    <t>Mio. EUR</t>
  </si>
  <si>
    <t>Mio. USD</t>
  </si>
  <si>
    <t>L_CF Ind Life Trad_CHF</t>
  </si>
  <si>
    <t>L_CF Ind Life Trad_EUR</t>
  </si>
  <si>
    <t>L_CF Ind Life Trad_USD</t>
  </si>
  <si>
    <t>L_CF Ind Life Trad_GBP</t>
  </si>
  <si>
    <t>Life: EUR Cashflows für Traditional Individual Life Business (risikofrei)</t>
  </si>
  <si>
    <t>Life: USD Cashflows für Traditional Individual Life Business (risikofrei)</t>
  </si>
  <si>
    <t>Life: GBP Cashflows für Traditional Individual Life Business (risikofrei)</t>
  </si>
  <si>
    <t>Life: EUR Cashflows für Unit-Linked Business (risikofrei)</t>
  </si>
  <si>
    <t>6B</t>
  </si>
  <si>
    <t>6A</t>
  </si>
  <si>
    <t>L_CF Ind Life UL_CHF</t>
  </si>
  <si>
    <t>L_CF Ind Life UL_EUR</t>
  </si>
  <si>
    <t>Währung</t>
  </si>
  <si>
    <t>CHF</t>
  </si>
  <si>
    <t>USD</t>
  </si>
  <si>
    <t>GBP</t>
  </si>
  <si>
    <t>Cashflows in Mio.</t>
  </si>
  <si>
    <t>Netto-Cashflow nach Rückversicherungen: Group Life Business</t>
  </si>
  <si>
    <t>Netto-Cashflow nach Rückversicherungen: Traditional Individual Life Business</t>
  </si>
  <si>
    <t>Barwert des Netto-Cashflow (Prämien - Leistungen - Kosten)</t>
  </si>
  <si>
    <t>Barwert des Leistungs-Cashflows inkl. bezahlter Überschüsse</t>
  </si>
  <si>
    <t>Barwert der zukünftigen Nachsteuergewinne</t>
  </si>
  <si>
    <t>Gesamt-Barwert der zukünftigen Gewinne</t>
  </si>
  <si>
    <t>Bitte fügen Sie einen Kommentar zur gewählten Methode hinzu, wenn dies als Barwert der zukünftigen Leistungen modelliert wird.</t>
  </si>
  <si>
    <t>Kapitalleistungen</t>
  </si>
  <si>
    <t>Erwerbsunfähigkeitsleistungen</t>
  </si>
  <si>
    <t>Andere Leistungen</t>
  </si>
  <si>
    <t>Barwert der zukünftigen Nachsteuergewinne aus der Residualbilanz</t>
  </si>
  <si>
    <t>Residualbilanz: Beteiligung der Aktionäre</t>
  </si>
  <si>
    <t>Garantierter Zinssatz (Durchschnitt in %)</t>
  </si>
  <si>
    <t>Mio. GBP</t>
  </si>
  <si>
    <t>- alle Cashflows und Sensitivitäten sollten in Millionen der jeweiligen Währung angegeben werden;</t>
  </si>
  <si>
    <t>Bitte geben Sie die für die Bewertung verwendeten Annahmen ein.</t>
  </si>
  <si>
    <t>Alle Cashflows werden als per Jahresende betrachtet.
(Dies bedeutet, dass Cashflows, deren Zeitpunkt zu Beginn oder zur Mitte des Jahres liegt, durch Anwendung des entsprechenden Zinssatzes aufdiskontiert werden müssen.)</t>
  </si>
  <si>
    <t>Informationen</t>
  </si>
  <si>
    <t>Dieses SST-Template enthält Tabellenblätter mit verschiedenen Registerfarben. Es wird folgende Farbkonvention verwendet:</t>
  </si>
  <si>
    <t>Life: CHF-Cashflows für Group Life Business (risikofrei)</t>
  </si>
  <si>
    <t>Life: CHF-Cashflows für Traditional Individual Life Business (risikofrei)</t>
  </si>
  <si>
    <t>Life: EUR-Cashflows für Traditional Individual Life Business (risikofrei)</t>
  </si>
  <si>
    <t>Life: USD-Cashflows für Traditional Individual Life Business (risikofrei)</t>
  </si>
  <si>
    <t>Life: GBP-Cashflows für Traditional Individual Life Business (risikofrei)</t>
  </si>
  <si>
    <t>Life: CHF-Cashflows für Unit-Linked Business (risikofrei)</t>
  </si>
  <si>
    <t>Life: EUR-Cashflows für Unit-Linked Business (risikofrei)</t>
  </si>
  <si>
    <t xml:space="preserve">SST-Leben-Template </t>
  </si>
  <si>
    <t>Netto-Cashflow nach Rückversicherungen (Total ohne UL)</t>
  </si>
  <si>
    <t>Aktualisierungsliste</t>
  </si>
  <si>
    <t>Nr.</t>
  </si>
  <si>
    <t>Datum</t>
  </si>
  <si>
    <t>Tabellenblatt</t>
  </si>
  <si>
    <t>Zelle</t>
  </si>
  <si>
    <t>Bemerkung</t>
  </si>
  <si>
    <t>Alle Blätter</t>
  </si>
  <si>
    <t>Erste Version</t>
  </si>
  <si>
    <t>Update</t>
  </si>
  <si>
    <t>4A</t>
  </si>
  <si>
    <t>4B</t>
  </si>
  <si>
    <t>4C</t>
  </si>
  <si>
    <t>4D</t>
  </si>
  <si>
    <t>6C</t>
  </si>
  <si>
    <t>6D</t>
  </si>
  <si>
    <t>7A</t>
  </si>
  <si>
    <t>7B</t>
  </si>
  <si>
    <t>UL-Geschäft nicht Teil der Cashflows für Marktrisiko, da via Delta-Sensitivitäten abzubilden</t>
  </si>
  <si>
    <t>1. Nominalzinsen und Kosteninflationsannahmen</t>
  </si>
  <si>
    <t>Vorgabe Zinskurven und Kosteninflationsannahmen</t>
  </si>
  <si>
    <t>L_&lt;currency&gt;</t>
  </si>
  <si>
    <t>Cashflows aus Versicherungsverpflichtungen für das Standardmodell Marktrisiko (Wechsel der Vorzeichenkonvention)</t>
  </si>
  <si>
    <t>Wechsel der Vorzeichenkonvention berücksichtigt</t>
  </si>
  <si>
    <t>Erste Version SST 2020</t>
  </si>
  <si>
    <t>Intro_SM_Life</t>
  </si>
  <si>
    <t xml:space="preserve">- Kollektivlebensversicherung im Rahmen der beruflichen Vorsorge ("Group Life"): A1 </t>
  </si>
  <si>
    <t>- Sonstige Lebensversicherung ("Ind Life Trad"): A3, A6.3, A7</t>
  </si>
  <si>
    <t>- Anteilgebundene Lebensversicherung ("Ind Life UL"): A2, A6.1, A6.2</t>
  </si>
  <si>
    <t>Aktualisierung zum 31.01.2020 (aktualisierte zero coupon rates z(t) sowie Kosteninflation)</t>
  </si>
  <si>
    <t>B29:B31</t>
  </si>
  <si>
    <t>LoB-Definition entsprechend AVO, Verweise auf FIRST gestrichen.</t>
  </si>
  <si>
    <t>Zeile 23</t>
  </si>
  <si>
    <t>Hinweis:</t>
  </si>
  <si>
    <r>
      <t xml:space="preserve">Ein </t>
    </r>
    <r>
      <rPr>
        <b/>
        <sz val="11"/>
        <color rgb="FFFF0000"/>
        <rFont val="Arial"/>
        <family val="2"/>
      </rPr>
      <t>!</t>
    </r>
    <r>
      <rPr>
        <sz val="11"/>
        <rFont val="Arial"/>
        <family val="2"/>
      </rPr>
      <t xml:space="preserve"> in Spalte A weist darauf hin, dass das Vorgehen zur Bestimmung des Cashflows im letzten Jahr der Projektion im SST-Bericht beschrieben werden sollte.</t>
    </r>
  </si>
  <si>
    <t>Bestimmung eines Hinweises zum letzten Jahr der Projektion</t>
  </si>
  <si>
    <t>A8:A9; A12; A15; A18</t>
  </si>
  <si>
    <t>Aufnahme eines Hinweises, in Bezug auf die Ergebnisse von Spalte A (zum letzten Jahr der Projektion)</t>
  </si>
  <si>
    <t>Zeile 25</t>
  </si>
  <si>
    <t>Es besteht keine Verpflichtung, die Cashflows ausländischer Töchter auszuweisen. Das Vorgehen ist im SST-Bericht darzulegen.</t>
  </si>
  <si>
    <t>Zeile 32</t>
  </si>
  <si>
    <t>Aufnahme eines Hinweises zum Vorgehen bei ausländischen Töchtern</t>
  </si>
  <si>
    <t>Aufnahme eines Hinweises in Bezug auf die im Marktrisiko verwendeten Cashflows</t>
  </si>
  <si>
    <t>Aktualisierung zum 31.01.2021 (aktualisierte zero coupon rates z(t) sowie Kosteninflation)</t>
  </si>
  <si>
    <t>Aktualisierung zum 31.01.2022 (aktualisierte zero coupon rates z(t) sowie Kosteninflation)</t>
  </si>
  <si>
    <t>Alle Blätter mit Jahreszahl</t>
  </si>
  <si>
    <t>Aktualisierung zum 31.01.2023 (aktualisierte zero coupon rates z(t) sowie Kosteninflation)</t>
  </si>
  <si>
    <t>Löschen der Werte aus dem SST 2023 (zero coupon rates z(t) sowie Kosteninflation)</t>
  </si>
  <si>
    <t>Aktualisierung der Jahreszahl: 2024 (statt vorher 2023)</t>
  </si>
  <si>
    <t>Aktualisierung zum 31.01.2024 (aktualisierte zero coupon rates z(t) sowie Kosteninflation)</t>
  </si>
  <si>
    <t>Aktualisierung der Jahreszahl: 2023 (statt vorher 2022)</t>
  </si>
  <si>
    <t>Version 31.10.2024</t>
  </si>
  <si>
    <t>Aktualisierung der Jahreszahl: 2025 (statt vorher 2024)</t>
  </si>
  <si>
    <t>Löschen der Werte aus dem SST 2024 (zero coupon rates z(t) sowie Kosteninflation)</t>
  </si>
  <si>
    <t>G19:G48</t>
  </si>
  <si>
    <t>Aktualisierung der Bloomberg-Referenzen</t>
  </si>
  <si>
    <t>BHEDGE</t>
  </si>
  <si>
    <t>C72</t>
  </si>
  <si>
    <t>Aktualisierung des Bloomberg-Index</t>
  </si>
  <si>
    <t>Verbindlichkeiten, welche nicht Teil des vorliegenden Reportings sind, jedoch Bestandteil der ins Marktrisiko eingehenden Cashflows, sind im SST-Bericht (unter dem Abschnitt Marktrisiko) aufzuführen und zu erläutern.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</si>
</sst>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 _S_F_r_._-;\-* #,##0.00\ _S_F_r_._-;_-* &quot;-&quot;??\ _S_F_r_._-;_-@_-"/>
    <numFmt numFmtId="165" formatCode="0.000"/>
    <numFmt numFmtId="166" formatCode="#,##0.0"/>
    <numFmt numFmtId="167" formatCode="_ * #,##0\ ;\ \-* #,##0\ ;_-* &quot;-&quot;??\ ;_-@_-\ "/>
    <numFmt numFmtId="168" formatCode="_ * #,##0.000_ ;_ * \-#,##0.000_ ;_ * &quot;-&quot;???_ ;_ @_ "/>
    <numFmt numFmtId="169" formatCode="d/mm/yy;@"/>
  </numFmts>
  <fonts count="62"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8"/>
      <name val="Arial"/>
      <family val="2"/>
    </font>
    <font>
      <sz val="10"/>
      <color indexed="9"/>
      <name val="Arial"/>
      <family val="2"/>
    </font>
    <font>
      <b/>
      <sz val="12"/>
      <name val="Arial"/>
      <family val="2"/>
    </font>
    <font>
      <b/>
      <sz val="16"/>
      <color indexed="9"/>
      <name val="Arial"/>
      <family val="2"/>
    </font>
    <font>
      <b/>
      <sz val="10"/>
      <name val="Arial"/>
      <family val="2"/>
    </font>
    <font>
      <sz val="12"/>
      <name val="Arial"/>
      <family val="2"/>
    </font>
    <font>
      <sz val="11"/>
      <name val="Arial"/>
      <family val="2"/>
    </font>
    <font>
      <b/>
      <sz val="11"/>
      <color indexed="18"/>
      <name val="Arial"/>
      <family val="2"/>
    </font>
    <font>
      <sz val="9"/>
      <name val="Arial"/>
      <family val="2"/>
    </font>
    <font>
      <i/>
      <sz val="9"/>
      <name val="Arial"/>
      <family val="2"/>
    </font>
    <font>
      <sz val="10"/>
      <color indexed="62"/>
      <name val="Arial"/>
      <family val="2"/>
    </font>
    <font>
      <i/>
      <sz val="10"/>
      <name val="Arial"/>
      <family val="2"/>
    </font>
    <font>
      <b/>
      <sz val="16"/>
      <name val="Arial"/>
      <family val="2"/>
    </font>
    <font>
      <b/>
      <i/>
      <sz val="10"/>
      <name val="Arial"/>
      <family val="2"/>
    </font>
    <font>
      <sz val="11"/>
      <color theme="1"/>
      <name val="Calibri"/>
      <family val="2"/>
      <scheme val="minor"/>
    </font>
    <font>
      <sz val="11"/>
      <color theme="0"/>
      <name val="Arial"/>
      <family val="2"/>
    </font>
    <font>
      <b/>
      <sz val="10"/>
      <color theme="0"/>
      <name val="Arial"/>
      <family val="2"/>
    </font>
    <font>
      <sz val="10"/>
      <color theme="0"/>
      <name val="Arial"/>
      <family val="2"/>
    </font>
    <font>
      <sz val="10"/>
      <color rgb="FF3F3F76"/>
      <name val="Arial"/>
      <family val="2"/>
    </font>
    <font>
      <b/>
      <sz val="10"/>
      <color rgb="FF3F3F3F"/>
      <name val="Arial"/>
      <family val="2"/>
    </font>
    <font>
      <b/>
      <sz val="11"/>
      <name val="Arial"/>
      <family val="2"/>
    </font>
    <font>
      <b/>
      <sz val="10"/>
      <color indexed="62"/>
      <name val="Arial"/>
      <family val="2"/>
    </font>
    <font>
      <b/>
      <sz val="10"/>
      <color theme="1"/>
      <name val="Arial"/>
      <family val="2"/>
    </font>
    <font>
      <sz val="11"/>
      <color theme="5" tint="-0.249977111117893"/>
      <name val="Calibri"/>
      <family val="2"/>
      <scheme val="minor"/>
    </font>
    <font>
      <sz val="11"/>
      <color theme="5" tint="-0.249977111117893"/>
      <name val="Calibri"/>
      <family val="2"/>
    </font>
    <font>
      <sz val="11"/>
      <color indexed="8"/>
      <name val="Calibri"/>
      <family val="2"/>
    </font>
    <font>
      <sz val="10"/>
      <name val="Arial"/>
      <family val="2"/>
    </font>
    <font>
      <sz val="11"/>
      <name val="Calibri"/>
      <family val="2"/>
    </font>
    <font>
      <sz val="11"/>
      <name val="Calibri"/>
      <family val="2"/>
      <scheme val="minor"/>
    </font>
    <font>
      <b/>
      <sz val="16"/>
      <color rgb="FF002D64"/>
      <name val="Arial"/>
      <family val="2"/>
    </font>
    <font>
      <sz val="10"/>
      <color rgb="FF000000"/>
      <name val="Arial"/>
      <family val="2"/>
    </font>
    <font>
      <b/>
      <sz val="10"/>
      <color rgb="FF000000"/>
      <name val="Arial"/>
      <family val="2"/>
    </font>
    <font>
      <sz val="11"/>
      <color theme="5" tint="-0.249977111117893"/>
      <name val="Arial"/>
      <family val="2"/>
    </font>
    <font>
      <sz val="10"/>
      <color rgb="FFFDE2CE"/>
      <name val="Arial"/>
      <family val="2"/>
    </font>
    <font>
      <sz val="10"/>
      <color indexed="8"/>
      <name val="Arial"/>
      <family val="2"/>
    </font>
    <font>
      <sz val="10"/>
      <color theme="5" tint="-0.249977111117893"/>
      <name val="Arial"/>
      <family val="2"/>
    </font>
    <font>
      <sz val="10"/>
      <name val="Calibri"/>
      <family val="2"/>
    </font>
    <font>
      <sz val="10"/>
      <color rgb="FFFF0000"/>
      <name val="Arial"/>
      <family val="2"/>
    </font>
    <font>
      <b/>
      <sz val="11"/>
      <color rgb="FFFF0000"/>
      <name val="Arial"/>
      <family val="2"/>
    </font>
    <font>
      <b/>
      <sz val="10"/>
      <color rgb="FFFF0000"/>
      <name val="Arial"/>
      <family val="2"/>
    </font>
    <font>
      <sz val="8"/>
      <name val="Arial"/>
      <family val="2"/>
    </font>
  </fonts>
  <fills count="17">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2F2F2"/>
      </patternFill>
    </fill>
    <fill>
      <patternFill patternType="solid">
        <fgColor rgb="FFFFCC99"/>
      </patternFill>
    </fill>
    <fill>
      <patternFill patternType="solid">
        <fgColor rgb="FFFAD6BF"/>
        <bgColor indexed="64"/>
      </patternFill>
    </fill>
    <fill>
      <patternFill patternType="solid">
        <fgColor indexed="47"/>
      </patternFill>
    </fill>
    <fill>
      <patternFill patternType="solid">
        <fgColor indexed="27"/>
      </patternFill>
    </fill>
    <fill>
      <patternFill patternType="solid">
        <fgColor indexed="45"/>
      </patternFill>
    </fill>
    <fill>
      <patternFill patternType="solid">
        <fgColor indexed="42"/>
      </patternFill>
    </fill>
    <fill>
      <patternFill patternType="solid">
        <fgColor rgb="FFD4ECF9"/>
        <bgColor indexed="64"/>
      </patternFill>
    </fill>
    <fill>
      <patternFill patternType="solid">
        <fgColor rgb="FFFDE2CE"/>
        <bgColor indexed="64"/>
      </patternFill>
    </fill>
    <fill>
      <patternFill patternType="solid">
        <fgColor rgb="FF00539E"/>
        <bgColor indexed="64"/>
      </patternFill>
    </fill>
    <fill>
      <patternFill patternType="solid">
        <fgColor theme="0" tint="-0.14996795556505021"/>
        <bgColor indexed="64"/>
      </patternFill>
    </fill>
    <fill>
      <patternFill patternType="solid">
        <fgColor theme="4" tint="0.79998168889431442"/>
        <bgColor indexed="65"/>
      </patternFill>
    </fill>
    <fill>
      <patternFill patternType="solid">
        <fgColor theme="0" tint="-4.9989318521683403E-2"/>
        <bgColor indexed="64"/>
      </patternFill>
    </fill>
  </fills>
  <borders count="35">
    <border>
      <left/>
      <right/>
      <top/>
      <bottom/>
      <diagonal/>
    </border>
    <border>
      <left/>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auto="1"/>
      </bottom>
      <diagonal/>
    </border>
    <border>
      <left/>
      <right/>
      <top style="thin">
        <color theme="0" tint="-0.24994659260841701"/>
      </top>
      <bottom style="thin">
        <color auto="1"/>
      </bottom>
      <diagonal/>
    </border>
    <border>
      <left/>
      <right/>
      <top style="hair">
        <color theme="0"/>
      </top>
      <bottom style="hair">
        <color theme="0"/>
      </bottom>
      <diagonal/>
    </border>
    <border>
      <left style="thin">
        <color theme="0"/>
      </left>
      <right style="thin">
        <color theme="0"/>
      </right>
      <top/>
      <bottom style="thin">
        <color theme="0"/>
      </bottom>
      <diagonal/>
    </border>
    <border>
      <left/>
      <right/>
      <top/>
      <bottom style="hair">
        <color indexed="64"/>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style="thin">
        <color theme="0" tint="-0.24994659260841701"/>
      </bottom>
      <diagonal/>
    </border>
    <border>
      <left style="thin">
        <color theme="0"/>
      </left>
      <right style="thin">
        <color theme="0"/>
      </right>
      <top style="thin">
        <color theme="0"/>
      </top>
      <bottom style="thin">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top style="hair">
        <color indexed="64"/>
      </top>
      <bottom style="thin">
        <color indexed="64"/>
      </bottom>
      <diagonal/>
    </border>
    <border>
      <left/>
      <right/>
      <top style="thin">
        <color indexed="64"/>
      </top>
      <bottom style="thin">
        <color theme="0" tint="-0.24994659260841701"/>
      </bottom>
      <diagonal/>
    </border>
    <border>
      <left style="thin">
        <color theme="0"/>
      </left>
      <right style="thin">
        <color theme="0"/>
      </right>
      <top/>
      <bottom/>
      <diagonal/>
    </border>
    <border>
      <left/>
      <right/>
      <top style="hair">
        <color theme="0" tint="-0.24994659260841701"/>
      </top>
      <bottom style="thin">
        <color theme="0" tint="-0.24994659260841701"/>
      </bottom>
      <diagonal/>
    </border>
  </borders>
  <cellStyleXfs count="26">
    <xf numFmtId="0" fontId="0" fillId="0" borderId="0"/>
    <xf numFmtId="164" fontId="19" fillId="0" borderId="0" applyFont="0" applyFill="0" applyBorder="0" applyAlignment="0" applyProtection="0"/>
    <xf numFmtId="0" fontId="19" fillId="0" borderId="0"/>
    <xf numFmtId="0" fontId="35" fillId="0" borderId="0"/>
    <xf numFmtId="0" fontId="19" fillId="2" borderId="2" applyNumberFormat="0" applyFont="0" applyAlignment="0" applyProtection="0"/>
    <xf numFmtId="0" fontId="19" fillId="0" borderId="0"/>
    <xf numFmtId="0" fontId="19" fillId="0" borderId="0"/>
    <xf numFmtId="0" fontId="19" fillId="0" borderId="0"/>
    <xf numFmtId="0" fontId="39" fillId="5" borderId="3" applyNumberFormat="0" applyAlignment="0" applyProtection="0"/>
    <xf numFmtId="0" fontId="40" fillId="4" borderId="4" applyNumberFormat="0" applyAlignment="0" applyProtection="0"/>
    <xf numFmtId="0" fontId="18" fillId="0" borderId="0"/>
    <xf numFmtId="43" fontId="18" fillId="0" borderId="0" applyFont="0" applyFill="0" applyBorder="0" applyAlignment="0" applyProtection="0"/>
    <xf numFmtId="0" fontId="46" fillId="7" borderId="0" applyNumberFormat="0" applyBorder="0" applyAlignment="0" applyProtection="0"/>
    <xf numFmtId="9" fontId="18" fillId="0" borderId="0" applyFont="0" applyFill="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43" fontId="18" fillId="0" borderId="0" applyFont="0" applyFill="0" applyBorder="0" applyAlignment="0" applyProtection="0"/>
    <xf numFmtId="0" fontId="46" fillId="8" borderId="0" applyNumberFormat="0" applyBorder="0" applyAlignment="0" applyProtection="0"/>
    <xf numFmtId="0" fontId="46" fillId="8" borderId="0" applyNumberFormat="0" applyBorder="0" applyAlignment="0" applyProtection="0"/>
    <xf numFmtId="9" fontId="47" fillId="0" borderId="0" applyFont="0" applyFill="0" applyBorder="0" applyAlignment="0" applyProtection="0"/>
    <xf numFmtId="168" fontId="19" fillId="14" borderId="5">
      <protection locked="0"/>
    </xf>
    <xf numFmtId="0" fontId="13" fillId="15" borderId="0" applyNumberFormat="0" applyBorder="0" applyAlignment="0" applyProtection="0"/>
    <xf numFmtId="0" fontId="11" fillId="0" borderId="0"/>
    <xf numFmtId="0" fontId="19" fillId="0" borderId="0"/>
  </cellStyleXfs>
  <cellXfs count="425">
    <xf numFmtId="0" fontId="0" fillId="0" borderId="0" xfId="0"/>
    <xf numFmtId="0" fontId="0" fillId="0" borderId="0" xfId="0" applyFill="1"/>
    <xf numFmtId="0" fontId="0" fillId="0" borderId="0" xfId="0" applyAlignment="1">
      <alignment horizontal="center"/>
    </xf>
    <xf numFmtId="0" fontId="0" fillId="0" borderId="0" xfId="0" applyFill="1" applyAlignment="1">
      <alignment horizontal="center"/>
    </xf>
    <xf numFmtId="0" fontId="25" fillId="0" borderId="0" xfId="0" applyFont="1" applyFill="1" applyBorder="1" applyAlignment="1">
      <alignment vertical="center"/>
    </xf>
    <xf numFmtId="0" fontId="26" fillId="0" borderId="0" xfId="0" applyFont="1" applyFill="1" applyAlignment="1">
      <alignment vertical="center"/>
    </xf>
    <xf numFmtId="0" fontId="27" fillId="0" borderId="0" xfId="0" applyFont="1"/>
    <xf numFmtId="0" fontId="27" fillId="0" borderId="0" xfId="0" applyFont="1" applyFill="1" applyAlignment="1">
      <alignment vertical="center"/>
    </xf>
    <xf numFmtId="14" fontId="27" fillId="0" borderId="0" xfId="0" applyNumberFormat="1" applyFont="1" applyFill="1" applyAlignment="1">
      <alignment vertical="center"/>
    </xf>
    <xf numFmtId="0" fontId="27" fillId="0" borderId="0" xfId="0" applyFont="1" applyAlignment="1">
      <alignment vertical="center"/>
    </xf>
    <xf numFmtId="0" fontId="27" fillId="0" borderId="0" xfId="0" applyFont="1" applyFill="1"/>
    <xf numFmtId="0" fontId="19" fillId="0" borderId="0" xfId="0" applyFont="1" applyFill="1"/>
    <xf numFmtId="0" fontId="30" fillId="0" borderId="0" xfId="0" applyFont="1" applyFill="1" applyBorder="1" applyAlignment="1"/>
    <xf numFmtId="0" fontId="25" fillId="0" borderId="0" xfId="0" applyFont="1" applyFill="1" applyBorder="1" applyAlignment="1">
      <alignment horizontal="left" vertical="center" indent="1"/>
    </xf>
    <xf numFmtId="0" fontId="26" fillId="0" borderId="0" xfId="0" applyFont="1" applyFill="1" applyAlignment="1">
      <alignment horizontal="left" vertical="center" indent="1"/>
    </xf>
    <xf numFmtId="0" fontId="19" fillId="0" borderId="0" xfId="0" applyFont="1"/>
    <xf numFmtId="0" fontId="19" fillId="0" borderId="0" xfId="0" applyFont="1" applyFill="1" applyAlignment="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Alignment="1">
      <alignment horizontal="left"/>
    </xf>
    <xf numFmtId="0" fontId="20" fillId="0" borderId="0" xfId="0" applyFont="1" applyFill="1" applyBorder="1" applyAlignment="1">
      <alignment horizontal="left" indent="1"/>
    </xf>
    <xf numFmtId="0" fontId="27" fillId="0" borderId="0" xfId="0" applyFont="1" applyFill="1" applyBorder="1" applyAlignment="1">
      <alignment vertical="center"/>
    </xf>
    <xf numFmtId="14" fontId="27" fillId="0" borderId="0" xfId="0" applyNumberFormat="1" applyFont="1" applyFill="1" applyBorder="1" applyAlignment="1">
      <alignment vertical="center"/>
    </xf>
    <xf numFmtId="0" fontId="36" fillId="0" borderId="0" xfId="0" applyFont="1" applyFill="1"/>
    <xf numFmtId="166" fontId="19" fillId="0" borderId="0" xfId="0" applyNumberFormat="1" applyFont="1" applyFill="1" applyBorder="1" applyAlignment="1">
      <alignment horizontal="left" vertical="center"/>
    </xf>
    <xf numFmtId="167" fontId="19" fillId="0" borderId="0" xfId="0" applyNumberFormat="1" applyFont="1" applyFill="1" applyBorder="1" applyAlignment="1">
      <alignment horizontal="center" vertical="center"/>
    </xf>
    <xf numFmtId="167" fontId="19" fillId="0" borderId="0" xfId="0" applyNumberFormat="1" applyFont="1" applyFill="1" applyBorder="1"/>
    <xf numFmtId="0" fontId="27" fillId="0" borderId="0" xfId="2" applyFont="1"/>
    <xf numFmtId="0" fontId="36" fillId="0" borderId="0" xfId="2" applyFont="1" applyFill="1"/>
    <xf numFmtId="0" fontId="27" fillId="0" borderId="0" xfId="2" applyFont="1" applyFill="1" applyAlignment="1">
      <alignment vertical="center"/>
    </xf>
    <xf numFmtId="0" fontId="19" fillId="0" borderId="0" xfId="2" applyFont="1" applyFill="1" applyAlignment="1">
      <alignment horizontal="left" vertical="center"/>
    </xf>
    <xf numFmtId="0" fontId="19" fillId="0" borderId="0" xfId="2" applyFont="1" applyFill="1" applyAlignment="1">
      <alignment vertical="center"/>
    </xf>
    <xf numFmtId="0" fontId="19" fillId="0" borderId="0" xfId="2" applyFont="1" applyFill="1" applyAlignment="1">
      <alignment horizontal="center" vertical="center"/>
    </xf>
    <xf numFmtId="0" fontId="27" fillId="0" borderId="0" xfId="2" applyFont="1" applyFill="1" applyBorder="1" applyAlignment="1">
      <alignment vertical="center"/>
    </xf>
    <xf numFmtId="14" fontId="27" fillId="0" borderId="0" xfId="2" applyNumberFormat="1" applyFont="1" applyFill="1" applyBorder="1" applyAlignment="1">
      <alignment vertical="center"/>
    </xf>
    <xf numFmtId="167" fontId="19" fillId="3" borderId="0" xfId="1" applyNumberFormat="1" applyFont="1" applyFill="1" applyBorder="1" applyAlignment="1">
      <alignment horizontal="center" vertical="center"/>
    </xf>
    <xf numFmtId="14" fontId="27" fillId="0" borderId="0" xfId="2" applyNumberFormat="1" applyFont="1" applyFill="1" applyAlignment="1">
      <alignment vertical="center"/>
    </xf>
    <xf numFmtId="0" fontId="19" fillId="0" borderId="0" xfId="2" applyFont="1"/>
    <xf numFmtId="0" fontId="19" fillId="0" borderId="0" xfId="2" applyFont="1" applyAlignment="1">
      <alignment horizontal="left"/>
    </xf>
    <xf numFmtId="0" fontId="19" fillId="0" borderId="0" xfId="2" applyFont="1" applyFill="1" applyBorder="1" applyAlignment="1">
      <alignment vertical="center" wrapText="1"/>
    </xf>
    <xf numFmtId="0" fontId="36" fillId="0" borderId="0" xfId="2" applyFont="1"/>
    <xf numFmtId="0" fontId="41" fillId="0" borderId="0" xfId="2" applyFont="1" applyAlignment="1">
      <alignment vertical="center"/>
    </xf>
    <xf numFmtId="0" fontId="41" fillId="0" borderId="0" xfId="2" applyFont="1"/>
    <xf numFmtId="0" fontId="27" fillId="0" borderId="0" xfId="2" applyFont="1" applyAlignment="1">
      <alignment vertical="center"/>
    </xf>
    <xf numFmtId="0" fontId="27" fillId="0" borderId="0" xfId="2" applyFont="1" applyFill="1"/>
    <xf numFmtId="0" fontId="19" fillId="0" borderId="0" xfId="2"/>
    <xf numFmtId="0" fontId="19" fillId="0" borderId="0" xfId="2" applyFont="1" applyAlignment="1">
      <alignment wrapText="1"/>
    </xf>
    <xf numFmtId="0" fontId="18" fillId="0" borderId="0" xfId="10"/>
    <xf numFmtId="0" fontId="18" fillId="0" borderId="0" xfId="10" applyBorder="1"/>
    <xf numFmtId="0" fontId="45" fillId="3" borderId="0" xfId="10" applyFont="1" applyFill="1" applyBorder="1" applyAlignment="1">
      <alignment vertical="center"/>
    </xf>
    <xf numFmtId="0" fontId="18" fillId="3" borderId="0" xfId="10" applyFill="1" applyBorder="1"/>
    <xf numFmtId="0" fontId="43" fillId="0" borderId="0" xfId="10" applyFont="1" applyBorder="1" applyAlignment="1"/>
    <xf numFmtId="0" fontId="43" fillId="0" borderId="0" xfId="10" applyFont="1"/>
    <xf numFmtId="0" fontId="43" fillId="0" borderId="0" xfId="10" applyFont="1" applyAlignment="1">
      <alignment horizontal="center"/>
    </xf>
    <xf numFmtId="0" fontId="44" fillId="3" borderId="0" xfId="10" applyFont="1" applyFill="1" applyBorder="1"/>
    <xf numFmtId="0" fontId="33" fillId="0" borderId="0" xfId="10" applyFont="1" applyFill="1"/>
    <xf numFmtId="0" fontId="19" fillId="0" borderId="0" xfId="10" applyFont="1" applyFill="1"/>
    <xf numFmtId="0" fontId="19" fillId="0" borderId="0" xfId="10" applyFont="1"/>
    <xf numFmtId="0" fontId="23" fillId="0" borderId="0" xfId="10" applyFont="1" applyFill="1"/>
    <xf numFmtId="0" fontId="43" fillId="0" borderId="0" xfId="10" applyFont="1" applyBorder="1" applyAlignment="1">
      <alignment horizontal="center"/>
    </xf>
    <xf numFmtId="165" fontId="0" fillId="3" borderId="0" xfId="0" applyNumberFormat="1" applyFill="1" applyBorder="1" applyAlignment="1">
      <alignment horizontal="center"/>
    </xf>
    <xf numFmtId="0" fontId="48" fillId="3" borderId="0" xfId="10" applyFont="1" applyFill="1" applyBorder="1" applyAlignment="1">
      <alignment vertical="center"/>
    </xf>
    <xf numFmtId="0" fontId="49" fillId="3" borderId="0" xfId="10" applyFont="1" applyFill="1" applyBorder="1"/>
    <xf numFmtId="0" fontId="19" fillId="0" borderId="0" xfId="0" applyFont="1" applyFill="1" applyBorder="1"/>
    <xf numFmtId="0" fontId="50" fillId="0" borderId="0" xfId="0" applyFont="1" applyFill="1" applyBorder="1" applyAlignment="1">
      <alignment horizontal="center" vertical="center"/>
    </xf>
    <xf numFmtId="0" fontId="50" fillId="0" borderId="0" xfId="0" applyFont="1" applyFill="1" applyBorder="1" applyAlignment="1">
      <alignment horizontal="left" vertical="center"/>
    </xf>
    <xf numFmtId="0" fontId="28" fillId="0" borderId="0" xfId="0" applyFont="1" applyFill="1" applyAlignment="1">
      <alignment vertical="top" wrapText="1"/>
    </xf>
    <xf numFmtId="0" fontId="28" fillId="0" borderId="0" xfId="0" applyFont="1" applyFill="1" applyAlignment="1">
      <alignment horizontal="left" vertical="top" wrapText="1"/>
    </xf>
    <xf numFmtId="0" fontId="0" fillId="0" borderId="0" xfId="0" applyFill="1" applyBorder="1"/>
    <xf numFmtId="0" fontId="17" fillId="12" borderId="7" xfId="0" applyFont="1" applyFill="1" applyBorder="1" applyAlignment="1">
      <alignment vertical="center"/>
    </xf>
    <xf numFmtId="0" fontId="17" fillId="11" borderId="0" xfId="0" applyFont="1" applyFill="1" applyAlignment="1">
      <alignment horizontal="left" vertical="center"/>
    </xf>
    <xf numFmtId="0" fontId="17" fillId="0" borderId="0" xfId="0" applyFont="1" applyFill="1"/>
    <xf numFmtId="0" fontId="17" fillId="0" borderId="0" xfId="0" applyFont="1" applyFill="1" applyAlignment="1">
      <alignment vertical="center"/>
    </xf>
    <xf numFmtId="0" fontId="17" fillId="0" borderId="0" xfId="0" applyFont="1" applyFill="1" applyAlignment="1">
      <alignment horizontal="left"/>
    </xf>
    <xf numFmtId="0" fontId="17" fillId="0" borderId="0" xfId="0" applyFont="1" applyFill="1" applyBorder="1" applyAlignment="1">
      <alignment vertical="center"/>
    </xf>
    <xf numFmtId="0" fontId="43" fillId="0" borderId="0" xfId="10" applyFont="1" applyAlignment="1">
      <alignment horizontal="center"/>
    </xf>
    <xf numFmtId="0" fontId="43" fillId="0" borderId="0" xfId="10" applyFont="1" applyBorder="1" applyAlignment="1">
      <alignment horizontal="center"/>
    </xf>
    <xf numFmtId="0" fontId="0" fillId="0" borderId="10" xfId="0" applyFill="1" applyBorder="1"/>
    <xf numFmtId="0" fontId="19" fillId="11" borderId="10" xfId="0" applyFont="1" applyFill="1" applyBorder="1" applyAlignment="1">
      <alignment horizontal="center" vertical="center"/>
    </xf>
    <xf numFmtId="0" fontId="38" fillId="13" borderId="10" xfId="0" applyFont="1" applyFill="1" applyBorder="1" applyAlignment="1">
      <alignment horizontal="center" vertical="center"/>
    </xf>
    <xf numFmtId="0" fontId="16" fillId="0" borderId="10" xfId="0" applyFont="1" applyBorder="1"/>
    <xf numFmtId="0" fontId="0" fillId="0" borderId="0" xfId="0" applyFill="1" applyAlignment="1">
      <alignment vertical="center"/>
    </xf>
    <xf numFmtId="0" fontId="19" fillId="0" borderId="10" xfId="0" applyFont="1" applyFill="1" applyBorder="1" applyAlignment="1">
      <alignment horizontal="left"/>
    </xf>
    <xf numFmtId="0" fontId="22" fillId="0" borderId="0" xfId="0" applyFont="1" applyFill="1" applyBorder="1" applyAlignment="1">
      <alignment vertical="center"/>
    </xf>
    <xf numFmtId="0" fontId="0" fillId="0" borderId="11" xfId="0" applyFill="1" applyBorder="1"/>
    <xf numFmtId="0" fontId="24" fillId="0" borderId="0" xfId="0" applyFont="1" applyFill="1" applyBorder="1" applyAlignment="1">
      <alignment horizontal="right" vertical="center"/>
    </xf>
    <xf numFmtId="0" fontId="20" fillId="11" borderId="15" xfId="0" applyFont="1" applyFill="1" applyBorder="1" applyAlignment="1">
      <alignment horizontal="center" vertical="center"/>
    </xf>
    <xf numFmtId="0" fontId="20" fillId="11" borderId="18" xfId="0" applyFont="1" applyFill="1" applyBorder="1" applyAlignment="1">
      <alignment horizontal="center" vertical="center"/>
    </xf>
    <xf numFmtId="0" fontId="20" fillId="11" borderId="6" xfId="0" applyFont="1" applyFill="1" applyBorder="1" applyAlignment="1">
      <alignment horizontal="left" vertical="center"/>
    </xf>
    <xf numFmtId="0" fontId="43" fillId="11" borderId="21" xfId="10" applyFont="1" applyFill="1" applyBorder="1"/>
    <xf numFmtId="0" fontId="19" fillId="11" borderId="17" xfId="10" applyFont="1" applyFill="1" applyBorder="1"/>
    <xf numFmtId="0" fontId="20" fillId="11" borderId="0" xfId="0" applyFont="1" applyFill="1" applyBorder="1" applyAlignment="1">
      <alignment horizontal="left" vertical="center"/>
    </xf>
    <xf numFmtId="0" fontId="23" fillId="0" borderId="0" xfId="10" applyFont="1" applyFill="1" applyAlignment="1">
      <alignment vertical="center"/>
    </xf>
    <xf numFmtId="0" fontId="19" fillId="0" borderId="0" xfId="10" applyFont="1" applyFill="1" applyAlignment="1">
      <alignment vertical="center"/>
    </xf>
    <xf numFmtId="0" fontId="43" fillId="0" borderId="0" xfId="10" applyFont="1" applyBorder="1"/>
    <xf numFmtId="0" fontId="20" fillId="11" borderId="6" xfId="0" applyFont="1" applyFill="1" applyBorder="1" applyAlignment="1">
      <alignment horizontal="center" vertical="center"/>
    </xf>
    <xf numFmtId="0" fontId="43" fillId="0" borderId="0" xfId="10" applyFont="1" applyAlignment="1"/>
    <xf numFmtId="0" fontId="43" fillId="11" borderId="27" xfId="10" applyFont="1" applyFill="1" applyBorder="1"/>
    <xf numFmtId="0" fontId="43" fillId="0" borderId="0" xfId="10" applyFont="1" applyFill="1" applyBorder="1"/>
    <xf numFmtId="10" fontId="0" fillId="0" borderId="0" xfId="21" applyNumberFormat="1" applyFont="1" applyFill="1" applyBorder="1" applyAlignment="1">
      <alignment horizontal="center"/>
    </xf>
    <xf numFmtId="0" fontId="19" fillId="0" borderId="0" xfId="10" applyFont="1" applyBorder="1"/>
    <xf numFmtId="0" fontId="15" fillId="0" borderId="0" xfId="10" applyFont="1"/>
    <xf numFmtId="168" fontId="19" fillId="11" borderId="26" xfId="22" applyFont="1" applyFill="1" applyBorder="1">
      <protection locked="0"/>
    </xf>
    <xf numFmtId="168" fontId="19" fillId="11" borderId="17" xfId="22" applyFont="1" applyFill="1" applyBorder="1">
      <protection locked="0"/>
    </xf>
    <xf numFmtId="168" fontId="19" fillId="11" borderId="8" xfId="22" applyFont="1" applyFill="1" applyBorder="1">
      <protection locked="0"/>
    </xf>
    <xf numFmtId="168" fontId="19" fillId="11" borderId="22" xfId="22" applyFont="1" applyFill="1" applyBorder="1">
      <protection locked="0"/>
    </xf>
    <xf numFmtId="165" fontId="19" fillId="12" borderId="7" xfId="0" applyNumberFormat="1" applyFont="1" applyFill="1" applyBorder="1" applyAlignment="1">
      <alignment horizontal="center"/>
    </xf>
    <xf numFmtId="168" fontId="19" fillId="11" borderId="24" xfId="22" applyFont="1" applyFill="1" applyBorder="1">
      <protection locked="0"/>
    </xf>
    <xf numFmtId="168" fontId="19" fillId="11" borderId="23" xfId="22" applyFont="1" applyFill="1" applyBorder="1">
      <protection locked="0"/>
    </xf>
    <xf numFmtId="165" fontId="19" fillId="3" borderId="0" xfId="0" applyNumberFormat="1" applyFont="1" applyFill="1" applyBorder="1" applyAlignment="1">
      <alignment horizontal="center"/>
    </xf>
    <xf numFmtId="1" fontId="15" fillId="0" borderId="9" xfId="10" applyNumberFormat="1" applyFont="1" applyBorder="1" applyAlignment="1">
      <alignment horizontal="left"/>
    </xf>
    <xf numFmtId="0" fontId="15" fillId="0" borderId="9" xfId="10" applyFont="1" applyBorder="1" applyAlignment="1">
      <alignment horizontal="left"/>
    </xf>
    <xf numFmtId="0" fontId="15" fillId="0" borderId="9" xfId="10" applyFont="1" applyBorder="1"/>
    <xf numFmtId="10" fontId="19" fillId="12" borderId="7" xfId="21" applyNumberFormat="1" applyFont="1" applyFill="1" applyBorder="1" applyAlignment="1">
      <alignment horizontal="center"/>
    </xf>
    <xf numFmtId="1" fontId="15" fillId="0" borderId="10" xfId="10" applyNumberFormat="1" applyFont="1" applyBorder="1" applyAlignment="1">
      <alignment horizontal="left"/>
    </xf>
    <xf numFmtId="0" fontId="15" fillId="0" borderId="10" xfId="10" applyFont="1" applyBorder="1" applyAlignment="1">
      <alignment horizontal="left"/>
    </xf>
    <xf numFmtId="0" fontId="15" fillId="0" borderId="10" xfId="10" applyFont="1" applyBorder="1"/>
    <xf numFmtId="1" fontId="15" fillId="0" borderId="13" xfId="10" applyNumberFormat="1" applyFont="1" applyBorder="1" applyAlignment="1">
      <alignment horizontal="left"/>
    </xf>
    <xf numFmtId="0" fontId="15" fillId="0" borderId="13" xfId="10" applyFont="1" applyBorder="1" applyAlignment="1">
      <alignment horizontal="left"/>
    </xf>
    <xf numFmtId="0" fontId="15" fillId="0" borderId="13" xfId="10" applyFont="1" applyBorder="1"/>
    <xf numFmtId="10" fontId="19" fillId="12" borderId="20" xfId="21" applyNumberFormat="1" applyFont="1" applyFill="1" applyBorder="1" applyAlignment="1">
      <alignment horizontal="center"/>
    </xf>
    <xf numFmtId="0" fontId="15" fillId="0" borderId="0" xfId="10" applyFont="1" applyBorder="1"/>
    <xf numFmtId="3" fontId="19" fillId="3" borderId="0" xfId="11" applyNumberFormat="1" applyFont="1" applyFill="1" applyBorder="1" applyAlignment="1" applyProtection="1">
      <alignment horizontal="center" vertical="center"/>
      <protection locked="0"/>
    </xf>
    <xf numFmtId="10" fontId="19" fillId="12" borderId="8" xfId="21" applyNumberFormat="1" applyFont="1" applyFill="1" applyBorder="1" applyAlignment="1">
      <alignment horizontal="center"/>
    </xf>
    <xf numFmtId="3" fontId="19" fillId="3" borderId="13" xfId="11" applyNumberFormat="1" applyFont="1" applyFill="1" applyBorder="1" applyAlignment="1" applyProtection="1">
      <alignment horizontal="center" vertical="center" wrapText="1"/>
      <protection locked="0"/>
    </xf>
    <xf numFmtId="3" fontId="19" fillId="3" borderId="12" xfId="11" applyNumberFormat="1" applyFont="1" applyFill="1" applyBorder="1" applyAlignment="1" applyProtection="1">
      <alignment horizontal="center" vertical="center" wrapText="1"/>
      <protection locked="0"/>
    </xf>
    <xf numFmtId="3" fontId="19" fillId="3" borderId="11" xfId="11" applyNumberFormat="1" applyFont="1" applyFill="1" applyBorder="1" applyAlignment="1" applyProtection="1">
      <alignment horizontal="center" vertical="center"/>
      <protection locked="0"/>
    </xf>
    <xf numFmtId="1" fontId="19" fillId="12" borderId="23" xfId="0" applyNumberFormat="1" applyFont="1" applyFill="1" applyBorder="1" applyAlignment="1">
      <alignment horizontal="center"/>
    </xf>
    <xf numFmtId="1" fontId="19" fillId="12" borderId="25" xfId="0" applyNumberFormat="1" applyFont="1" applyFill="1" applyBorder="1" applyAlignment="1">
      <alignment horizontal="center"/>
    </xf>
    <xf numFmtId="0" fontId="27" fillId="3" borderId="0" xfId="10" applyFont="1" applyFill="1" applyBorder="1" applyAlignment="1">
      <alignment vertical="center"/>
    </xf>
    <xf numFmtId="1" fontId="19" fillId="0" borderId="0" xfId="0" applyNumberFormat="1" applyFont="1" applyFill="1" applyBorder="1" applyAlignment="1">
      <alignment horizontal="center"/>
    </xf>
    <xf numFmtId="1" fontId="19" fillId="3" borderId="13" xfId="11" applyNumberFormat="1" applyFont="1" applyFill="1" applyBorder="1" applyAlignment="1" applyProtection="1">
      <alignment horizontal="center" vertical="center"/>
      <protection locked="0"/>
    </xf>
    <xf numFmtId="1" fontId="19" fillId="3" borderId="12" xfId="11" applyNumberFormat="1" applyFont="1" applyFill="1" applyBorder="1" applyAlignment="1" applyProtection="1">
      <alignment horizontal="center" vertical="center"/>
      <protection locked="0"/>
    </xf>
    <xf numFmtId="0" fontId="53" fillId="3" borderId="0" xfId="10" applyFont="1" applyFill="1" applyBorder="1"/>
    <xf numFmtId="165" fontId="19" fillId="3" borderId="20" xfId="0" applyNumberFormat="1" applyFont="1" applyFill="1" applyBorder="1" applyAlignment="1">
      <alignment horizontal="center"/>
    </xf>
    <xf numFmtId="0" fontId="27" fillId="3" borderId="0" xfId="10" applyFont="1" applyFill="1" applyBorder="1"/>
    <xf numFmtId="10" fontId="19" fillId="6" borderId="7" xfId="21" applyNumberFormat="1" applyFont="1" applyFill="1" applyBorder="1" applyAlignment="1">
      <alignment horizontal="center"/>
    </xf>
    <xf numFmtId="0" fontId="15" fillId="3" borderId="0" xfId="10" applyFont="1" applyFill="1" applyBorder="1"/>
    <xf numFmtId="0" fontId="53" fillId="3" borderId="0" xfId="10" applyFont="1" applyFill="1" applyBorder="1" applyAlignment="1">
      <alignment vertical="center"/>
    </xf>
    <xf numFmtId="10" fontId="19" fillId="12" borderId="28" xfId="21" applyNumberFormat="1" applyFont="1" applyFill="1" applyBorder="1" applyAlignment="1">
      <alignment horizontal="center"/>
    </xf>
    <xf numFmtId="10" fontId="19" fillId="0" borderId="0" xfId="21" applyNumberFormat="1" applyFont="1" applyFill="1" applyBorder="1" applyAlignment="1">
      <alignment horizontal="center"/>
    </xf>
    <xf numFmtId="10" fontId="19" fillId="12" borderId="25" xfId="21" applyNumberFormat="1" applyFont="1" applyFill="1" applyBorder="1" applyAlignment="1">
      <alignment horizontal="center"/>
    </xf>
    <xf numFmtId="0" fontId="38" fillId="0" borderId="0" xfId="2" applyFont="1" applyFill="1" applyBorder="1" applyAlignment="1">
      <alignment horizontal="left" vertical="center"/>
    </xf>
    <xf numFmtId="0" fontId="36" fillId="0" borderId="0" xfId="2" applyFont="1" applyFill="1" applyBorder="1"/>
    <xf numFmtId="167" fontId="19" fillId="0" borderId="13" xfId="1" applyNumberFormat="1" applyFont="1" applyBorder="1" applyAlignment="1">
      <alignment horizontal="center" vertical="center"/>
    </xf>
    <xf numFmtId="166" fontId="31" fillId="0" borderId="10" xfId="4" applyNumberFormat="1" applyFont="1" applyFill="1" applyBorder="1" applyAlignment="1">
      <alignment horizontal="left" vertical="center"/>
    </xf>
    <xf numFmtId="166" fontId="31" fillId="0" borderId="13" xfId="4" applyNumberFormat="1" applyFont="1" applyFill="1" applyBorder="1" applyAlignment="1">
      <alignment horizontal="left" vertical="center"/>
    </xf>
    <xf numFmtId="166" fontId="31" fillId="0" borderId="9" xfId="4" applyNumberFormat="1" applyFont="1" applyFill="1" applyBorder="1" applyAlignment="1">
      <alignment horizontal="left" vertical="center"/>
    </xf>
    <xf numFmtId="167" fontId="19" fillId="0" borderId="9" xfId="1" applyNumberFormat="1" applyFont="1" applyBorder="1" applyAlignment="1">
      <alignment horizontal="center" vertical="center"/>
    </xf>
    <xf numFmtId="166" fontId="19" fillId="0" borderId="10" xfId="2" applyNumberFormat="1" applyFont="1" applyBorder="1" applyAlignment="1">
      <alignment horizontal="center" vertical="center"/>
    </xf>
    <xf numFmtId="167" fontId="20" fillId="0" borderId="10" xfId="2" applyNumberFormat="1" applyFont="1" applyBorder="1" applyAlignment="1">
      <alignment horizontal="center" vertical="center"/>
    </xf>
    <xf numFmtId="167" fontId="20" fillId="0" borderId="13" xfId="2" applyNumberFormat="1" applyFont="1" applyBorder="1" applyAlignment="1">
      <alignment horizontal="center" vertical="center"/>
    </xf>
    <xf numFmtId="166" fontId="42" fillId="0" borderId="10" xfId="4" applyNumberFormat="1" applyFont="1" applyFill="1" applyBorder="1" applyAlignment="1">
      <alignment horizontal="left" vertical="center"/>
    </xf>
    <xf numFmtId="166" fontId="19" fillId="0" borderId="9" xfId="2" applyNumberFormat="1" applyFont="1" applyBorder="1" applyAlignment="1">
      <alignment horizontal="center" vertical="center"/>
    </xf>
    <xf numFmtId="0" fontId="19" fillId="11" borderId="7" xfId="2" applyFont="1" applyFill="1" applyBorder="1" applyAlignment="1">
      <alignment vertical="center"/>
    </xf>
    <xf numFmtId="164" fontId="27" fillId="12" borderId="7" xfId="1" applyFont="1" applyFill="1" applyBorder="1" applyAlignment="1">
      <alignment horizontal="center" vertical="center"/>
    </xf>
    <xf numFmtId="167" fontId="19" fillId="12" borderId="7" xfId="2" applyNumberFormat="1" applyFont="1" applyFill="1" applyBorder="1" applyAlignment="1">
      <alignment vertical="center"/>
    </xf>
    <xf numFmtId="167" fontId="19" fillId="12" borderId="20" xfId="2" applyNumberFormat="1" applyFont="1" applyFill="1" applyBorder="1" applyAlignment="1">
      <alignment vertical="center"/>
    </xf>
    <xf numFmtId="167" fontId="19" fillId="0" borderId="0" xfId="1" applyNumberFormat="1" applyFont="1" applyBorder="1" applyAlignment="1">
      <alignment horizontal="center" vertical="center"/>
    </xf>
    <xf numFmtId="167" fontId="19" fillId="12" borderId="8" xfId="1" applyNumberFormat="1" applyFont="1" applyFill="1" applyBorder="1" applyAlignment="1">
      <alignment horizontal="center" vertical="center"/>
    </xf>
    <xf numFmtId="166" fontId="19" fillId="0" borderId="0" xfId="2" applyNumberFormat="1" applyFont="1" applyFill="1" applyBorder="1" applyAlignment="1">
      <alignment horizontal="left" vertical="center"/>
    </xf>
    <xf numFmtId="167" fontId="19" fillId="0" borderId="0" xfId="2" applyNumberFormat="1" applyFont="1" applyFill="1" applyBorder="1" applyAlignment="1">
      <alignment horizontal="center" vertical="center"/>
    </xf>
    <xf numFmtId="167" fontId="19" fillId="0" borderId="0" xfId="2" applyNumberFormat="1" applyFont="1" applyFill="1" applyBorder="1"/>
    <xf numFmtId="167" fontId="19" fillId="0" borderId="10" xfId="2" applyNumberFormat="1" applyFont="1" applyBorder="1" applyAlignment="1">
      <alignment horizontal="center" vertical="center"/>
    </xf>
    <xf numFmtId="167" fontId="19" fillId="0" borderId="10" xfId="2" applyNumberFormat="1" applyFont="1" applyFill="1" applyBorder="1" applyAlignment="1">
      <alignment vertical="center"/>
    </xf>
    <xf numFmtId="166" fontId="19" fillId="0" borderId="10" xfId="2" applyNumberFormat="1" applyFont="1" applyFill="1" applyBorder="1" applyAlignment="1">
      <alignment horizontal="left" vertical="center"/>
    </xf>
    <xf numFmtId="167" fontId="19" fillId="0" borderId="10" xfId="2" applyNumberFormat="1" applyFont="1" applyFill="1" applyBorder="1" applyAlignment="1">
      <alignment horizontal="center" vertical="center"/>
    </xf>
    <xf numFmtId="167" fontId="19" fillId="0" borderId="10" xfId="2" applyNumberFormat="1" applyFont="1" applyFill="1" applyBorder="1"/>
    <xf numFmtId="167" fontId="19" fillId="0" borderId="13" xfId="2" applyNumberFormat="1" applyFont="1" applyBorder="1" applyAlignment="1">
      <alignment horizontal="center" vertical="center"/>
    </xf>
    <xf numFmtId="167" fontId="19" fillId="0" borderId="11" xfId="2" applyNumberFormat="1" applyFont="1" applyFill="1" applyBorder="1"/>
    <xf numFmtId="167" fontId="19" fillId="0" borderId="9" xfId="2" applyNumberFormat="1" applyFont="1" applyFill="1" applyBorder="1" applyAlignment="1">
      <alignment vertical="center"/>
    </xf>
    <xf numFmtId="167" fontId="19" fillId="0" borderId="12" xfId="2" applyNumberFormat="1" applyFont="1" applyFill="1" applyBorder="1" applyAlignment="1">
      <alignment vertical="center"/>
    </xf>
    <xf numFmtId="167" fontId="19" fillId="0" borderId="9" xfId="2" applyNumberFormat="1" applyFont="1" applyBorder="1" applyAlignment="1">
      <alignment horizontal="center" vertical="center"/>
    </xf>
    <xf numFmtId="164" fontId="27" fillId="12" borderId="15" xfId="1" applyFont="1" applyFill="1" applyBorder="1" applyAlignment="1">
      <alignment horizontal="center" vertical="center"/>
    </xf>
    <xf numFmtId="167" fontId="19" fillId="3" borderId="10" xfId="2" applyNumberFormat="1" applyFont="1" applyFill="1" applyBorder="1" applyAlignment="1">
      <alignment horizontal="center" vertical="center"/>
    </xf>
    <xf numFmtId="167" fontId="19" fillId="3" borderId="10" xfId="2" applyNumberFormat="1" applyFont="1" applyFill="1" applyBorder="1" applyAlignment="1">
      <alignment vertical="center"/>
    </xf>
    <xf numFmtId="167" fontId="20" fillId="0" borderId="10" xfId="2" applyNumberFormat="1" applyFont="1" applyFill="1" applyBorder="1" applyAlignment="1">
      <alignment vertical="center"/>
    </xf>
    <xf numFmtId="167" fontId="20" fillId="0" borderId="13" xfId="2" applyNumberFormat="1" applyFont="1" applyFill="1" applyBorder="1" applyAlignment="1">
      <alignment vertical="center"/>
    </xf>
    <xf numFmtId="164" fontId="27" fillId="12" borderId="21" xfId="1" applyFont="1" applyFill="1" applyBorder="1" applyAlignment="1">
      <alignment horizontal="center" vertical="center"/>
    </xf>
    <xf numFmtId="167" fontId="19" fillId="12" borderId="22" xfId="2" applyNumberFormat="1" applyFont="1" applyFill="1" applyBorder="1" applyAlignment="1">
      <alignment vertical="center"/>
    </xf>
    <xf numFmtId="167" fontId="19" fillId="12" borderId="28" xfId="2" applyNumberFormat="1" applyFont="1" applyFill="1" applyBorder="1" applyAlignment="1">
      <alignment vertical="center"/>
    </xf>
    <xf numFmtId="164" fontId="27" fillId="12" borderId="22" xfId="1" applyFont="1" applyFill="1" applyBorder="1" applyAlignment="1">
      <alignment horizontal="center" vertical="center"/>
    </xf>
    <xf numFmtId="164" fontId="27" fillId="12" borderId="29" xfId="1" applyFont="1" applyFill="1" applyBorder="1" applyAlignment="1">
      <alignment horizontal="center" vertical="center"/>
    </xf>
    <xf numFmtId="167" fontId="19" fillId="0" borderId="11" xfId="2" applyNumberFormat="1" applyFont="1" applyFill="1" applyBorder="1" applyAlignment="1">
      <alignment horizontal="center" vertical="center"/>
    </xf>
    <xf numFmtId="164" fontId="27" fillId="12" borderId="30" xfId="1" applyFont="1" applyFill="1" applyBorder="1" applyAlignment="1">
      <alignment horizontal="center" vertical="center"/>
    </xf>
    <xf numFmtId="164" fontId="27" fillId="12" borderId="26" xfId="1" applyFont="1" applyFill="1" applyBorder="1" applyAlignment="1">
      <alignment horizontal="center" vertical="center"/>
    </xf>
    <xf numFmtId="167" fontId="19" fillId="0" borderId="11" xfId="2" applyNumberFormat="1" applyFont="1" applyBorder="1" applyAlignment="1">
      <alignment horizontal="center" vertical="center"/>
    </xf>
    <xf numFmtId="167" fontId="19" fillId="3" borderId="9" xfId="2" applyNumberFormat="1" applyFont="1" applyFill="1" applyBorder="1" applyAlignment="1">
      <alignment horizontal="center" vertical="center"/>
    </xf>
    <xf numFmtId="167" fontId="19" fillId="12" borderId="7" xfId="2" applyNumberFormat="1" applyFont="1" applyFill="1" applyBorder="1" applyAlignment="1">
      <alignment horizontal="center" vertical="center"/>
    </xf>
    <xf numFmtId="167" fontId="20" fillId="0" borderId="0" xfId="2" applyNumberFormat="1" applyFont="1" applyFill="1" applyBorder="1" applyAlignment="1">
      <alignment vertical="center"/>
    </xf>
    <xf numFmtId="167" fontId="19" fillId="3" borderId="9" xfId="2" applyNumberFormat="1" applyFont="1" applyFill="1" applyBorder="1" applyAlignment="1">
      <alignment vertical="center"/>
    </xf>
    <xf numFmtId="0" fontId="19" fillId="0" borderId="10" xfId="2" applyNumberFormat="1" applyFont="1" applyFill="1" applyBorder="1" applyAlignment="1">
      <alignment vertical="center"/>
    </xf>
    <xf numFmtId="0" fontId="19" fillId="0" borderId="13" xfId="2" applyNumberFormat="1" applyFont="1" applyFill="1" applyBorder="1" applyAlignment="1">
      <alignment vertical="center"/>
    </xf>
    <xf numFmtId="0" fontId="20" fillId="11" borderId="7" xfId="2" applyFont="1" applyFill="1" applyBorder="1" applyAlignment="1">
      <alignment horizontal="left" vertical="center"/>
    </xf>
    <xf numFmtId="0" fontId="19" fillId="11" borderId="7" xfId="2" applyFont="1" applyFill="1" applyBorder="1" applyAlignment="1">
      <alignment horizontal="left" vertical="center"/>
    </xf>
    <xf numFmtId="0" fontId="20" fillId="11" borderId="7" xfId="2" applyFont="1" applyFill="1" applyBorder="1" applyAlignment="1">
      <alignment horizontal="left" vertical="center" wrapText="1"/>
    </xf>
    <xf numFmtId="2" fontId="29" fillId="11" borderId="7" xfId="2" applyNumberFormat="1" applyFont="1" applyFill="1" applyBorder="1" applyAlignment="1">
      <alignment vertical="center"/>
    </xf>
    <xf numFmtId="0" fontId="38" fillId="0" borderId="0" xfId="0" applyFont="1" applyFill="1" applyBorder="1" applyAlignment="1">
      <alignment horizontal="left" vertical="center"/>
    </xf>
    <xf numFmtId="0" fontId="36" fillId="0" borderId="0" xfId="0" applyFont="1" applyFill="1" applyBorder="1"/>
    <xf numFmtId="167" fontId="19" fillId="0" borderId="10" xfId="0" applyNumberFormat="1" applyFont="1" applyBorder="1"/>
    <xf numFmtId="0" fontId="19" fillId="0" borderId="0" xfId="0" applyFont="1" applyFill="1" applyAlignment="1">
      <alignment horizontal="left"/>
    </xf>
    <xf numFmtId="166" fontId="19" fillId="0" borderId="10" xfId="0" applyNumberFormat="1" applyFont="1" applyBorder="1" applyAlignment="1">
      <alignment horizontal="center" vertical="center"/>
    </xf>
    <xf numFmtId="166" fontId="19" fillId="0" borderId="13" xfId="0" applyNumberFormat="1" applyFont="1" applyBorder="1" applyAlignment="1">
      <alignment horizontal="center" vertical="center"/>
    </xf>
    <xf numFmtId="167" fontId="54" fillId="12" borderId="8" xfId="1" applyNumberFormat="1" applyFont="1" applyFill="1" applyBorder="1" applyAlignment="1">
      <alignment horizontal="center" vertical="center"/>
    </xf>
    <xf numFmtId="167" fontId="19" fillId="0" borderId="11" xfId="1" applyNumberFormat="1" applyFont="1" applyBorder="1" applyAlignment="1">
      <alignment horizontal="center" vertical="center"/>
    </xf>
    <xf numFmtId="167" fontId="19" fillId="0" borderId="12" xfId="1" applyNumberFormat="1" applyFont="1" applyBorder="1" applyAlignment="1">
      <alignment horizontal="center" vertical="center"/>
    </xf>
    <xf numFmtId="10" fontId="27" fillId="12" borderId="20" xfId="1" applyNumberFormat="1" applyFont="1" applyFill="1" applyBorder="1" applyAlignment="1">
      <alignment horizontal="center" vertical="center"/>
    </xf>
    <xf numFmtId="167" fontId="19" fillId="0" borderId="10" xfId="0" applyNumberFormat="1" applyFont="1" applyBorder="1" applyAlignment="1">
      <alignment horizontal="center" vertical="center"/>
    </xf>
    <xf numFmtId="167" fontId="19" fillId="0" borderId="10" xfId="0" applyNumberFormat="1" applyFont="1" applyFill="1" applyBorder="1" applyAlignment="1">
      <alignment vertical="center"/>
    </xf>
    <xf numFmtId="166" fontId="19" fillId="0" borderId="10" xfId="0" applyNumberFormat="1" applyFont="1" applyFill="1" applyBorder="1" applyAlignment="1">
      <alignment horizontal="left" vertical="center"/>
    </xf>
    <xf numFmtId="167" fontId="19" fillId="0" borderId="10" xfId="0" applyNumberFormat="1" applyFont="1" applyFill="1" applyBorder="1" applyAlignment="1">
      <alignment horizontal="center" vertical="center"/>
    </xf>
    <xf numFmtId="167" fontId="19" fillId="0" borderId="10" xfId="0" applyNumberFormat="1" applyFont="1" applyFill="1" applyBorder="1"/>
    <xf numFmtId="167" fontId="19" fillId="0" borderId="13" xfId="0" applyNumberFormat="1" applyFont="1" applyBorder="1" applyAlignment="1">
      <alignment horizontal="center" vertical="center"/>
    </xf>
    <xf numFmtId="2" fontId="29" fillId="11" borderId="21" xfId="2" applyNumberFormat="1" applyFont="1" applyFill="1" applyBorder="1" applyAlignment="1">
      <alignment vertical="center"/>
    </xf>
    <xf numFmtId="167" fontId="19" fillId="0" borderId="9" xfId="0" applyNumberFormat="1" applyFont="1" applyFill="1" applyBorder="1" applyAlignment="1">
      <alignment vertical="center"/>
    </xf>
    <xf numFmtId="167" fontId="19" fillId="12" borderId="7" xfId="1" applyNumberFormat="1" applyFont="1" applyFill="1" applyBorder="1" applyAlignment="1">
      <alignment horizontal="center" vertical="center"/>
    </xf>
    <xf numFmtId="167" fontId="19" fillId="0" borderId="11" xfId="0" applyNumberFormat="1" applyFont="1" applyFill="1" applyBorder="1"/>
    <xf numFmtId="167" fontId="19" fillId="12" borderId="7" xfId="0" applyNumberFormat="1" applyFont="1" applyFill="1" applyBorder="1" applyAlignment="1">
      <alignment vertical="center"/>
    </xf>
    <xf numFmtId="167" fontId="19" fillId="0" borderId="12" xfId="0" applyNumberFormat="1" applyFont="1" applyFill="1" applyBorder="1" applyAlignment="1">
      <alignment vertical="center"/>
    </xf>
    <xf numFmtId="167" fontId="19" fillId="12" borderId="21" xfId="1" applyNumberFormat="1" applyFont="1" applyFill="1" applyBorder="1" applyAlignment="1">
      <alignment horizontal="center" vertical="center"/>
    </xf>
    <xf numFmtId="167" fontId="19" fillId="0" borderId="9" xfId="0" applyNumberFormat="1" applyFont="1" applyBorder="1" applyAlignment="1">
      <alignment horizontal="center" vertical="center"/>
    </xf>
    <xf numFmtId="167" fontId="19" fillId="12" borderId="20" xfId="0" applyNumberFormat="1" applyFont="1" applyFill="1" applyBorder="1" applyAlignment="1">
      <alignment vertical="center"/>
    </xf>
    <xf numFmtId="166" fontId="31" fillId="0" borderId="19" xfId="4" applyNumberFormat="1" applyFont="1" applyFill="1" applyBorder="1" applyAlignment="1">
      <alignment horizontal="left" vertical="center"/>
    </xf>
    <xf numFmtId="167" fontId="19" fillId="0" borderId="30" xfId="1" applyNumberFormat="1" applyFont="1" applyBorder="1" applyAlignment="1">
      <alignment horizontal="center" vertical="center"/>
    </xf>
    <xf numFmtId="166" fontId="19" fillId="0" borderId="9" xfId="0" applyNumberFormat="1" applyFont="1" applyBorder="1" applyAlignment="1">
      <alignment horizontal="center" vertical="center"/>
    </xf>
    <xf numFmtId="0" fontId="19" fillId="0" borderId="19"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0" xfId="0" applyFont="1" applyBorder="1" applyAlignment="1"/>
    <xf numFmtId="0" fontId="19" fillId="0" borderId="13" xfId="0" applyFont="1" applyFill="1" applyBorder="1" applyAlignment="1">
      <alignment horizontal="left" vertical="center"/>
    </xf>
    <xf numFmtId="0" fontId="27" fillId="0" borderId="0" xfId="2" applyFont="1" applyFill="1" applyBorder="1" applyAlignment="1">
      <alignment horizontal="left" vertical="center"/>
    </xf>
    <xf numFmtId="14" fontId="29" fillId="11" borderId="21" xfId="2" applyNumberFormat="1" applyFont="1" applyFill="1" applyBorder="1" applyAlignment="1">
      <alignment horizontal="center" vertical="center"/>
    </xf>
    <xf numFmtId="14" fontId="29" fillId="11" borderId="27" xfId="2" applyNumberFormat="1" applyFont="1" applyFill="1" applyBorder="1" applyAlignment="1">
      <alignment horizontal="center" vertical="center"/>
    </xf>
    <xf numFmtId="14" fontId="20" fillId="11" borderId="7" xfId="2" applyNumberFormat="1" applyFont="1" applyFill="1" applyBorder="1" applyAlignment="1">
      <alignment horizontal="left" vertical="center" wrapText="1"/>
    </xf>
    <xf numFmtId="14" fontId="29" fillId="11" borderId="7" xfId="2" applyNumberFormat="1" applyFont="1" applyFill="1" applyBorder="1" applyAlignment="1">
      <alignment vertical="center"/>
    </xf>
    <xf numFmtId="0" fontId="20" fillId="11" borderId="21" xfId="2" applyFont="1" applyFill="1" applyBorder="1" applyAlignment="1">
      <alignment horizontal="left" vertical="center"/>
    </xf>
    <xf numFmtId="0" fontId="19" fillId="11" borderId="21" xfId="2" applyFont="1" applyFill="1" applyBorder="1" applyAlignment="1">
      <alignment horizontal="left" vertical="center"/>
    </xf>
    <xf numFmtId="0" fontId="20" fillId="11" borderId="21" xfId="2" applyFont="1" applyFill="1" applyBorder="1" applyAlignment="1">
      <alignment horizontal="left" vertical="center" wrapText="1"/>
    </xf>
    <xf numFmtId="0" fontId="27"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11" borderId="22" xfId="2" applyFont="1" applyFill="1" applyBorder="1" applyAlignment="1">
      <alignment horizontal="left" vertical="center"/>
    </xf>
    <xf numFmtId="0" fontId="19" fillId="0" borderId="9" xfId="0" applyFont="1" applyFill="1" applyBorder="1" applyAlignment="1">
      <alignment horizontal="left" vertical="center"/>
    </xf>
    <xf numFmtId="0" fontId="19" fillId="0" borderId="0" xfId="0" applyFont="1" applyAlignment="1"/>
    <xf numFmtId="0" fontId="20" fillId="0" borderId="10" xfId="0" applyFont="1" applyFill="1" applyBorder="1" applyAlignment="1">
      <alignment horizontal="left" vertical="center"/>
    </xf>
    <xf numFmtId="0" fontId="19" fillId="0" borderId="10" xfId="0" quotePrefix="1" applyFont="1" applyFill="1" applyBorder="1" applyAlignment="1">
      <alignment horizontal="left"/>
    </xf>
    <xf numFmtId="0" fontId="19" fillId="0" borderId="0" xfId="0" quotePrefix="1" applyFont="1" applyFill="1" applyBorder="1" applyAlignment="1">
      <alignment horizontal="left"/>
    </xf>
    <xf numFmtId="0" fontId="37" fillId="0" borderId="0" xfId="0" applyFont="1" applyFill="1" applyBorder="1" applyAlignment="1">
      <alignment horizontal="left" vertical="center"/>
    </xf>
    <xf numFmtId="0" fontId="32" fillId="0" borderId="9" xfId="0" applyFont="1" applyFill="1" applyBorder="1" applyAlignment="1">
      <alignment horizontal="left" vertical="center"/>
    </xf>
    <xf numFmtId="0" fontId="32" fillId="0" borderId="10" xfId="0" applyFont="1" applyFill="1" applyBorder="1" applyAlignment="1">
      <alignment horizontal="left" vertical="center"/>
    </xf>
    <xf numFmtId="0" fontId="32" fillId="0" borderId="10" xfId="0" applyFont="1" applyBorder="1" applyAlignment="1">
      <alignment horizontal="left"/>
    </xf>
    <xf numFmtId="0" fontId="32" fillId="0" borderId="13" xfId="0" applyFont="1" applyFill="1" applyBorder="1" applyAlignment="1">
      <alignment horizontal="left" vertical="center"/>
    </xf>
    <xf numFmtId="0" fontId="32" fillId="0" borderId="0" xfId="0" applyFont="1" applyAlignment="1">
      <alignment horizontal="left"/>
    </xf>
    <xf numFmtId="0" fontId="32" fillId="11" borderId="7" xfId="2" applyFont="1" applyFill="1" applyBorder="1" applyAlignment="1">
      <alignment horizontal="left" vertical="center"/>
    </xf>
    <xf numFmtId="0" fontId="32" fillId="0" borderId="10" xfId="0" quotePrefix="1" applyFont="1" applyFill="1" applyBorder="1" applyAlignment="1">
      <alignment horizontal="left"/>
    </xf>
    <xf numFmtId="0" fontId="34" fillId="0" borderId="10" xfId="0" applyFont="1" applyFill="1" applyBorder="1" applyAlignment="1">
      <alignment horizontal="left" vertical="center"/>
    </xf>
    <xf numFmtId="0" fontId="34" fillId="0" borderId="13" xfId="0" applyFont="1" applyFill="1" applyBorder="1" applyAlignment="1">
      <alignment horizontal="left" vertical="center"/>
    </xf>
    <xf numFmtId="0" fontId="32" fillId="0" borderId="0" xfId="0" quotePrefix="1" applyFont="1" applyFill="1" applyBorder="1" applyAlignment="1">
      <alignment horizontal="left"/>
    </xf>
    <xf numFmtId="0" fontId="32" fillId="11" borderId="21" xfId="2" applyFont="1" applyFill="1" applyBorder="1" applyAlignment="1">
      <alignment horizontal="left" vertical="center"/>
    </xf>
    <xf numFmtId="0" fontId="37" fillId="0" borderId="0" xfId="2" applyFont="1" applyFill="1" applyBorder="1" applyAlignment="1">
      <alignment horizontal="left" vertical="center"/>
    </xf>
    <xf numFmtId="0" fontId="19" fillId="0" borderId="9" xfId="2" applyFont="1" applyFill="1" applyBorder="1" applyAlignment="1">
      <alignment horizontal="left" vertical="center"/>
    </xf>
    <xf numFmtId="0" fontId="32" fillId="0" borderId="9" xfId="2" applyFont="1" applyFill="1" applyBorder="1" applyAlignment="1">
      <alignment horizontal="left" vertical="center"/>
    </xf>
    <xf numFmtId="0" fontId="19" fillId="0" borderId="10" xfId="2" applyFont="1" applyFill="1" applyBorder="1" applyAlignment="1">
      <alignment horizontal="left" vertical="center"/>
    </xf>
    <xf numFmtId="0" fontId="32" fillId="0" borderId="10" xfId="2" applyFont="1" applyFill="1" applyBorder="1" applyAlignment="1">
      <alignment horizontal="left" vertical="center"/>
    </xf>
    <xf numFmtId="0" fontId="19" fillId="0" borderId="13" xfId="2" applyFont="1" applyFill="1" applyBorder="1" applyAlignment="1">
      <alignment horizontal="left" vertical="center"/>
    </xf>
    <xf numFmtId="0" fontId="32" fillId="0" borderId="13" xfId="2" applyFont="1" applyFill="1" applyBorder="1" applyAlignment="1">
      <alignment horizontal="left" vertical="center"/>
    </xf>
    <xf numFmtId="0" fontId="19" fillId="0" borderId="0" xfId="2" applyFont="1" applyFill="1" applyBorder="1" applyAlignment="1">
      <alignment vertical="center"/>
    </xf>
    <xf numFmtId="0" fontId="32" fillId="0" borderId="0" xfId="2" applyFont="1" applyFill="1" applyBorder="1" applyAlignment="1">
      <alignment horizontal="left" vertical="center"/>
    </xf>
    <xf numFmtId="0" fontId="34" fillId="0" borderId="10" xfId="2" applyFont="1" applyFill="1" applyBorder="1" applyAlignment="1">
      <alignment horizontal="left" vertical="center"/>
    </xf>
    <xf numFmtId="0" fontId="34" fillId="0" borderId="13" xfId="2" applyFont="1" applyFill="1" applyBorder="1" applyAlignment="1">
      <alignment horizontal="left" vertical="center"/>
    </xf>
    <xf numFmtId="0" fontId="19" fillId="0" borderId="0" xfId="2" applyFont="1" applyAlignment="1"/>
    <xf numFmtId="0" fontId="32" fillId="0" borderId="0" xfId="2" applyFont="1" applyAlignment="1">
      <alignment horizontal="left"/>
    </xf>
    <xf numFmtId="0" fontId="20" fillId="0" borderId="10" xfId="2" applyFont="1" applyFill="1" applyBorder="1" applyAlignment="1">
      <alignment horizontal="left" vertical="center"/>
    </xf>
    <xf numFmtId="0" fontId="19" fillId="0" borderId="10" xfId="2" quotePrefix="1" applyFont="1" applyFill="1" applyBorder="1" applyAlignment="1">
      <alignment horizontal="left"/>
    </xf>
    <xf numFmtId="0" fontId="32" fillId="0" borderId="10" xfId="2" quotePrefix="1" applyFont="1" applyFill="1" applyBorder="1" applyAlignment="1">
      <alignment horizontal="left"/>
    </xf>
    <xf numFmtId="0" fontId="20" fillId="0" borderId="13" xfId="2" applyFont="1" applyFill="1" applyBorder="1" applyAlignment="1">
      <alignment horizontal="left" vertical="center"/>
    </xf>
    <xf numFmtId="0" fontId="19" fillId="0" borderId="0" xfId="2" quotePrefix="1" applyFont="1" applyFill="1" applyBorder="1" applyAlignment="1">
      <alignment horizontal="left"/>
    </xf>
    <xf numFmtId="0" fontId="32" fillId="0" borderId="0" xfId="2" quotePrefix="1" applyFont="1" applyFill="1" applyBorder="1" applyAlignment="1">
      <alignment horizontal="left"/>
    </xf>
    <xf numFmtId="0" fontId="32" fillId="0" borderId="19" xfId="0" applyFont="1" applyFill="1" applyBorder="1" applyAlignment="1">
      <alignment horizontal="left" vertical="center"/>
    </xf>
    <xf numFmtId="0" fontId="19" fillId="0" borderId="10" xfId="0" applyFont="1" applyFill="1" applyBorder="1" applyAlignment="1"/>
    <xf numFmtId="0" fontId="14" fillId="11" borderId="0" xfId="0" applyFont="1" applyFill="1" applyAlignment="1">
      <alignment horizontal="left" vertical="center"/>
    </xf>
    <xf numFmtId="0" fontId="19" fillId="0" borderId="10" xfId="0" applyFont="1" applyFill="1" applyBorder="1" applyAlignment="1">
      <alignment wrapText="1"/>
    </xf>
    <xf numFmtId="0" fontId="19" fillId="0" borderId="9" xfId="0" applyFont="1" applyFill="1" applyBorder="1" applyAlignment="1"/>
    <xf numFmtId="0" fontId="19" fillId="0" borderId="13" xfId="0" applyFont="1" applyFill="1" applyBorder="1" applyAlignment="1"/>
    <xf numFmtId="1" fontId="19" fillId="11" borderId="15" xfId="0" applyNumberFormat="1" applyFont="1" applyFill="1" applyBorder="1" applyAlignment="1"/>
    <xf numFmtId="1" fontId="16" fillId="11" borderId="15" xfId="0" applyNumberFormat="1" applyFont="1" applyFill="1" applyBorder="1" applyAlignment="1"/>
    <xf numFmtId="1" fontId="16" fillId="11" borderId="15" xfId="0" applyNumberFormat="1" applyFont="1" applyFill="1" applyBorder="1" applyAlignment="1">
      <alignment horizontal="left"/>
    </xf>
    <xf numFmtId="0" fontId="38" fillId="13" borderId="1" xfId="0" applyFont="1" applyFill="1" applyBorder="1" applyAlignment="1">
      <alignment horizontal="left"/>
    </xf>
    <xf numFmtId="0" fontId="19" fillId="11" borderId="14" xfId="0" applyFont="1" applyFill="1" applyBorder="1" applyAlignment="1">
      <alignment horizontal="left"/>
    </xf>
    <xf numFmtId="0" fontId="19" fillId="0" borderId="10" xfId="2" applyFont="1" applyFill="1" applyBorder="1" applyAlignment="1">
      <alignment horizontal="left" vertical="center" wrapText="1"/>
    </xf>
    <xf numFmtId="166" fontId="32" fillId="0" borderId="9" xfId="4" applyNumberFormat="1" applyFont="1" applyFill="1" applyBorder="1" applyAlignment="1">
      <alignment horizontal="left" vertical="center"/>
    </xf>
    <xf numFmtId="0" fontId="19" fillId="0" borderId="1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43" fillId="0" borderId="0" xfId="0" applyFont="1"/>
    <xf numFmtId="0" fontId="19" fillId="3" borderId="9" xfId="10" applyFont="1" applyFill="1" applyBorder="1" applyAlignment="1">
      <alignment vertical="center"/>
    </xf>
    <xf numFmtId="0" fontId="19" fillId="3" borderId="10" xfId="10" applyFont="1" applyFill="1" applyBorder="1" applyAlignment="1">
      <alignment vertical="center"/>
    </xf>
    <xf numFmtId="0" fontId="19" fillId="3" borderId="13" xfId="10" applyFont="1" applyFill="1" applyBorder="1" applyAlignment="1">
      <alignment vertical="center"/>
    </xf>
    <xf numFmtId="0" fontId="19" fillId="11" borderId="9" xfId="10" applyFont="1" applyFill="1" applyBorder="1" applyAlignment="1">
      <alignment vertical="center"/>
    </xf>
    <xf numFmtId="10" fontId="55" fillId="0" borderId="10" xfId="14" applyNumberFormat="1" applyFont="1" applyFill="1" applyBorder="1" applyAlignment="1" applyProtection="1">
      <alignment horizontal="center" vertical="center"/>
      <protection locked="0"/>
    </xf>
    <xf numFmtId="9" fontId="55" fillId="0" borderId="10" xfId="13" applyFont="1" applyFill="1" applyBorder="1" applyAlignment="1" applyProtection="1">
      <alignment horizontal="center" vertical="center"/>
      <protection locked="0"/>
    </xf>
    <xf numFmtId="0" fontId="13" fillId="0" borderId="0" xfId="10" applyFont="1"/>
    <xf numFmtId="0" fontId="56" fillId="3" borderId="0" xfId="10" applyFont="1" applyFill="1" applyBorder="1"/>
    <xf numFmtId="0" fontId="19" fillId="3" borderId="0" xfId="10" applyFont="1" applyFill="1" applyBorder="1" applyAlignment="1">
      <alignment vertical="center"/>
    </xf>
    <xf numFmtId="0" fontId="19" fillId="3" borderId="12" xfId="10" applyFont="1" applyFill="1" applyBorder="1" applyAlignment="1">
      <alignment vertical="center" wrapText="1"/>
    </xf>
    <xf numFmtId="0" fontId="19" fillId="3" borderId="19" xfId="10" applyFont="1" applyFill="1" applyBorder="1" applyAlignment="1">
      <alignment vertical="center"/>
    </xf>
    <xf numFmtId="3" fontId="19" fillId="3" borderId="24" xfId="11" applyNumberFormat="1" applyFont="1" applyFill="1" applyBorder="1" applyAlignment="1" applyProtection="1">
      <alignment horizontal="center" vertical="center" wrapText="1"/>
      <protection locked="0"/>
    </xf>
    <xf numFmtId="0" fontId="15" fillId="11" borderId="15" xfId="10" applyFont="1" applyFill="1" applyBorder="1" applyAlignment="1">
      <alignment horizontal="center"/>
    </xf>
    <xf numFmtId="3" fontId="19" fillId="11" borderId="9" xfId="11" applyNumberFormat="1" applyFont="1" applyFill="1" applyBorder="1" applyAlignment="1" applyProtection="1">
      <alignment horizontal="center"/>
      <protection locked="0"/>
    </xf>
    <xf numFmtId="3" fontId="19" fillId="11" borderId="0" xfId="11" applyNumberFormat="1" applyFont="1" applyFill="1" applyBorder="1" applyAlignment="1" applyProtection="1">
      <alignment horizontal="center"/>
      <protection locked="0"/>
    </xf>
    <xf numFmtId="0" fontId="19" fillId="11" borderId="17" xfId="10" applyFont="1" applyFill="1" applyBorder="1" applyAlignment="1">
      <alignment horizontal="center"/>
    </xf>
    <xf numFmtId="0" fontId="19" fillId="11" borderId="17" xfId="10" applyFont="1" applyFill="1" applyBorder="1" applyAlignment="1">
      <alignment horizontal="center" vertical="center"/>
    </xf>
    <xf numFmtId="10" fontId="19" fillId="6" borderId="7" xfId="21" applyNumberFormat="1" applyFont="1" applyFill="1" applyBorder="1" applyAlignment="1">
      <alignment horizontal="center" vertical="center"/>
    </xf>
    <xf numFmtId="1" fontId="13" fillId="0" borderId="9" xfId="10" applyNumberFormat="1" applyFont="1" applyBorder="1" applyAlignment="1">
      <alignment horizontal="left"/>
    </xf>
    <xf numFmtId="0" fontId="13" fillId="0" borderId="9" xfId="10" applyFont="1" applyBorder="1" applyAlignment="1">
      <alignment horizontal="left"/>
    </xf>
    <xf numFmtId="0" fontId="13" fillId="0" borderId="9" xfId="10" applyFont="1" applyBorder="1"/>
    <xf numFmtId="1" fontId="13" fillId="0" borderId="10" xfId="10" applyNumberFormat="1" applyFont="1" applyBorder="1" applyAlignment="1">
      <alignment horizontal="left"/>
    </xf>
    <xf numFmtId="0" fontId="13" fillId="0" borderId="10" xfId="10" applyFont="1" applyBorder="1" applyAlignment="1">
      <alignment horizontal="left"/>
    </xf>
    <xf numFmtId="0" fontId="13" fillId="0" borderId="10" xfId="10" applyFont="1" applyBorder="1"/>
    <xf numFmtId="1" fontId="13" fillId="0" borderId="13" xfId="10" applyNumberFormat="1" applyFont="1" applyBorder="1" applyAlignment="1">
      <alignment horizontal="left"/>
    </xf>
    <xf numFmtId="0" fontId="13" fillId="0" borderId="13" xfId="10" applyFont="1" applyBorder="1" applyAlignment="1">
      <alignment horizontal="left"/>
    </xf>
    <xf numFmtId="0" fontId="13" fillId="0" borderId="13" xfId="10" applyFont="1" applyBorder="1"/>
    <xf numFmtId="10" fontId="19" fillId="12" borderId="8" xfId="21" applyNumberFormat="1" applyFont="1" applyFill="1" applyBorder="1" applyAlignment="1">
      <alignment horizontal="center" vertical="center"/>
    </xf>
    <xf numFmtId="0" fontId="19" fillId="3" borderId="0" xfId="10" applyFont="1" applyFill="1" applyBorder="1" applyAlignment="1">
      <alignment horizontal="center" vertical="center"/>
    </xf>
    <xf numFmtId="0" fontId="19" fillId="3" borderId="12" xfId="10" applyFont="1" applyFill="1" applyBorder="1" applyAlignment="1">
      <alignment horizontal="center" vertical="center" wrapText="1"/>
    </xf>
    <xf numFmtId="0" fontId="57" fillId="3" borderId="0" xfId="10" applyFont="1" applyFill="1" applyBorder="1" applyAlignment="1">
      <alignment vertical="center"/>
    </xf>
    <xf numFmtId="0" fontId="19" fillId="11" borderId="26" xfId="5" applyFill="1" applyBorder="1"/>
    <xf numFmtId="0" fontId="0" fillId="11" borderId="6" xfId="0" applyFill="1" applyBorder="1"/>
    <xf numFmtId="0" fontId="43" fillId="11" borderId="17" xfId="23" applyFont="1" applyFill="1" applyBorder="1" applyAlignment="1">
      <alignment horizontal="center"/>
    </xf>
    <xf numFmtId="0" fontId="20" fillId="0" borderId="13" xfId="2" applyFont="1" applyFill="1" applyBorder="1" applyAlignment="1">
      <alignment horizontal="left" vertical="center" wrapText="1"/>
    </xf>
    <xf numFmtId="0" fontId="19" fillId="0" borderId="10" xfId="0" applyFont="1" applyBorder="1" applyAlignment="1">
      <alignment horizontal="left"/>
    </xf>
    <xf numFmtId="0" fontId="19" fillId="11" borderId="21" xfId="2" applyNumberFormat="1" applyFont="1" applyFill="1" applyBorder="1" applyAlignment="1">
      <alignment vertical="center"/>
    </xf>
    <xf numFmtId="0" fontId="19" fillId="0" borderId="10" xfId="0" applyFont="1" applyFill="1" applyBorder="1" applyAlignment="1">
      <alignment horizontal="left"/>
    </xf>
    <xf numFmtId="167" fontId="19" fillId="16" borderId="13" xfId="0" applyNumberFormat="1" applyFont="1" applyFill="1" applyBorder="1" applyAlignment="1">
      <alignment vertical="center"/>
    </xf>
    <xf numFmtId="0" fontId="38" fillId="13" borderId="31" xfId="0" applyFont="1" applyFill="1" applyBorder="1" applyAlignment="1">
      <alignment horizontal="left"/>
    </xf>
    <xf numFmtId="0" fontId="19" fillId="0" borderId="32" xfId="2" applyFont="1" applyFill="1" applyBorder="1" applyAlignment="1">
      <alignment horizontal="left" vertical="center"/>
    </xf>
    <xf numFmtId="167" fontId="19" fillId="0" borderId="32" xfId="0" applyNumberFormat="1" applyFont="1" applyFill="1" applyBorder="1" applyAlignment="1">
      <alignment vertical="center"/>
    </xf>
    <xf numFmtId="0" fontId="51" fillId="0" borderId="10" xfId="0" applyFont="1" applyFill="1" applyBorder="1" applyAlignment="1"/>
    <xf numFmtId="0" fontId="12" fillId="12" borderId="10" xfId="0" applyFont="1" applyFill="1" applyBorder="1" applyAlignment="1">
      <alignment horizontal="center" vertical="center"/>
    </xf>
    <xf numFmtId="1" fontId="50" fillId="0" borderId="0" xfId="24" applyNumberFormat="1" applyFont="1" applyAlignment="1">
      <alignment horizontal="center" vertical="center"/>
    </xf>
    <xf numFmtId="0" fontId="50" fillId="0" borderId="0" xfId="24" applyFont="1" applyAlignment="1">
      <alignment horizontal="left" vertical="center"/>
    </xf>
    <xf numFmtId="0" fontId="50" fillId="0" borderId="0" xfId="24" applyFont="1" applyAlignment="1">
      <alignment horizontal="center" vertical="center"/>
    </xf>
    <xf numFmtId="0" fontId="22" fillId="0" borderId="0" xfId="5" applyFont="1" applyFill="1" applyBorder="1" applyAlignment="1">
      <alignment vertical="center"/>
    </xf>
    <xf numFmtId="0" fontId="11" fillId="0" borderId="0" xfId="24"/>
    <xf numFmtId="0" fontId="20" fillId="0" borderId="0" xfId="24" applyFont="1" applyFill="1" applyBorder="1" applyAlignment="1">
      <alignment horizontal="left" vertical="center"/>
    </xf>
    <xf numFmtId="0" fontId="19" fillId="0" borderId="0" xfId="5"/>
    <xf numFmtId="169" fontId="19" fillId="0" borderId="0" xfId="5" applyNumberFormat="1"/>
    <xf numFmtId="1" fontId="11" fillId="11" borderId="33" xfId="24" applyNumberFormat="1" applyFont="1" applyFill="1" applyBorder="1" applyAlignment="1">
      <alignment vertical="center"/>
    </xf>
    <xf numFmtId="1" fontId="19" fillId="0" borderId="34" xfId="25" applyNumberFormat="1" applyFont="1" applyBorder="1" applyAlignment="1">
      <alignment horizontal="right" vertical="top"/>
    </xf>
    <xf numFmtId="169" fontId="19" fillId="0" borderId="34" xfId="25" applyNumberFormat="1" applyFont="1" applyBorder="1"/>
    <xf numFmtId="0" fontId="19" fillId="0" borderId="34" xfId="25" applyFont="1" applyBorder="1"/>
    <xf numFmtId="0" fontId="19" fillId="0" borderId="34" xfId="25" applyFont="1" applyBorder="1" applyAlignment="1">
      <alignment vertical="top"/>
    </xf>
    <xf numFmtId="0" fontId="19" fillId="0" borderId="34" xfId="25" applyFont="1" applyBorder="1" applyAlignment="1">
      <alignment horizontal="left"/>
    </xf>
    <xf numFmtId="0" fontId="38" fillId="13" borderId="8" xfId="0" applyFont="1" applyFill="1" applyBorder="1" applyAlignment="1">
      <alignment horizontal="left"/>
    </xf>
    <xf numFmtId="0" fontId="19" fillId="0" borderId="10" xfId="0" applyFont="1" applyFill="1" applyBorder="1"/>
    <xf numFmtId="0" fontId="19" fillId="0" borderId="11" xfId="0" applyFont="1" applyBorder="1" applyAlignment="1"/>
    <xf numFmtId="0" fontId="32" fillId="0" borderId="11" xfId="0" applyFont="1" applyBorder="1" applyAlignment="1">
      <alignment horizontal="left"/>
    </xf>
    <xf numFmtId="0" fontId="19" fillId="0" borderId="11" xfId="0" applyFont="1" applyFill="1" applyBorder="1" applyAlignment="1">
      <alignment horizontal="left"/>
    </xf>
    <xf numFmtId="167" fontId="19" fillId="0" borderId="11" xfId="0" applyNumberFormat="1" applyFont="1" applyBorder="1"/>
    <xf numFmtId="0" fontId="32" fillId="0" borderId="0" xfId="0" applyFont="1" applyFill="1" applyBorder="1" applyAlignment="1">
      <alignment horizontal="left" vertical="center"/>
    </xf>
    <xf numFmtId="166" fontId="31" fillId="0" borderId="0" xfId="4" applyNumberFormat="1" applyFont="1" applyFill="1" applyBorder="1" applyAlignment="1">
      <alignment horizontal="left" vertical="center"/>
    </xf>
    <xf numFmtId="0" fontId="27" fillId="0" borderId="0" xfId="0" applyFont="1" applyFill="1" applyBorder="1"/>
    <xf numFmtId="167" fontId="19" fillId="0" borderId="0" xfId="1" applyNumberFormat="1" applyFont="1" applyFill="1" applyBorder="1" applyAlignment="1">
      <alignment horizontal="center" vertical="center"/>
    </xf>
    <xf numFmtId="0" fontId="10" fillId="0" borderId="9" xfId="10" applyFont="1" applyBorder="1"/>
    <xf numFmtId="0" fontId="19" fillId="11" borderId="16" xfId="0" applyFont="1" applyFill="1" applyBorder="1" applyAlignment="1">
      <alignment horizontal="left"/>
    </xf>
    <xf numFmtId="0" fontId="11" fillId="0" borderId="0" xfId="24" applyFill="1"/>
    <xf numFmtId="1" fontId="19" fillId="0" borderId="34" xfId="25" applyNumberFormat="1" applyFont="1" applyFill="1" applyBorder="1" applyAlignment="1">
      <alignment horizontal="right" vertical="top"/>
    </xf>
    <xf numFmtId="169" fontId="19" fillId="0" borderId="34" xfId="25" applyNumberFormat="1" applyFont="1" applyFill="1" applyBorder="1"/>
    <xf numFmtId="0" fontId="19" fillId="0" borderId="34" xfId="25" applyFont="1" applyFill="1" applyBorder="1"/>
    <xf numFmtId="0" fontId="19" fillId="0" borderId="34" xfId="25" applyFont="1" applyFill="1" applyBorder="1" applyAlignment="1">
      <alignment vertical="top"/>
    </xf>
    <xf numFmtId="0" fontId="19" fillId="0" borderId="34" xfId="25" applyFont="1" applyFill="1" applyBorder="1" applyAlignment="1">
      <alignment horizontal="left"/>
    </xf>
    <xf numFmtId="165" fontId="19" fillId="0" borderId="9" xfId="5" applyNumberFormat="1" applyFill="1" applyBorder="1" applyAlignment="1">
      <alignment horizontal="center"/>
    </xf>
    <xf numFmtId="10" fontId="19" fillId="0" borderId="9" xfId="21" applyNumberFormat="1" applyFont="1" applyFill="1" applyBorder="1" applyAlignment="1">
      <alignment horizontal="center"/>
    </xf>
    <xf numFmtId="10" fontId="19" fillId="0" borderId="10" xfId="21" applyNumberFormat="1" applyFont="1" applyFill="1" applyBorder="1" applyAlignment="1">
      <alignment horizontal="center"/>
    </xf>
    <xf numFmtId="0" fontId="58" fillId="0" borderId="0" xfId="24" applyFont="1" applyFill="1"/>
    <xf numFmtId="0" fontId="59" fillId="0" borderId="0" xfId="0" applyFont="1"/>
    <xf numFmtId="10" fontId="60" fillId="0" borderId="0" xfId="21" applyNumberFormat="1" applyFont="1" applyFill="1" applyBorder="1" applyAlignment="1">
      <alignment horizontal="center" vertical="center"/>
    </xf>
    <xf numFmtId="0" fontId="59" fillId="0" borderId="0" xfId="0" applyFont="1" applyAlignment="1">
      <alignment vertical="center"/>
    </xf>
    <xf numFmtId="1" fontId="9" fillId="0" borderId="34" xfId="25" applyNumberFormat="1" applyFont="1" applyFill="1" applyBorder="1" applyAlignment="1">
      <alignment horizontal="right" vertical="top"/>
    </xf>
    <xf numFmtId="169" fontId="9" fillId="0" borderId="34" xfId="25" applyNumberFormat="1" applyFont="1" applyFill="1" applyBorder="1"/>
    <xf numFmtId="0" fontId="9" fillId="0" borderId="34" xfId="25" applyFont="1" applyFill="1" applyBorder="1"/>
    <xf numFmtId="0" fontId="9" fillId="0" borderId="34" xfId="25" applyFont="1" applyFill="1" applyBorder="1" applyAlignment="1">
      <alignment vertical="top"/>
    </xf>
    <xf numFmtId="0" fontId="9" fillId="0" borderId="34" xfId="25" applyFont="1" applyFill="1" applyBorder="1" applyAlignment="1">
      <alignment horizontal="left"/>
    </xf>
    <xf numFmtId="0" fontId="20" fillId="3" borderId="0" xfId="0" applyFont="1" applyFill="1" applyAlignment="1">
      <alignment vertical="top"/>
    </xf>
    <xf numFmtId="0" fontId="19"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51" fillId="3" borderId="10" xfId="0" applyFont="1" applyFill="1" applyBorder="1" applyAlignment="1">
      <alignment horizontal="left"/>
    </xf>
    <xf numFmtId="0" fontId="27" fillId="3" borderId="0" xfId="0" applyFont="1" applyFill="1" applyAlignment="1">
      <alignment vertical="top" wrapText="1"/>
    </xf>
    <xf numFmtId="169" fontId="9" fillId="3" borderId="34" xfId="25" applyNumberFormat="1" applyFont="1" applyFill="1" applyBorder="1"/>
    <xf numFmtId="0" fontId="7" fillId="3" borderId="34" xfId="25" applyFont="1" applyFill="1" applyBorder="1"/>
    <xf numFmtId="0" fontId="7" fillId="3" borderId="34" xfId="25" applyFont="1" applyFill="1" applyBorder="1" applyAlignment="1">
      <alignment vertical="top"/>
    </xf>
    <xf numFmtId="0" fontId="7" fillId="3" borderId="34" xfId="25" applyFont="1" applyFill="1" applyBorder="1" applyAlignment="1">
      <alignment horizontal="left"/>
    </xf>
    <xf numFmtId="0" fontId="9" fillId="3" borderId="34" xfId="25" applyFont="1" applyFill="1" applyBorder="1"/>
    <xf numFmtId="0" fontId="8" fillId="3" borderId="34" xfId="25" applyFont="1" applyFill="1" applyBorder="1" applyAlignment="1">
      <alignment vertical="top"/>
    </xf>
    <xf numFmtId="1" fontId="9" fillId="3" borderId="34" xfId="25" applyNumberFormat="1" applyFont="1" applyFill="1" applyBorder="1" applyAlignment="1">
      <alignment horizontal="right" vertical="top"/>
    </xf>
    <xf numFmtId="0" fontId="6" fillId="3" borderId="34" xfId="25" applyFont="1" applyFill="1" applyBorder="1" applyAlignment="1">
      <alignment horizontal="left"/>
    </xf>
    <xf numFmtId="1" fontId="19" fillId="3" borderId="34" xfId="25" applyNumberFormat="1" applyFont="1" applyFill="1" applyBorder="1" applyAlignment="1">
      <alignment horizontal="right" vertical="top"/>
    </xf>
    <xf numFmtId="169" fontId="19" fillId="3" borderId="34" xfId="25" applyNumberFormat="1" applyFont="1" applyFill="1" applyBorder="1"/>
    <xf numFmtId="0" fontId="19" fillId="3" borderId="34" xfId="25" applyFont="1" applyFill="1" applyBorder="1"/>
    <xf numFmtId="0" fontId="19" fillId="3" borderId="34" xfId="25" applyFont="1" applyFill="1" applyBorder="1" applyAlignment="1">
      <alignment vertical="top"/>
    </xf>
    <xf numFmtId="0" fontId="19" fillId="3" borderId="34" xfId="25" applyFont="1" applyFill="1" applyBorder="1" applyAlignment="1">
      <alignment horizontal="left"/>
    </xf>
    <xf numFmtId="0" fontId="9" fillId="3" borderId="34" xfId="25" applyFont="1" applyFill="1" applyBorder="1" applyAlignment="1">
      <alignment vertical="top"/>
    </xf>
    <xf numFmtId="0" fontId="50" fillId="3" borderId="0" xfId="0" applyFont="1" applyFill="1" applyBorder="1" applyAlignment="1">
      <alignment horizontal="center" vertical="center"/>
    </xf>
    <xf numFmtId="0" fontId="5" fillId="3" borderId="34" xfId="25" applyFont="1" applyFill="1" applyBorder="1" applyAlignment="1">
      <alignment horizontal="left"/>
    </xf>
    <xf numFmtId="0" fontId="4" fillId="3" borderId="34" xfId="25" applyFont="1" applyFill="1" applyBorder="1" applyAlignment="1">
      <alignment horizontal="left"/>
    </xf>
    <xf numFmtId="0" fontId="20" fillId="0" borderId="0" xfId="0" applyFont="1" applyFill="1" applyBorder="1" applyAlignment="1">
      <alignment horizontal="left" vertical="center"/>
    </xf>
    <xf numFmtId="0" fontId="3" fillId="0" borderId="34" xfId="25" applyFont="1" applyFill="1" applyBorder="1" applyAlignment="1">
      <alignment horizontal="left"/>
    </xf>
    <xf numFmtId="0" fontId="2" fillId="0" borderId="34" xfId="25" applyFont="1" applyFill="1" applyBorder="1" applyAlignment="1">
      <alignment vertical="top"/>
    </xf>
    <xf numFmtId="0" fontId="2" fillId="0" borderId="34" xfId="25" applyFont="1" applyFill="1" applyBorder="1" applyAlignment="1">
      <alignment horizontal="left"/>
    </xf>
    <xf numFmtId="0" fontId="1" fillId="0" borderId="9" xfId="10" applyFont="1" applyFill="1" applyBorder="1"/>
    <xf numFmtId="0" fontId="15" fillId="0" borderId="10" xfId="10" applyFont="1" applyFill="1" applyBorder="1"/>
    <xf numFmtId="0" fontId="15" fillId="0" borderId="13" xfId="10" applyFont="1" applyFill="1" applyBorder="1"/>
    <xf numFmtId="3" fontId="19" fillId="0" borderId="0" xfId="11" applyNumberFormat="1" applyFont="1" applyFill="1" applyBorder="1" applyAlignment="1" applyProtection="1">
      <alignment horizontal="center" vertical="center"/>
      <protection locked="0"/>
    </xf>
    <xf numFmtId="0" fontId="51" fillId="0" borderId="10" xfId="0" applyFont="1" applyBorder="1" applyAlignment="1">
      <alignment horizontal="left"/>
    </xf>
    <xf numFmtId="0" fontId="51" fillId="0" borderId="10" xfId="0" applyFont="1" applyBorder="1" applyAlignment="1">
      <alignment horizontal="left" wrapText="1"/>
    </xf>
    <xf numFmtId="0" fontId="19" fillId="0" borderId="10" xfId="0" applyFont="1" applyFill="1" applyBorder="1" applyAlignment="1">
      <alignment horizontal="center"/>
    </xf>
    <xf numFmtId="0" fontId="19" fillId="0" borderId="10" xfId="0" applyFont="1" applyBorder="1" applyAlignment="1">
      <alignment horizontal="left"/>
    </xf>
    <xf numFmtId="0" fontId="51" fillId="0" borderId="10" xfId="0" quotePrefix="1" applyFont="1" applyFill="1" applyBorder="1" applyAlignment="1">
      <alignment horizontal="left" wrapText="1" indent="1"/>
    </xf>
    <xf numFmtId="0" fontId="51" fillId="0" borderId="10" xfId="0" applyFont="1" applyFill="1" applyBorder="1" applyAlignment="1">
      <alignment horizontal="left" wrapText="1" indent="1"/>
    </xf>
    <xf numFmtId="0" fontId="51" fillId="0" borderId="10" xfId="0" quotePrefix="1" applyFont="1" applyFill="1" applyBorder="1" applyAlignment="1">
      <alignment horizontal="left" indent="1"/>
    </xf>
    <xf numFmtId="0" fontId="51" fillId="0" borderId="10" xfId="0" applyFont="1" applyFill="1" applyBorder="1" applyAlignment="1">
      <alignment horizontal="left" indent="1"/>
    </xf>
    <xf numFmtId="0" fontId="51" fillId="0" borderId="10" xfId="0" applyFont="1" applyFill="1" applyBorder="1" applyAlignment="1">
      <alignment horizontal="left"/>
    </xf>
    <xf numFmtId="0" fontId="52" fillId="0" borderId="10" xfId="0" applyFont="1" applyBorder="1" applyAlignment="1">
      <alignment horizontal="left"/>
    </xf>
    <xf numFmtId="0" fontId="51" fillId="0" borderId="10" xfId="0" quotePrefix="1" applyFont="1" applyBorder="1" applyAlignment="1">
      <alignment horizontal="left"/>
    </xf>
    <xf numFmtId="0" fontId="43" fillId="0" borderId="0" xfId="0" applyFont="1" applyFill="1" applyBorder="1" applyAlignment="1">
      <alignment horizontal="left"/>
    </xf>
    <xf numFmtId="0" fontId="16" fillId="0" borderId="9" xfId="0" applyFont="1" applyFill="1" applyBorder="1" applyAlignment="1">
      <alignment horizontal="center"/>
    </xf>
    <xf numFmtId="0" fontId="51" fillId="0" borderId="10" xfId="0" quotePrefix="1" applyFont="1" applyBorder="1" applyAlignment="1">
      <alignment horizontal="left" wrapText="1"/>
    </xf>
  </cellXfs>
  <cellStyles count="26">
    <cellStyle name="__" xfId="22" xr:uid="{00000000-0005-0000-0000-000000000000}"/>
    <cellStyle name="20 % - Akzent1" xfId="23" builtinId="30"/>
    <cellStyle name="20% - Accent2 5 3" xfId="14" xr:uid="{00000000-0005-0000-0000-000002000000}"/>
    <cellStyle name="20% - Accent3 5 6" xfId="15" xr:uid="{00000000-0005-0000-0000-000003000000}"/>
    <cellStyle name="20% - Accent5 7 6" xfId="19" xr:uid="{00000000-0005-0000-0000-000004000000}"/>
    <cellStyle name="20% - Accent5 8 3" xfId="16" xr:uid="{00000000-0005-0000-0000-000005000000}"/>
    <cellStyle name="20% - Accent5 9 2" xfId="17" xr:uid="{00000000-0005-0000-0000-000006000000}"/>
    <cellStyle name="20% - Accent5 9 3" xfId="20" xr:uid="{00000000-0005-0000-0000-000007000000}"/>
    <cellStyle name="20% - Accent6 10 2" xfId="12" xr:uid="{00000000-0005-0000-0000-000008000000}"/>
    <cellStyle name="Ausgabe" xfId="9" hidden="1" xr:uid="{00000000-0005-0000-0000-000009000000}"/>
    <cellStyle name="Comma 2" xfId="11" xr:uid="{00000000-0005-0000-0000-00000A000000}"/>
    <cellStyle name="Eingabe" xfId="8" hidden="1" xr:uid="{00000000-0005-0000-0000-00000B000000}"/>
    <cellStyle name="Komma" xfId="1" builtinId="3"/>
    <cellStyle name="Komma 3 2" xfId="18" xr:uid="{00000000-0005-0000-0000-00000D000000}"/>
    <cellStyle name="Normal 2" xfId="2" xr:uid="{00000000-0005-0000-0000-00000E000000}"/>
    <cellStyle name="Normal 3" xfId="3" xr:uid="{00000000-0005-0000-0000-00000F000000}"/>
    <cellStyle name="Normal 4" xfId="10" xr:uid="{00000000-0005-0000-0000-000010000000}"/>
    <cellStyle name="Normal 5" xfId="24" xr:uid="{00000000-0005-0000-0000-000011000000}"/>
    <cellStyle name="Notiz" xfId="4" builtinId="10"/>
    <cellStyle name="Percent 2" xfId="13" xr:uid="{00000000-0005-0000-0000-000013000000}"/>
    <cellStyle name="Prozent" xfId="21" builtinId="5"/>
    <cellStyle name="Standard" xfId="0" builtinId="0"/>
    <cellStyle name="Standard 2 2" xfId="5" xr:uid="{00000000-0005-0000-0000-000016000000}"/>
    <cellStyle name="Standard 2 2 2" xfId="25" xr:uid="{00000000-0005-0000-0000-000017000000}"/>
    <cellStyle name="Standard 4" xfId="6" xr:uid="{00000000-0005-0000-0000-000018000000}"/>
    <cellStyle name="Standard 5" xfId="7" xr:uid="{00000000-0005-0000-0000-000019000000}"/>
  </cellStyles>
  <dxfs count="0"/>
  <tableStyles count="0" defaultTableStyle="TableStyleMedium9" defaultPivotStyle="PivotStyleLight16"/>
  <colors>
    <mruColors>
      <color rgb="FFD4ECF9"/>
      <color rgb="FF00539E"/>
      <color rgb="FFFDE2CE"/>
      <color rgb="FFFAD6BF"/>
      <color rgb="FFFFFF99"/>
      <color rgb="FFBD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6005-T/Dossiers/Quantitatives%20Risikomanagement/SST/JaehrlicherSST/2019/Aufschaltung_SST_2019/20181031/7.%20Kranken/SST-Health-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6005-T/Dossiers/Quantitatives%20Risikomanagement/SST/JaehrlicherSST/2019/Templates/Under_Construction/SST_Template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Update"/>
      <sheetName val="list_of_sheets"/>
      <sheetName val="Inputparam"/>
      <sheetName val="HE_Ins_Risk_KTG"/>
      <sheetName val="HE_ExpctdRes_KTG"/>
      <sheetName val="HE_Ins_Risk_LZV"/>
      <sheetName val="HE_LZV_Sensis"/>
      <sheetName val="HE_RiskMargin"/>
      <sheetName val="HE_input_sst_template"/>
    </sheetNames>
    <sheetDataSet>
      <sheetData sheetId="0">
        <row r="1">
          <cell r="D1">
            <v>2019</v>
          </cell>
        </row>
      </sheetData>
      <sheetData sheetId="1" refreshError="1"/>
      <sheetData sheetId="2" refreshError="1"/>
      <sheetData sheetId="3">
        <row r="39">
          <cell r="C39">
            <v>0.06</v>
          </cell>
        </row>
        <row r="44">
          <cell r="C44">
            <v>0.01</v>
          </cell>
        </row>
      </sheetData>
      <sheetData sheetId="4" refreshError="1"/>
      <sheetData sheetId="5" refreshError="1"/>
      <sheetData sheetId="6">
        <row r="4">
          <cell r="C4">
            <v>0.9</v>
          </cell>
        </row>
        <row r="5">
          <cell r="C5">
            <v>5</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Update"/>
      <sheetName val="list_of_sheets"/>
      <sheetName val="Glossary"/>
      <sheetName val="SST Checklist"/>
      <sheetName val="Applied Model"/>
      <sheetName val="General Inputs"/>
      <sheetName val="SST Balance"/>
      <sheetName val="RBC"/>
      <sheetName val="Instructions_Stat_SSTBalance"/>
      <sheetName val="Differences_Stat_SSTBalance"/>
      <sheetName val="Asset Prices"/>
      <sheetName val="Fixed Income"/>
      <sheetName val="Insurance Liabilities"/>
      <sheetName val="Asset Prices Forwards"/>
      <sheetName val="FX Forwards"/>
      <sheetName val="Delta Remainder Market Risks"/>
      <sheetName val="Expected Financial Result"/>
      <sheetName val="Credit Risk"/>
      <sheetName val="Credit Risk Info"/>
      <sheetName val="Scenarios"/>
      <sheetName val="Life Risk"/>
      <sheetName val="MVM Life"/>
      <sheetName val="Non Life Distributions"/>
      <sheetName val="Health Risk"/>
      <sheetName val="Insurance Risk Input"/>
      <sheetName val="Captives Shadow Calculation"/>
      <sheetName val="Market Initial Values"/>
      <sheetName val="Market Risk (Dynamic)"/>
      <sheetName val="Market Risk (Static)"/>
      <sheetName val="Macroeconomic Scenarios"/>
      <sheetName val="Correlation"/>
      <sheetName val="General Parameters"/>
      <sheetName val="config_values"/>
      <sheetName val="config_tables"/>
      <sheetName val="Fundamental_Data"/>
      <sheetName val="config_fds"/>
      <sheetName val="Fundamental_Data_OLD"/>
    </sheetNames>
    <sheetDataSet>
      <sheetData sheetId="0">
        <row r="7">
          <cell r="F7">
            <v>1</v>
          </cell>
        </row>
      </sheetData>
      <sheetData sheetId="1" refreshError="1"/>
      <sheetData sheetId="2" refreshError="1"/>
      <sheetData sheetId="3" refreshError="1">
        <row r="1">
          <cell r="B1" t="str">
            <v>Glossar Deutsch - Französisch - Englisch</v>
          </cell>
        </row>
        <row r="4">
          <cell r="C4" t="str">
            <v>Deutsch</v>
          </cell>
          <cell r="D4" t="str">
            <v>Français</v>
          </cell>
          <cell r="E4" t="str">
            <v>English</v>
          </cell>
        </row>
        <row r="5">
          <cell r="C5">
            <v>1</v>
          </cell>
          <cell r="D5">
            <v>2</v>
          </cell>
          <cell r="E5">
            <v>3</v>
          </cell>
        </row>
        <row r="7">
          <cell r="B7" t="str">
            <v>T.01.01</v>
          </cell>
          <cell r="C7" t="str">
            <v>SST-Template</v>
          </cell>
          <cell r="D7" t="str">
            <v>Template SST</v>
          </cell>
          <cell r="E7" t="str">
            <v>SST Template</v>
          </cell>
        </row>
        <row r="9">
          <cell r="B9" t="str">
            <v>T.01.02</v>
          </cell>
          <cell r="C9" t="str">
            <v>Name der Versicherungsgesellschaft</v>
          </cell>
          <cell r="D9" t="str">
            <v>Nom de la société d'assurance</v>
          </cell>
          <cell r="E9" t="str">
            <v>Name of the insurance company</v>
          </cell>
        </row>
        <row r="10">
          <cell r="B10" t="str">
            <v>T.01.03</v>
          </cell>
          <cell r="C10" t="str">
            <v>Sparte</v>
          </cell>
          <cell r="D10" t="str">
            <v>Branche</v>
          </cell>
          <cell r="E10" t="str">
            <v>Branch</v>
          </cell>
        </row>
        <row r="12">
          <cell r="B12" t="str">
            <v>T.01.04</v>
          </cell>
          <cell r="C12" t="str">
            <v>Leben</v>
          </cell>
          <cell r="D12" t="str">
            <v>Vie</v>
          </cell>
          <cell r="E12" t="str">
            <v>Life</v>
          </cell>
        </row>
        <row r="13">
          <cell r="B13" t="str">
            <v>T.01.05</v>
          </cell>
          <cell r="C13" t="str">
            <v>Schaden</v>
          </cell>
          <cell r="D13" t="str">
            <v>Dommages</v>
          </cell>
          <cell r="E13" t="str">
            <v>Non Life</v>
          </cell>
        </row>
        <row r="14">
          <cell r="B14" t="str">
            <v>T.01.06</v>
          </cell>
          <cell r="C14" t="str">
            <v>Kranken</v>
          </cell>
          <cell r="D14" t="str">
            <v>Maladie</v>
          </cell>
          <cell r="E14" t="str">
            <v>Health</v>
          </cell>
        </row>
        <row r="15">
          <cell r="B15" t="str">
            <v>T.01.07</v>
          </cell>
          <cell r="C15" t="str">
            <v>Rück</v>
          </cell>
          <cell r="D15" t="str">
            <v>Réassurance</v>
          </cell>
          <cell r="E15" t="str">
            <v>Reinsurance</v>
          </cell>
        </row>
        <row r="16">
          <cell r="B16" t="str">
            <v>T.01.08</v>
          </cell>
          <cell r="C16" t="str">
            <v>Captives</v>
          </cell>
          <cell r="D16" t="str">
            <v>Captives</v>
          </cell>
          <cell r="E16" t="str">
            <v>Captives</v>
          </cell>
        </row>
        <row r="18">
          <cell r="B18" t="str">
            <v>T.01.09</v>
          </cell>
          <cell r="C18" t="str">
            <v>Kontaktperson</v>
          </cell>
          <cell r="D18" t="str">
            <v>Personne de contact</v>
          </cell>
          <cell r="E18" t="str">
            <v>Contact Person</v>
          </cell>
        </row>
        <row r="19">
          <cell r="B19" t="str">
            <v>T.01.10</v>
          </cell>
          <cell r="C19" t="str">
            <v>Anzahl Simulationen - Defaultwert</v>
          </cell>
          <cell r="D19" t="str">
            <v>Nombre de simulations - Valeur par default</v>
          </cell>
          <cell r="E19" t="str">
            <v>Number of simulations - Default value</v>
          </cell>
        </row>
        <row r="20">
          <cell r="B20" t="str">
            <v>T.01.11</v>
          </cell>
          <cell r="C20" t="str">
            <v>Seed Nummer</v>
          </cell>
          <cell r="D20" t="str">
            <v>Seed Number</v>
          </cell>
          <cell r="E20" t="str">
            <v>Seed number</v>
          </cell>
        </row>
        <row r="21">
          <cell r="B21" t="str">
            <v>T.01.12</v>
          </cell>
          <cell r="C21" t="str">
            <v>Name des Outputfiles</v>
          </cell>
          <cell r="D21" t="str">
            <v>Nom du fichier de sortie</v>
          </cell>
          <cell r="E21" t="str">
            <v>Output file name</v>
          </cell>
        </row>
        <row r="22">
          <cell r="B22" t="str">
            <v>T.01.13</v>
          </cell>
          <cell r="C22" t="str">
            <v>Angaben</v>
          </cell>
          <cell r="D22" t="str">
            <v>Données</v>
          </cell>
          <cell r="E22" t="str">
            <v>Data</v>
          </cell>
        </row>
        <row r="23">
          <cell r="B23" t="str">
            <v>T.01.14</v>
          </cell>
          <cell r="C23" t="str">
            <v>Parameter</v>
          </cell>
          <cell r="D23" t="str">
            <v>Paramètres</v>
          </cell>
          <cell r="E23" t="str">
            <v>Parameters</v>
          </cell>
        </row>
        <row r="24">
          <cell r="B24" t="str">
            <v>T.01.15</v>
          </cell>
          <cell r="C24" t="str">
            <v>Eingabe</v>
          </cell>
          <cell r="D24" t="str">
            <v>Entrée</v>
          </cell>
          <cell r="E24" t="str">
            <v>Input</v>
          </cell>
        </row>
        <row r="25">
          <cell r="B25" t="str">
            <v>T.01.16</v>
          </cell>
          <cell r="C25" t="str">
            <v>Dieses SST-Template enthält Tabellenblätter mit verschiedenen Registerfarben. Es wird die folgende Farbenkonvention verwendet:</v>
          </cell>
          <cell r="D25" t="str">
            <v xml:space="preserve">Ce SST-Template contient des onglets avec différentes couleurs. La convention suivante s'applique: </v>
          </cell>
          <cell r="E25" t="str">
            <v>This SST-Template includes worksheets with different tab colors. The following color convention is used.</v>
          </cell>
        </row>
        <row r="26">
          <cell r="B26" t="str">
            <v>T.01.17</v>
          </cell>
          <cell r="C26" t="str">
            <v>Tabellenblätter, die vom Versicherungsunternehmen auszufüllen sind.</v>
          </cell>
          <cell r="D26" t="str">
            <v>Onglets, que la société d'assurance doit compléter.</v>
          </cell>
          <cell r="E26" t="str">
            <v>Worksheets that are to be completed by the insurance company.</v>
          </cell>
        </row>
        <row r="27">
          <cell r="B27" t="str">
            <v>T.01.18</v>
          </cell>
          <cell r="C27" t="str">
            <v>Tabellenblätter mit Informationen und Parametern. Diese Tabellenblätter sind in der Regel nicht zu ändern.</v>
          </cell>
          <cell r="D27" t="str">
            <v>Onglets avec informations et paramètres. En principe ces onglets ne doivent pas être modifiés.</v>
          </cell>
          <cell r="E27" t="str">
            <v>Worksheets with information and parameters. As a rule these worksheets are not to be modified.</v>
          </cell>
        </row>
        <row r="28">
          <cell r="B28" t="str">
            <v>T.01.19</v>
          </cell>
          <cell r="C28" t="str">
            <v>Eingabefelder: In diesen Feldern sind versicherungsspezifische Angaben erwartet.</v>
          </cell>
          <cell r="D28" t="str">
            <v>Champs de saisie: dans ces cellules les informations spécifiques à la société d'assurance doivent être entrées.</v>
          </cell>
          <cell r="E28" t="str">
            <v>Input fields: In these cells insurance company specific information are to be entered.</v>
          </cell>
        </row>
        <row r="31">
          <cell r="B31" t="str">
            <v>T.02.01</v>
          </cell>
          <cell r="C31" t="str">
            <v>Allgemeine Begriffe</v>
          </cell>
          <cell r="D31" t="str">
            <v>Termes généraux</v>
          </cell>
          <cell r="E31" t="str">
            <v>General terms</v>
          </cell>
        </row>
        <row r="33">
          <cell r="B33" t="str">
            <v>T.02.02</v>
          </cell>
          <cell r="C33" t="str">
            <v>Erklärungen</v>
          </cell>
          <cell r="D33" t="str">
            <v>Explications</v>
          </cell>
          <cell r="E33" t="str">
            <v>Explanations</v>
          </cell>
        </row>
        <row r="34">
          <cell r="B34" t="str">
            <v>T.02.03</v>
          </cell>
          <cell r="C34" t="str">
            <v>Bemerkungen</v>
          </cell>
          <cell r="D34" t="str">
            <v>Remarques</v>
          </cell>
          <cell r="E34" t="str">
            <v>Comments</v>
          </cell>
        </row>
        <row r="35">
          <cell r="B35" t="str">
            <v>T.02.04</v>
          </cell>
          <cell r="C35" t="str">
            <v>Beschreibung</v>
          </cell>
          <cell r="D35" t="str">
            <v>Description</v>
          </cell>
          <cell r="E35" t="str">
            <v>Description</v>
          </cell>
        </row>
        <row r="36">
          <cell r="B36" t="str">
            <v>T.02.05</v>
          </cell>
          <cell r="C36" t="str">
            <v>Abkürzung</v>
          </cell>
          <cell r="D36" t="str">
            <v>Abbréviation</v>
          </cell>
          <cell r="E36" t="str">
            <v>Short cut</v>
          </cell>
        </row>
        <row r="37">
          <cell r="B37" t="str">
            <v>T.02.06</v>
          </cell>
          <cell r="C37" t="str">
            <v>Wert</v>
          </cell>
          <cell r="D37" t="str">
            <v>Valeur</v>
          </cell>
          <cell r="E37" t="str">
            <v>Value</v>
          </cell>
        </row>
        <row r="38">
          <cell r="B38" t="str">
            <v>T.02.07</v>
          </cell>
          <cell r="C38" t="str">
            <v>Exposure</v>
          </cell>
          <cell r="D38" t="str">
            <v>Exposition</v>
          </cell>
          <cell r="E38" t="str">
            <v>Exposure</v>
          </cell>
        </row>
        <row r="39">
          <cell r="B39" t="str">
            <v>T.02.08</v>
          </cell>
          <cell r="C39" t="str">
            <v>Mio.</v>
          </cell>
          <cell r="D39" t="str">
            <v>million</v>
          </cell>
          <cell r="E39" t="str">
            <v>million</v>
          </cell>
        </row>
        <row r="40">
          <cell r="B40" t="str">
            <v>T.02.09</v>
          </cell>
          <cell r="C40" t="str">
            <v>Basispunkte (bp)</v>
          </cell>
          <cell r="D40" t="str">
            <v>Points de base (bp)</v>
          </cell>
          <cell r="E40" t="str">
            <v>basis points (bp)</v>
          </cell>
        </row>
        <row r="43">
          <cell r="B43" t="str">
            <v>T.05.01</v>
          </cell>
          <cell r="C43" t="str">
            <v>SST-Checkliste</v>
          </cell>
          <cell r="D43" t="str">
            <v>SST Check-list</v>
          </cell>
          <cell r="E43" t="str">
            <v>SST Checklist</v>
          </cell>
        </row>
        <row r="45">
          <cell r="B45" t="str">
            <v>T.05.02</v>
          </cell>
          <cell r="C45" t="str">
            <v>Marktrisiko</v>
          </cell>
          <cell r="D45" t="str">
            <v>Risque de marché</v>
          </cell>
          <cell r="E45" t="str">
            <v>Market risk</v>
          </cell>
        </row>
        <row r="46">
          <cell r="B46" t="str">
            <v>T.05.03</v>
          </cell>
          <cell r="C46" t="str">
            <v>Gibt es seit der letzten SST-Erhebung nennenswerte Veränderungen in der Asset- und Liabilitystruktur?</v>
          </cell>
          <cell r="D46" t="str">
            <v>Y a-t-il eu des changements notables dans la structure actifs-passifs depuis le dernier calcul SST ?</v>
          </cell>
          <cell r="E46" t="str">
            <v>Have there been any significant changes in the asset and liability structure since the last SST analysis?</v>
          </cell>
        </row>
        <row r="47">
          <cell r="B47" t="str">
            <v>T.05.04</v>
          </cell>
          <cell r="C47" t="str">
            <v xml:space="preserve">Gibt es in der SST-Bilanz Positionen, deren Risiko durch die verwendeten Risikofaktoren nicht oder nur ungenügend erfasst wird ? </v>
          </cell>
          <cell r="D47" t="str">
            <v xml:space="preserve">Y a-t-il des positions dans le bilan SST dont le risque n’est pas ou pas suffisamment pris en compte par les facteurs de risque utilisés ? </v>
          </cell>
          <cell r="E47" t="str">
            <v xml:space="preserve">Are there any SST balance sheet positions whose risk is omitted or insufficiently captured by the risk factors used? </v>
          </cell>
        </row>
        <row r="48">
          <cell r="B48" t="str">
            <v>T.05.05</v>
          </cell>
          <cell r="C48" t="str">
            <v xml:space="preserve">Liegt ein Exposure gegenüber einer Fremdwährung vor, die nicht als Risikofaktor vorhanden ist? </v>
          </cell>
          <cell r="D48" t="str">
            <v xml:space="preserve">Existe-t-il une exposition vis-à-vis d’une monnaie étrangère qui n’est pas indiquée en tant que facteur de risque ? </v>
          </cell>
          <cell r="E48" t="str">
            <v xml:space="preserve">Is there any foreign currency exposure that is omitted as a risk factor? </v>
          </cell>
        </row>
        <row r="49">
          <cell r="B49" t="str">
            <v>T.05.06</v>
          </cell>
          <cell r="C49" t="str">
            <v>Versicherungstechnisches Risiko</v>
          </cell>
          <cell r="D49" t="str">
            <v>Risques d’assurance</v>
          </cell>
          <cell r="E49" t="str">
            <v>Underwriting risk</v>
          </cell>
        </row>
        <row r="50">
          <cell r="B50" t="str">
            <v>T.05.07</v>
          </cell>
          <cell r="C50" t="str">
            <v>Gibt es nennenswerte Anpassungen in der Zeichnungspolitik seit dem letzten SST?</v>
          </cell>
          <cell r="D50" t="str">
            <v>Y a-t-il eu des changements significatifs dans la politique de souscription depuis le dernier SST ?</v>
          </cell>
          <cell r="E50" t="str">
            <v>Has there been any significant change in underwriting policy since the last SST?</v>
          </cell>
        </row>
        <row r="51">
          <cell r="B51" t="str">
            <v>T.05.08</v>
          </cell>
          <cell r="C51" t="str">
            <v>Gibt es nennenswerte Veränderungen in der Zusammensetzung der versicherungstechnischen Risiken seit dem letzten SST?</v>
          </cell>
          <cell r="D51" t="str">
            <v>Y a-t-il eu des changements significatifs dans la composition des risques d’assurance depuis le dernier SST ?</v>
          </cell>
          <cell r="E51" t="str">
            <v>Have there been any significant changes in the underwriting risk composition since the last SST?</v>
          </cell>
        </row>
        <row r="52">
          <cell r="B52" t="str">
            <v>T.05.09</v>
          </cell>
          <cell r="C52" t="str">
            <v>Gibt es nach Ihrer Einschätzung nennenswerte Veränderungen bei möglichen Risikokonzentrationen seit dem letzten SST?</v>
          </cell>
          <cell r="D52" t="str">
            <v>Selon votre estimation y a-t-il eu des changements significatifs concernant les concentrations de risques depuis le dernier SST ?</v>
          </cell>
          <cell r="E52" t="str">
            <v>In your opinion, have there been any significant changes in possible risk concentrations since the last SST?</v>
          </cell>
        </row>
        <row r="53">
          <cell r="B53" t="str">
            <v>T.05.10</v>
          </cell>
          <cell r="C53" t="str">
            <v>Szenarien</v>
          </cell>
          <cell r="D53" t="str">
            <v>Scénarios</v>
          </cell>
          <cell r="E53" t="str">
            <v>Scenarios</v>
          </cell>
        </row>
        <row r="54">
          <cell r="B54" t="str">
            <v>T.05.11</v>
          </cell>
          <cell r="C54" t="str">
            <v>Werden unternehmensspezifische Szenarien aggregiert?</v>
          </cell>
          <cell r="D54" t="str">
            <v>Des scénarios propres à l’entreprise sont-ils agrégés ?</v>
          </cell>
          <cell r="E54" t="str">
            <v>Are any company-specific scenarios being aggregated?</v>
          </cell>
        </row>
        <row r="55">
          <cell r="B55" t="str">
            <v>T.05.12</v>
          </cell>
          <cell r="C55" t="str">
            <v>Werden insbesondere Szenarien zur Abbildung von Kumulrisiken aggregiert? (bspw. Immobilienszenario)</v>
          </cell>
          <cell r="D55" t="str">
            <v>Des scénarios pour la réplication des risques de cumul sont-ils notamment agrégés ? (par ex. scénario immobilier)</v>
          </cell>
          <cell r="E55" t="str">
            <v>In particular, are any scenarios for mapping accumulation risks being aggregated? (E.g. real estate scenarios)</v>
          </cell>
        </row>
        <row r="56">
          <cell r="B56" t="str">
            <v>T.05.13</v>
          </cell>
          <cell r="C56" t="str">
            <v>Kreditrisiko</v>
          </cell>
          <cell r="D56" t="str">
            <v>Risque de crédit</v>
          </cell>
          <cell r="E56" t="str">
            <v>Credit risk</v>
          </cell>
        </row>
        <row r="57">
          <cell r="B57" t="str">
            <v>T.05.14</v>
          </cell>
          <cell r="C57" t="str">
            <v>Gab es nennenswerte Veränderungen im Kreditrisikoexposure seit dem letzten SST?</v>
          </cell>
          <cell r="D57" t="str">
            <v>Y a-t-il eu des changements notables dans l’exposition au risque de crédit depuis le dernier SST ?</v>
          </cell>
          <cell r="E57" t="str">
            <v>Have there been any significant changes in credit risk exposure since the last SST?</v>
          </cell>
        </row>
        <row r="58">
          <cell r="B58" t="str">
            <v>T.05.15</v>
          </cell>
          <cell r="C58" t="str">
            <v>Ja / Nein</v>
          </cell>
          <cell r="D58" t="str">
            <v>Oui / Non</v>
          </cell>
          <cell r="E58" t="str">
            <v>Yes / No</v>
          </cell>
        </row>
        <row r="59">
          <cell r="B59" t="str">
            <v>T.05.16</v>
          </cell>
          <cell r="C59" t="str">
            <v xml:space="preserve">Kommentar bzw. Verweis auf den diesbezüglich relevanten Abschnitt im SST-Bericht </v>
          </cell>
          <cell r="D59" t="str">
            <v xml:space="preserve">Commentaire ou renvoi à la section déterminante correspondante dans le rapport SST. </v>
          </cell>
          <cell r="E59" t="str">
            <v xml:space="preserve">Comments or reference to the corresponding section in the SST report </v>
          </cell>
        </row>
        <row r="62">
          <cell r="B62" t="str">
            <v>T.06.01</v>
          </cell>
          <cell r="C62" t="str">
            <v>Verwendetes Modell</v>
          </cell>
          <cell r="D62" t="str">
            <v>Modèle utilisé</v>
          </cell>
          <cell r="E62" t="str">
            <v>Applied Model</v>
          </cell>
        </row>
        <row r="64">
          <cell r="B64" t="str">
            <v>T.06.02</v>
          </cell>
          <cell r="C64" t="str">
            <v>Name des Moduls / Submoduls</v>
          </cell>
          <cell r="D64" t="str">
            <v>Nom du module / sous-module</v>
          </cell>
          <cell r="E64" t="str">
            <v>Name of the module / submodule</v>
          </cell>
        </row>
        <row r="65">
          <cell r="B65" t="str">
            <v>T.06.03</v>
          </cell>
          <cell r="C65" t="str">
            <v>Die Liste der Module umfasst das ganze SST-Modell des Versicherungsunternehmens, inkl. Module aus Standardmodellen. Bei Verwendung eines (teilweise) internen Modells sind die Bezeichnungen aus dem Standardmodell gemäss der Benennung des Versicherungsunternehmens in der Modelldokumentation anzupassen. Es können auch Zeilen hinzugefügt oder gelöscht werden. 
Beispiele für Module: Bewertung, Marktrisiko, Kreditrisiko, Versicherungstechnisches Risiko (Leben, Schaden, Nat-Cat, Kranken), Mindestbetrag, Aggregation, Szenarien.</v>
          </cell>
          <cell r="D65" t="str">
            <v xml:space="preserve">La liste des modules inclut la totalité du modèle SST de l’entreprise d’assurance, y compris les modules résultant de modèles standard. En cas d’utilisation d’un modèle interne (partiel), les désignations du modèle standard doivent être adaptées dans la documentation du modèle, conformément à la dénomination de l’entreprise d’assurance. Des lignes peuvent également être ajoutées ou supprimées. 
Exemples de modules : évaluation, risque de marché, risque de crédit, risques d’assurance (vie, dommages, cat. nat., maladie), montant minimal, agrégation, scénarios.
</v>
          </cell>
          <cell r="E65" t="str">
            <v>The list of modules includes all of the insurance company's SST model, including the modules from its standard models. When using a (partially) internal model, the designations from the standard model must be adapted in the model documentation in accordance with the insurance company’s designation. It is also possible to add or delete lines. 
Examples of modules: Valuation, market risk, credit risk, underwriting risk (life, non-life, nat. cat., health), minimum amount, aggregation, scenarios.</v>
          </cell>
        </row>
        <row r="66">
          <cell r="B66" t="str">
            <v>T.06.04</v>
          </cell>
          <cell r="C66" t="str">
            <v xml:space="preserve">Bezeichnung der verwendeten Modelldokumentation </v>
          </cell>
          <cell r="D66" t="str">
            <v xml:space="preserve">Désignation de la documentation du modèle utilisée </v>
          </cell>
          <cell r="E66" t="str">
            <v xml:space="preserve">Designation of the model documentation used </v>
          </cell>
        </row>
        <row r="67">
          <cell r="B67" t="str">
            <v>T.06.05</v>
          </cell>
          <cell r="C67" t="str">
            <v xml:space="preserve">Hier sind eindeutige Bezeichnungen für die Modelldokumentation zu verwenden, inkl. Datum und/oder Versionsnummer. Je nach Struktur der Modelldokumentation genügt ein Verweis auf ein Hauptdokument, aus welchem auf weitere Detaildokumente verwiesen wird. Falls mehrere Einzeldokumente aufgeführt werden, ist pro Einzeldokument eine neue Zeile zu verwenden. 
Bei FINMA-Standardmodellen ist das massgebende Dokument der FINMA (technische Beschreibung) anzugeben. Allfällige weitere unternehmesindividuelle Dokumente sind ebenfalls aufzuführen. </v>
          </cell>
          <cell r="D67" t="str">
            <v xml:space="preserve">Des désignations explicites pour la documentation du modèle doivent être utilisées ici, y compris la date et/ou le numéro de version. Selon la structure de la documentation du modèle, il suffit d’un renvoi à un document principal qui renvoie à d’autres documents détaillés. Si plusieurs documents individuels sont mentionnés, une nouvelle ligne doit être utilisée pour chaque document individuel. 
Le document déterminant de la FINMA (description technique) doit être indiqué pour les modèles standard de la FINMA. Les éventuels autres documents spécifiques à l’entreprise doivent également être mentionnés. 
</v>
          </cell>
          <cell r="E67" t="str">
            <v xml:space="preserve">Here it is necessary to use unambiguous designations in the model documentation, including the date and/or version number. Depending on the model documentation's structure, it is sufficient to mention the main document to which additional detailed documents refer. If several individual documents are listed, a new line must be used for each of them. 
In the case of FINMA standard models, the relevant FINMA document (technical description) must be indicated. Any other company-specific documents must also be listed. </v>
          </cell>
        </row>
        <row r="68">
          <cell r="B68" t="str">
            <v>T.06.06</v>
          </cell>
          <cell r="C68" t="str">
            <v>Referenz letzter FINMA-Entscheid</v>
          </cell>
          <cell r="D68" t="str">
            <v>Dernière décision de la FINMA comme référence</v>
          </cell>
          <cell r="E68" t="str">
            <v>Reference to the most recent FINMA decision</v>
          </cell>
        </row>
        <row r="69">
          <cell r="B69" t="str">
            <v>T.06.07</v>
          </cell>
          <cell r="C69" t="str">
            <v>Art (bei internen Modellen in der Regel eine Verfügung, bei Standardmodellen ein Brief) und Datum.</v>
          </cell>
          <cell r="D69" t="str">
            <v>Type (généralement une décision pour les modèles internes, une lettre pour les modèles standard) et date.</v>
          </cell>
          <cell r="E69" t="str">
            <v>Type (usually an administrative order for internal models, a letter for standard models) and date.</v>
          </cell>
        </row>
        <row r="70">
          <cell r="B70" t="str">
            <v>T.06.08</v>
          </cell>
          <cell r="C70" t="str">
            <v>Bezeichnung der Modelldokumentation worauf der letzte FINMA-Entscheid beruht.</v>
          </cell>
          <cell r="D70" t="str">
            <v>Désignation de la documentation modèle sur laquelle repose la dernière décision de la FINMA.</v>
          </cell>
          <cell r="E70" t="str">
            <v>Name of the model documentation that the most recent FINMA decision is based on.</v>
          </cell>
        </row>
        <row r="71">
          <cell r="B71" t="str">
            <v>T.06.09</v>
          </cell>
          <cell r="C71" t="str">
            <v>Auszufüllen, falls abweichend von den Angaben in Spalte C ("Bezeichnung der verwendeten Modelldokumentation").</v>
          </cell>
          <cell r="D71" t="str">
            <v>A compléter si différent des indications dans la colonne C (« Désignation de la documentation du modèle utilisée »).</v>
          </cell>
          <cell r="E71" t="str">
            <v>To be completed if different from the information in Column C ("Designation of the model documentation used").</v>
          </cell>
        </row>
        <row r="72">
          <cell r="B72" t="str">
            <v>T.06.10</v>
          </cell>
          <cell r="C72" t="str">
            <v>Abweichungen vom letzten FINMA-Entscheid</v>
          </cell>
          <cell r="D72" t="str">
            <v>Divergence par rapport à la dernière décision de la FINMA</v>
          </cell>
          <cell r="E72" t="str">
            <v>Deviations from the most recent FINMA decision</v>
          </cell>
        </row>
        <row r="73">
          <cell r="B73" t="str">
            <v>T.06.11</v>
          </cell>
          <cell r="C73" t="str">
            <v>Ja/Nein</v>
          </cell>
          <cell r="D73" t="str">
            <v>Oui / Non</v>
          </cell>
          <cell r="E73" t="str">
            <v>Yes / No</v>
          </cell>
        </row>
        <row r="74">
          <cell r="B74" t="str">
            <v>T.06.12</v>
          </cell>
          <cell r="C74" t="str">
            <v>Kurzbeschreibung  der Modelländerung(-en) und weitere Kommentare</v>
          </cell>
          <cell r="D74" t="str">
            <v>Description succincte de la / des modification(s) du modèle et autres commentaires</v>
          </cell>
          <cell r="E74" t="str">
            <v>Summary of the model change(s) and other comments</v>
          </cell>
        </row>
        <row r="75">
          <cell r="B75" t="str">
            <v>T.06.13</v>
          </cell>
          <cell r="C75" t="str">
            <v xml:space="preserve">Im SST-Bericht sind wie bisher Änderungen der Risikosituation sowie Modelländerungen aufzuführen und zu erläutern. 
Die Angaben in Spalte G und H sollen einen raschen Überblick über Modelländerungen ermöglichen, zusammen mit Verweisen auf die relevanten Stellen in der Modelldokumentation. Die Modelländerungen sind hierbei kumulativ, bezogen auf den letzten FINMA-Entscheid aufzuführen. Pro Modelländerung ist eine separate Zeile zu verwenden. </v>
          </cell>
          <cell r="D75" t="str">
            <v xml:space="preserve">Les changements de la situation en matière de risques ainsi que les modifications du modèle doivent être énoncées et expliquées comme précédemment dans le rapport SST. 
Les informations à la colonne G et H doivent permettre un aperçu rapide des modifications du modèle, conjointement avec des renvois aux passages pertinents dans la documentation du modèle. Les modifications du modèle doivent alors être détaillées de manière cumulative, en référence à la dernière décision de la FINMA. Une ligne séparée doit être utilisée pour chaque modification du modèle.
</v>
          </cell>
          <cell r="E75" t="str">
            <v xml:space="preserve">Changes in the risk situation and model changes must be listed and explained in the SST report, the same as before. 
The information in Columns G and H should give a quick overview of model changes and refer to the relevant places in the model documentation. The model changes must be shown cumulatively in relation to the most recent FINMA decision. A separate line must be used for each model change. </v>
          </cell>
        </row>
        <row r="76">
          <cell r="B76" t="str">
            <v>T.06.14</v>
          </cell>
          <cell r="C76" t="str">
            <v xml:space="preserve">Referenz zur verwendeten Modelldokumentation </v>
          </cell>
          <cell r="D76" t="str">
            <v xml:space="preserve">Référence concernant la documentation du modèle utilisée </v>
          </cell>
          <cell r="E76" t="str">
            <v xml:space="preserve">Reference to the model documentation used </v>
          </cell>
        </row>
        <row r="77">
          <cell r="B77" t="str">
            <v>T.06.15</v>
          </cell>
          <cell r="C77" t="str">
            <v xml:space="preserve">Angabe der Kapitel- oder Seitennummer aus dem in Spalte C angegebenen Dokument, wo die Modelländerung beschrieben wird.
Alternativ kann auch auf ein Detaildokument verwiesen werden. </v>
          </cell>
          <cell r="D77" t="str">
            <v xml:space="preserve">Indication du numéro de chapitre ou de page du document spécifié dans la colonne C, où la modification du modèle est décrite.
Un renvoi à un document détaillé est alternativement possible
</v>
          </cell>
          <cell r="E77" t="str">
            <v xml:space="preserve">Indication of the chapter or page number of the document mentioned in Column C where the model change is described.
Alternatively, it is possible to refer to a detailed document. </v>
          </cell>
        </row>
        <row r="78">
          <cell r="B78" t="str">
            <v>T.06.16</v>
          </cell>
          <cell r="C78" t="str">
            <v>Bewertung (z.B. Zinskurve)</v>
          </cell>
          <cell r="D78" t="str">
            <v>Evaluation (par ex. courbe des taux)</v>
          </cell>
          <cell r="E78" t="str">
            <v>Valuation (e.g. yield curve)</v>
          </cell>
        </row>
        <row r="79">
          <cell r="B79" t="str">
            <v>T.06.17</v>
          </cell>
          <cell r="C79" t="str">
            <v>Marktrisiko</v>
          </cell>
          <cell r="D79" t="str">
            <v>Risque de marché</v>
          </cell>
          <cell r="E79" t="str">
            <v>Market risk</v>
          </cell>
        </row>
        <row r="80">
          <cell r="B80" t="str">
            <v>T.06.18</v>
          </cell>
          <cell r="C80" t="str">
            <v>Kreditrisiko</v>
          </cell>
          <cell r="D80" t="str">
            <v>Risque de crédit</v>
          </cell>
          <cell r="E80" t="str">
            <v>Credit risk</v>
          </cell>
        </row>
        <row r="81">
          <cell r="B81" t="str">
            <v>T.06.19</v>
          </cell>
          <cell r="C81" t="str">
            <v>Versicherungsrisiko - Leben</v>
          </cell>
          <cell r="D81" t="str">
            <v>Risque d'assurance - vie</v>
          </cell>
          <cell r="E81" t="str">
            <v>Insurance risk - life</v>
          </cell>
        </row>
        <row r="82">
          <cell r="B82" t="str">
            <v>T.06.20</v>
          </cell>
          <cell r="C82" t="str">
            <v>Versicherungsrisiko - Schaden</v>
          </cell>
          <cell r="D82" t="str">
            <v>Risque d'assurance - dommage</v>
          </cell>
          <cell r="E82" t="str">
            <v>Insurance risk - nonlife</v>
          </cell>
        </row>
        <row r="83">
          <cell r="B83" t="str">
            <v>T.06.21</v>
          </cell>
          <cell r="C83" t="str">
            <v>Versicherungsrisiko - Kranken</v>
          </cell>
          <cell r="D83" t="str">
            <v>Risque d'assurance - maladie</v>
          </cell>
          <cell r="E83" t="str">
            <v>Insurance risk - health</v>
          </cell>
        </row>
        <row r="84">
          <cell r="B84" t="str">
            <v>T.06.22</v>
          </cell>
          <cell r="C84" t="str">
            <v>Versicherungsrisiko - Rückversicherung</v>
          </cell>
          <cell r="D84" t="str">
            <v>Risque d'assurance - réassurance</v>
          </cell>
          <cell r="E84" t="str">
            <v>Insurance risk - reinsurance</v>
          </cell>
        </row>
        <row r="85">
          <cell r="B85" t="str">
            <v>T.06.23</v>
          </cell>
          <cell r="C85" t="str">
            <v>Versicherungsrisiko - Rückversicherungscaptives</v>
          </cell>
          <cell r="D85" t="str">
            <v>Risque d'assurance - captives de réassurance</v>
          </cell>
          <cell r="E85" t="str">
            <v>Insurance risk - reinsurance captives</v>
          </cell>
        </row>
        <row r="86">
          <cell r="B86" t="str">
            <v>T.06.24</v>
          </cell>
          <cell r="C86" t="str">
            <v>Versicherungsrisiko - Naturkatastrophenrisiken</v>
          </cell>
          <cell r="D86" t="str">
            <v>Risque d'assurance - risques de catastrophes naturelles</v>
          </cell>
          <cell r="E86" t="str">
            <v>Insurance risk - natural catastrophe risks</v>
          </cell>
        </row>
        <row r="87">
          <cell r="B87" t="str">
            <v>T.06.25</v>
          </cell>
          <cell r="C87" t="str">
            <v>Mindestbetrag</v>
          </cell>
          <cell r="D87" t="str">
            <v>Montant minimum</v>
          </cell>
          <cell r="E87" t="str">
            <v>Risk margin</v>
          </cell>
        </row>
        <row r="88">
          <cell r="B88" t="str">
            <v>T.06.26</v>
          </cell>
          <cell r="C88" t="str">
            <v>Aggregation</v>
          </cell>
          <cell r="D88" t="str">
            <v>Agrégation</v>
          </cell>
          <cell r="E88" t="str">
            <v>Aggregation</v>
          </cell>
        </row>
        <row r="89">
          <cell r="B89" t="str">
            <v>T.06.27</v>
          </cell>
          <cell r="C89" t="str">
            <v>Szenarien</v>
          </cell>
          <cell r="D89" t="str">
            <v>Scénarios</v>
          </cell>
          <cell r="E89" t="str">
            <v>Scenarios</v>
          </cell>
        </row>
        <row r="90">
          <cell r="B90" t="str">
            <v>T.06.28</v>
          </cell>
          <cell r="C90" t="str">
            <v>Gruppenmodellierung</v>
          </cell>
          <cell r="D90" t="str">
            <v>Modélisation de groupes</v>
          </cell>
          <cell r="E90" t="str">
            <v>Group modelling</v>
          </cell>
        </row>
        <row r="91">
          <cell r="B91" t="str">
            <v>T.06.29</v>
          </cell>
          <cell r="C91" t="str">
            <v>Konzerninterne Garantien</v>
          </cell>
          <cell r="D91" t="str">
            <v>Garanties internes</v>
          </cell>
          <cell r="E91" t="str">
            <v>Group-internal guarantees</v>
          </cell>
        </row>
        <row r="94">
          <cell r="B94" t="str">
            <v>T.07.01</v>
          </cell>
          <cell r="C94" t="str">
            <v>Allgemeine Eingaben</v>
          </cell>
          <cell r="D94" t="str">
            <v>Entrées générales</v>
          </cell>
          <cell r="E94" t="str">
            <v>General inputs</v>
          </cell>
        </row>
        <row r="96">
          <cell r="B96" t="str">
            <v>T.07.02</v>
          </cell>
          <cell r="C96" t="str">
            <v>SST-Währung</v>
          </cell>
          <cell r="D96" t="str">
            <v>Monnaie du SST</v>
          </cell>
          <cell r="E96" t="str">
            <v>SST currency</v>
          </cell>
        </row>
        <row r="97">
          <cell r="B97" t="str">
            <v>T.07.03</v>
          </cell>
          <cell r="C97" t="str">
            <v>Zusätzliche Effekte auf das Zielkapital</v>
          </cell>
          <cell r="D97" t="str">
            <v>Effets supplémentaires sur le capital cible</v>
          </cell>
          <cell r="E97" t="str">
            <v>Additional effects on the target capital</v>
          </cell>
        </row>
        <row r="98">
          <cell r="B98" t="str">
            <v>T.07.04</v>
          </cell>
          <cell r="C98" t="str">
            <v>Erwartetes versicherungstechnisches Ergebnis</v>
          </cell>
          <cell r="D98" t="str">
            <v>Résultat d'assurance attendu</v>
          </cell>
          <cell r="E98" t="str">
            <v>Expected insurance result</v>
          </cell>
        </row>
        <row r="99">
          <cell r="B99" t="str">
            <v>T.07.05</v>
          </cell>
          <cell r="C99" t="str">
            <v>BE Leben</v>
          </cell>
          <cell r="D99" t="str">
            <v>BE Vie</v>
          </cell>
          <cell r="E99" t="str">
            <v>BE Life</v>
          </cell>
        </row>
        <row r="100">
          <cell r="B100" t="str">
            <v>T.07.06</v>
          </cell>
          <cell r="C100" t="str">
            <v>BE Schaden</v>
          </cell>
          <cell r="D100" t="str">
            <v>BE Dommage</v>
          </cell>
          <cell r="E100" t="str">
            <v>BE Nonlife</v>
          </cell>
        </row>
        <row r="101">
          <cell r="B101" t="str">
            <v>T.07.07</v>
          </cell>
          <cell r="C101" t="str">
            <v>Chi Schaden</v>
          </cell>
          <cell r="D101" t="str">
            <v>Chi Dommage</v>
          </cell>
          <cell r="E101" t="str">
            <v>Chi Nonlife</v>
          </cell>
        </row>
        <row r="102">
          <cell r="B102" t="str">
            <v>T.07.08</v>
          </cell>
          <cell r="C102" t="str">
            <v>BE Kranken</v>
          </cell>
          <cell r="D102" t="str">
            <v>BE Maladie</v>
          </cell>
          <cell r="E102" t="str">
            <v>BE Health</v>
          </cell>
        </row>
        <row r="103">
          <cell r="B103" t="str">
            <v>T.07.09</v>
          </cell>
          <cell r="C103" t="str">
            <v>MVM Schaden</v>
          </cell>
          <cell r="D103" t="str">
            <v>MVM Dommage</v>
          </cell>
          <cell r="E103" t="str">
            <v>MVM Nonlife</v>
          </cell>
        </row>
        <row r="104">
          <cell r="B104" t="str">
            <v>T.07.10</v>
          </cell>
          <cell r="C104" t="str">
            <v>MVM Kranken</v>
          </cell>
          <cell r="D104" t="str">
            <v>MVM Maladie</v>
          </cell>
          <cell r="E104" t="str">
            <v>MVM Health</v>
          </cell>
        </row>
        <row r="105">
          <cell r="B105" t="str">
            <v>T.07.11</v>
          </cell>
          <cell r="C105" t="str">
            <v>Marktwert festverzinsliche Kapitalanlagen</v>
          </cell>
          <cell r="D105" t="str">
            <v>Valeur de marché des titres à revenu fixe</v>
          </cell>
          <cell r="E105" t="str">
            <v>Market value fixed income securities</v>
          </cell>
        </row>
        <row r="106">
          <cell r="B106" t="str">
            <v>T.07.12</v>
          </cell>
          <cell r="C106" t="str">
            <v>Duration festverzinsliche Kapitalanlagen [Jahre]</v>
          </cell>
          <cell r="D106" t="str">
            <v>Duration des titres à revenu fixe [ans]</v>
          </cell>
          <cell r="E106" t="str">
            <v>Duration of fixed income securities [years]</v>
          </cell>
        </row>
        <row r="107">
          <cell r="B107" t="str">
            <v>T.07.13</v>
          </cell>
          <cell r="C107" t="str">
            <v>Marktwert versicherungstechnische Verpflichtungen</v>
          </cell>
          <cell r="D107" t="str">
            <v>Valeur de marché des engagements actuariels</v>
          </cell>
          <cell r="E107" t="str">
            <v>Market value of insurance liabilities</v>
          </cell>
        </row>
        <row r="108">
          <cell r="B108" t="str">
            <v>T.07.14</v>
          </cell>
          <cell r="C108" t="str">
            <v>Duration versicherungstechnische Verpflichtungen [Jahre]</v>
          </cell>
          <cell r="D108" t="str">
            <v>Duration des engagements actuariels [ans]</v>
          </cell>
          <cell r="E108" t="str">
            <v>Duration of insurance liabilities [years]</v>
          </cell>
        </row>
        <row r="109">
          <cell r="B109" t="str">
            <v>T.07.15</v>
          </cell>
          <cell r="C109" t="str">
            <v>Gemäss Dokument Technische Beschreibung für das Standardmodell Lebensversicherung</v>
          </cell>
          <cell r="D109" t="str">
            <v>Selon les documents spécifiques à la branche</v>
          </cell>
          <cell r="E109" t="str">
            <v>According to the sector-specific documents</v>
          </cell>
        </row>
        <row r="110">
          <cell r="B110" t="str">
            <v>T.07.16</v>
          </cell>
          <cell r="C110" t="str">
            <v>Gemäss Dokument Technische Beschreibung für das Standardmodell Lebensversicherung</v>
          </cell>
          <cell r="D110" t="str">
            <v>Selon le document</v>
          </cell>
          <cell r="E110" t="str">
            <v>According to [not translate]</v>
          </cell>
        </row>
        <row r="111">
          <cell r="B111" t="str">
            <v>T.07.17</v>
          </cell>
          <cell r="C111" t="str">
            <v>Gemäss Dokument Technische Beschreibung für das Standardmodell Schadenversicherung</v>
          </cell>
          <cell r="D111" t="str">
            <v>Selon le document</v>
          </cell>
          <cell r="E111" t="str">
            <v>According to [not translate]</v>
          </cell>
        </row>
        <row r="112">
          <cell r="B112" t="str">
            <v>T.07.18</v>
          </cell>
          <cell r="C112" t="str">
            <v>Gemäss Dokument Technische Beschreibung für das Standardmodell Aggregation und Mindestbetrag</v>
          </cell>
          <cell r="D112" t="str">
            <v>Selon le document</v>
          </cell>
          <cell r="E112" t="str">
            <v>According to [not translate]</v>
          </cell>
        </row>
        <row r="113">
          <cell r="B113" t="str">
            <v>T.07.19</v>
          </cell>
          <cell r="C113" t="str">
            <v>Gemäss Dokument Technische Beschreibung für das Standardmodell Krankenversicherung, Abschnitt 10.6</v>
          </cell>
          <cell r="D113" t="str">
            <v>Selon le document Description technique pour le modèle standard assurance-maladie, section 10.6.</v>
          </cell>
          <cell r="E113" t="str">
            <v>According to Technische Beschreibung für das Standardmodell Krankenversicherung, chapter 10.6.</v>
          </cell>
        </row>
        <row r="114">
          <cell r="B114" t="str">
            <v>T.07.20</v>
          </cell>
          <cell r="C114" t="str">
            <v>Gemäss Dokument Technische Beschreibung für das Standardmodell Schadenversicherung</v>
          </cell>
          <cell r="D114" t="str">
            <v>Selon le document</v>
          </cell>
          <cell r="E114" t="str">
            <v>According to [not translate]</v>
          </cell>
        </row>
        <row r="115">
          <cell r="B115" t="str">
            <v>T.07.21</v>
          </cell>
          <cell r="C115" t="str">
            <v>Gemäss Dokument Technische Beschreibung für das Standardmodell Krankenversicherung, Abschnitt 10.6.</v>
          </cell>
          <cell r="D115" t="str">
            <v>Selon le document Description technique pour le modèle standard assurance-maladie, section 10.6.</v>
          </cell>
          <cell r="E115" t="str">
            <v>According to Technische Beschreibung für dasStandardmodell Krankenversicherung, chapter 10.6.</v>
          </cell>
        </row>
        <row r="118">
          <cell r="B118" t="str">
            <v>T.08.01</v>
          </cell>
          <cell r="C118" t="str">
            <v>SST-Bilanz</v>
          </cell>
          <cell r="D118" t="str">
            <v>Bilan SST</v>
          </cell>
          <cell r="E118" t="str">
            <v>SST Balance sheet</v>
          </cell>
        </row>
        <row r="120">
          <cell r="B120" t="str">
            <v>T.08.02</v>
          </cell>
          <cell r="C120" t="str">
            <v>SST-Bilanz</v>
          </cell>
          <cell r="D120" t="str">
            <v>Bilan SST</v>
          </cell>
          <cell r="E120" t="str">
            <v>SST Balance sheet</v>
          </cell>
        </row>
        <row r="121">
          <cell r="B121" t="str">
            <v>T.08.03</v>
          </cell>
          <cell r="C121" t="str">
            <v>Staffelrechnung</v>
          </cell>
          <cell r="D121" t="str">
            <v>Calcul échelonné</v>
          </cell>
          <cell r="E121" t="str">
            <v>Equated account</v>
          </cell>
        </row>
        <row r="122">
          <cell r="B122" t="str">
            <v>T.08.04</v>
          </cell>
          <cell r="C122" t="str">
            <v>Kontonummer</v>
          </cell>
          <cell r="D122" t="str">
            <v>Numéro de compte</v>
          </cell>
          <cell r="E122" t="str">
            <v>Account number</v>
          </cell>
        </row>
        <row r="123">
          <cell r="B123" t="str">
            <v>T.08.05</v>
          </cell>
          <cell r="C123" t="str">
            <v xml:space="preserve">Marktnaher Wert bzw. Best Estimate  </v>
          </cell>
          <cell r="D123" t="str">
            <v xml:space="preserve">Valeur proche du marché resp. Best Estimate  </v>
          </cell>
          <cell r="E123" t="str">
            <v xml:space="preserve">Market-consistent value resp. best estimate  </v>
          </cell>
        </row>
        <row r="124">
          <cell r="B124" t="str">
            <v>T.08.06</v>
          </cell>
          <cell r="C124" t="str">
            <v>Differenzen aufgrund des veränderten Stichtages</v>
          </cell>
          <cell r="D124" t="str">
            <v>Différence due au changement de la date de référence</v>
          </cell>
          <cell r="E124" t="str">
            <v>Differences due to the change of the reference date</v>
          </cell>
        </row>
        <row r="125">
          <cell r="B125" t="str">
            <v>T.08.07</v>
          </cell>
          <cell r="C125" t="str">
            <v>in % der Total Aktiven</v>
          </cell>
          <cell r="D125" t="str">
            <v>en % du total des actives</v>
          </cell>
          <cell r="E125" t="str">
            <v>in % of total assets</v>
          </cell>
        </row>
        <row r="127">
          <cell r="B127" t="str">
            <v>T.08.08</v>
          </cell>
          <cell r="C127" t="str">
            <v>1.1 Kapitalanlagen</v>
          </cell>
          <cell r="D127" t="str">
            <v>1.1 Placements de capitaux</v>
          </cell>
          <cell r="E127" t="str">
            <v>1.1 Investments</v>
          </cell>
        </row>
        <row r="128">
          <cell r="B128" t="str">
            <v>T.08.09</v>
          </cell>
          <cell r="C128" t="str">
            <v>1.1.1 Immobilien</v>
          </cell>
          <cell r="D128" t="str">
            <v>1.1.1 Immeubles</v>
          </cell>
          <cell r="E128" t="str">
            <v xml:space="preserve">1.1.1 Real estate </v>
          </cell>
        </row>
        <row r="129">
          <cell r="B129" t="str">
            <v>T.08.10</v>
          </cell>
          <cell r="C129" t="str">
            <v>Wohnimmobilien: Inland</v>
          </cell>
          <cell r="D129" t="str">
            <v>Immeubles d'habitation: domestique</v>
          </cell>
          <cell r="E129" t="str">
            <v>Residential properties: domestic</v>
          </cell>
        </row>
        <row r="130">
          <cell r="B130" t="str">
            <v>T.08.11</v>
          </cell>
          <cell r="C130" t="str">
            <v>Wohnimmobilien Ausland</v>
          </cell>
          <cell r="D130" t="str">
            <v>Immeubles d'habitation: à l'étranger</v>
          </cell>
          <cell r="E130" t="str">
            <v>Residential properties: abroad</v>
          </cell>
        </row>
        <row r="131">
          <cell r="B131" t="str">
            <v>T.08.12</v>
          </cell>
          <cell r="C131" t="str">
            <v>Büro- und Verwaltungsbauten: Inland</v>
          </cell>
          <cell r="D131" t="str">
            <v>Bâtiments administratifs et à usage de bureaux: domestique</v>
          </cell>
          <cell r="E131" t="str">
            <v>Office and administration buildings: domestic</v>
          </cell>
        </row>
        <row r="132">
          <cell r="B132" t="str">
            <v>T.08.13</v>
          </cell>
          <cell r="C132" t="str">
            <v>Büro- und Verwaltungsbauten: Ausland</v>
          </cell>
          <cell r="D132" t="str">
            <v>Bâtiments administratifs et à usage de bureaux: à l'étranger</v>
          </cell>
          <cell r="E132" t="str">
            <v>Office and administration buildings: abroad</v>
          </cell>
        </row>
        <row r="133">
          <cell r="B133" t="str">
            <v>T.08.14</v>
          </cell>
          <cell r="C133" t="str">
            <v>Gemischtgenutzte Immobilien: Inland</v>
          </cell>
          <cell r="D133" t="str">
            <v>Immeubles avec utilisation mixte: domestique</v>
          </cell>
          <cell r="E133" t="str">
            <v>Mixed-usage real estate: domestic</v>
          </cell>
        </row>
        <row r="134">
          <cell r="B134" t="str">
            <v>T.08.15</v>
          </cell>
          <cell r="C134" t="str">
            <v>Angefangene Bauten: Inland</v>
          </cell>
          <cell r="D134" t="str">
            <v>Immeubles en construction: domestique</v>
          </cell>
          <cell r="E134" t="str">
            <v>Real estate under construction: domestic</v>
          </cell>
        </row>
        <row r="135">
          <cell r="B135" t="str">
            <v>T.08.16</v>
          </cell>
          <cell r="C135" t="str">
            <v>Bauland: Inland</v>
          </cell>
          <cell r="D135" t="str">
            <v>Terrain à construire: domestique</v>
          </cell>
          <cell r="E135" t="str">
            <v>Building land: domestic</v>
          </cell>
        </row>
        <row r="136">
          <cell r="B136" t="str">
            <v>T.08.17</v>
          </cell>
          <cell r="C136" t="str">
            <v>Übrige Immobilien: Inland</v>
          </cell>
          <cell r="D136" t="str">
            <v>Autres immeubles: domestique</v>
          </cell>
          <cell r="E136" t="str">
            <v>Other real estate: domestic</v>
          </cell>
        </row>
        <row r="137">
          <cell r="B137" t="str">
            <v>T.08.18</v>
          </cell>
          <cell r="C137" t="str">
            <v>Übrige Immobilien: Ausland</v>
          </cell>
          <cell r="D137" t="str">
            <v>Autres immeubles: à l'étranger</v>
          </cell>
          <cell r="E137" t="str">
            <v>Other real estate: abroad</v>
          </cell>
        </row>
        <row r="139">
          <cell r="B139" t="str">
            <v>T.08.19</v>
          </cell>
          <cell r="C139" t="str">
            <v>1.1.2 Beteiligungen</v>
          </cell>
          <cell r="D139" t="str">
            <v xml:space="preserve">1.1.2 Participations </v>
          </cell>
          <cell r="E139" t="str">
            <v>1.1.2 Participations</v>
          </cell>
        </row>
        <row r="140">
          <cell r="B140" t="str">
            <v>T.08.20</v>
          </cell>
          <cell r="C140" t="str">
            <v>Beteiligungen: Quote &gt; 50 %</v>
          </cell>
          <cell r="D140" t="str">
            <v>Participations: part &gt; 50%</v>
          </cell>
          <cell r="E140" t="str">
            <v>Participations: quota &gt;50%</v>
          </cell>
        </row>
        <row r="141">
          <cell r="B141" t="str">
            <v>T.08.21</v>
          </cell>
          <cell r="C141" t="str">
            <v>Beteiligungen an Versicherungsgesellschaften</v>
          </cell>
          <cell r="D141" t="str">
            <v>Participations dans des sociétés d'assurance</v>
          </cell>
          <cell r="E141" t="str">
            <v>Participations in insurance companies</v>
          </cell>
        </row>
        <row r="142">
          <cell r="B142" t="str">
            <v>T.08.22</v>
          </cell>
          <cell r="C142" t="str">
            <v>Übrige Beteiligungen</v>
          </cell>
          <cell r="D142" t="str">
            <v>Autres participations</v>
          </cell>
          <cell r="E142" t="str">
            <v>Other participations</v>
          </cell>
        </row>
        <row r="144">
          <cell r="B144" t="str">
            <v>T.08.23</v>
          </cell>
          <cell r="C144" t="str">
            <v>Beteiligungen: Quote 20 % bis 50 %</v>
          </cell>
          <cell r="D144" t="str">
            <v>Participations: part 20% à 50%</v>
          </cell>
          <cell r="E144" t="str">
            <v>Participations: quota 20% to 50%</v>
          </cell>
        </row>
        <row r="145">
          <cell r="B145" t="str">
            <v>T.08.24</v>
          </cell>
          <cell r="C145" t="str">
            <v>Beteiligungen an Versicherungsgesellschaften</v>
          </cell>
          <cell r="D145" t="str">
            <v>Participations dans des sociétés d'assurance</v>
          </cell>
          <cell r="E145" t="str">
            <v>Participations in insurance companies</v>
          </cell>
        </row>
        <row r="146">
          <cell r="B146" t="str">
            <v>T.08.25</v>
          </cell>
          <cell r="C146" t="str">
            <v>Übrige Beteiligungen</v>
          </cell>
          <cell r="D146" t="str">
            <v>Autres participations</v>
          </cell>
          <cell r="E146" t="str">
            <v>Other participations</v>
          </cell>
        </row>
        <row r="148">
          <cell r="B148" t="str">
            <v>T.08.26</v>
          </cell>
          <cell r="C148" t="str">
            <v>1.1.3 Festverzinsliche Wertpapiere</v>
          </cell>
          <cell r="D148" t="str">
            <v>1.1.3 Titres à revenu fixe</v>
          </cell>
          <cell r="E148" t="str">
            <v>1.1.3 Fixed income securities</v>
          </cell>
        </row>
        <row r="149">
          <cell r="B149" t="str">
            <v>T.08.27</v>
          </cell>
          <cell r="C149" t="str">
            <v>Staats- und Zentralbankenanleihen</v>
          </cell>
          <cell r="D149" t="str">
            <v>Emprunts publics et des banques centrales</v>
          </cell>
          <cell r="E149" t="str">
            <v>Government and central bank bonds</v>
          </cell>
        </row>
        <row r="150">
          <cell r="B150" t="str">
            <v>T.08.28</v>
          </cell>
          <cell r="C150" t="str">
            <v>davon Schweizer Kantone und Gemeinden</v>
          </cell>
          <cell r="D150" t="str">
            <v>dont cantons et communes en Suisse</v>
          </cell>
          <cell r="E150" t="str">
            <v>of which Swiss cantons and municipalities</v>
          </cell>
        </row>
        <row r="151">
          <cell r="B151" t="str">
            <v>T.08.29</v>
          </cell>
          <cell r="C151" t="str">
            <v>davon andere öffentliche Körperschaften</v>
          </cell>
          <cell r="D151" t="str">
            <v>dont autres corporations de droit public</v>
          </cell>
          <cell r="E151" t="str">
            <v xml:space="preserve">of which other public-sector entities </v>
          </cell>
        </row>
        <row r="152">
          <cell r="B152" t="str">
            <v>T.08.30</v>
          </cell>
          <cell r="C152" t="str">
            <v>Unternehmensanleihen</v>
          </cell>
          <cell r="D152" t="str">
            <v>Emprunts d'entreprises</v>
          </cell>
          <cell r="E152" t="str">
            <v>Corporate bonds</v>
          </cell>
        </row>
        <row r="153">
          <cell r="B153" t="str">
            <v>T.08.31</v>
          </cell>
          <cell r="C153" t="str">
            <v>davon Banken und Effektenhändler</v>
          </cell>
          <cell r="D153" t="str">
            <v>dont banques et négociants en valeurs mobilières</v>
          </cell>
          <cell r="E153" t="str">
            <v>of which banks and securities dealers</v>
          </cell>
        </row>
        <row r="154">
          <cell r="B154" t="str">
            <v>T.08.32</v>
          </cell>
          <cell r="C154" t="str">
            <v>Pfandbriefanleihen / Covered Bonds</v>
          </cell>
          <cell r="D154" t="str">
            <v>Lettres de gage / Covered Bonds</v>
          </cell>
          <cell r="E154" t="str">
            <v>Mortgage bonds / Covered bonds</v>
          </cell>
        </row>
        <row r="155">
          <cell r="B155" t="str">
            <v>T.08.33</v>
          </cell>
          <cell r="C155" t="str">
            <v>Wandelanleihen</v>
          </cell>
          <cell r="D155" t="str">
            <v>Emprunts convertibles</v>
          </cell>
          <cell r="E155" t="str">
            <v>Convertible bonds</v>
          </cell>
        </row>
        <row r="156">
          <cell r="B156" t="str">
            <v>T.08.34</v>
          </cell>
          <cell r="C156" t="str">
            <v>Sonstige Anleihen (inkl. Optionsanleihen, supranationale Anleihen)</v>
          </cell>
          <cell r="D156" t="str">
            <v>Autres placements (emprunts à option, emprunts supranationaux)</v>
          </cell>
          <cell r="E156" t="str">
            <v>Other bonds (incl. warrant bonds, supranational bonds)</v>
          </cell>
        </row>
        <row r="158">
          <cell r="B158" t="str">
            <v>T.08.35</v>
          </cell>
          <cell r="C158" t="str">
            <v>1.1.4 Darlehen</v>
          </cell>
          <cell r="D158" t="str">
            <v>1.1.4 Prêts</v>
          </cell>
          <cell r="E158" t="str">
            <v>1.1.4 Loans</v>
          </cell>
        </row>
        <row r="159">
          <cell r="B159" t="str">
            <v>T.08.36</v>
          </cell>
          <cell r="C159" t="str">
            <v>Nachrangige Darlehen</v>
          </cell>
          <cell r="D159" t="str">
            <v>Prêts subordonnés</v>
          </cell>
          <cell r="E159" t="str">
            <v>Subordinated loans</v>
          </cell>
        </row>
        <row r="160">
          <cell r="B160" t="str">
            <v>T.08.37</v>
          </cell>
          <cell r="C160" t="str">
            <v>Policendarlehen</v>
          </cell>
          <cell r="D160" t="str">
            <v>Prêts sur police</v>
          </cell>
          <cell r="E160" t="str">
            <v>Policy loans</v>
          </cell>
        </row>
        <row r="161">
          <cell r="B161" t="str">
            <v>T.08.38</v>
          </cell>
          <cell r="C161" t="str">
            <v>Sonstige Darlehen</v>
          </cell>
          <cell r="D161" t="str">
            <v>Prêts divers</v>
          </cell>
          <cell r="E161" t="str">
            <v>Other loans</v>
          </cell>
        </row>
        <row r="163">
          <cell r="B163" t="str">
            <v>T.08.39</v>
          </cell>
          <cell r="C163" t="str">
            <v>1.1.5 Hypotheken</v>
          </cell>
          <cell r="D163" t="str">
            <v>1.1.5 Hypothèques</v>
          </cell>
          <cell r="E163" t="str">
            <v>1.1.5 Mortgages</v>
          </cell>
        </row>
        <row r="164">
          <cell r="B164" t="str">
            <v>T.08.40</v>
          </cell>
          <cell r="C164" t="str">
            <v>Hypotheken bis 80 % des Verkehrswertes</v>
          </cell>
          <cell r="D164" t="str">
            <v>Hypothèques jusqu'à 80 % de la valeur vénale</v>
          </cell>
          <cell r="E164" t="str">
            <v xml:space="preserve">Mortgages up to 80% of market value </v>
          </cell>
        </row>
        <row r="165">
          <cell r="B165" t="str">
            <v>T.08.41</v>
          </cell>
          <cell r="C165" t="str">
            <v>davon mit festen Zinssätzen</v>
          </cell>
          <cell r="D165" t="str">
            <v>dont avec taux d'intérêt fixes</v>
          </cell>
          <cell r="E165" t="str">
            <v>of which with fixed interest rates</v>
          </cell>
        </row>
        <row r="166">
          <cell r="B166" t="str">
            <v>T.08.42</v>
          </cell>
          <cell r="C166" t="str">
            <v>davon mit variablen Zinssätzen</v>
          </cell>
          <cell r="D166" t="str">
            <v>dont avec taux d'intérêt variables</v>
          </cell>
          <cell r="E166" t="str">
            <v>of which with variable interest rates</v>
          </cell>
        </row>
        <row r="167">
          <cell r="B167" t="str">
            <v>T.08.43</v>
          </cell>
          <cell r="C167" t="str">
            <v>Hypotheken mehr als 80 % des Verkehrswertes</v>
          </cell>
          <cell r="D167" t="str">
            <v>Hypothèques au-delà de 80 % de la valeur vénale</v>
          </cell>
          <cell r="E167" t="str">
            <v xml:space="preserve">Mortgages over 80% of market value </v>
          </cell>
        </row>
        <row r="168">
          <cell r="B168" t="str">
            <v>T.08.44</v>
          </cell>
          <cell r="C168" t="str">
            <v>davon mit festen Zinssätzen</v>
          </cell>
          <cell r="D168" t="str">
            <v>dont avec taux d'intérêt fixes</v>
          </cell>
          <cell r="E168" t="str">
            <v>of which with fixed interest rates</v>
          </cell>
        </row>
        <row r="169">
          <cell r="B169" t="str">
            <v>T.08.45</v>
          </cell>
          <cell r="C169" t="str">
            <v>davon mit variablen Zinssätzen</v>
          </cell>
          <cell r="D169" t="str">
            <v>dont avec taux d'intérêt variables</v>
          </cell>
          <cell r="E169" t="str">
            <v>of which with variable interest rates</v>
          </cell>
        </row>
        <row r="171">
          <cell r="B171" t="str">
            <v>T.08.46</v>
          </cell>
          <cell r="C171" t="str">
            <v>1.1.6 Aktien</v>
          </cell>
          <cell r="D171" t="str">
            <v>1.1.6 Actions</v>
          </cell>
          <cell r="E171" t="str">
            <v>1.1.6 Equities</v>
          </cell>
        </row>
        <row r="172">
          <cell r="B172" t="str">
            <v>T.08.47</v>
          </cell>
          <cell r="C172" t="str">
            <v>Aktien und ähnliche Wertschriften</v>
          </cell>
          <cell r="D172" t="str">
            <v>Actions et titres similaires</v>
          </cell>
          <cell r="E172" t="str">
            <v>Equities and similar securities</v>
          </cell>
        </row>
        <row r="173">
          <cell r="B173" t="str">
            <v>T.08.48</v>
          </cell>
          <cell r="C173" t="str">
            <v>Anlagen an Immobiliengesellschaften</v>
          </cell>
          <cell r="D173" t="str">
            <v>Placements dans des sociétés immobilières</v>
          </cell>
          <cell r="E173" t="str">
            <v>Investments in real estate companies</v>
          </cell>
        </row>
        <row r="174">
          <cell r="B174" t="str">
            <v>T.08.49</v>
          </cell>
          <cell r="C174" t="str">
            <v>Sonstige Aktien</v>
          </cell>
          <cell r="D174" t="str">
            <v>Autres actions</v>
          </cell>
          <cell r="E174" t="str">
            <v>Other equities</v>
          </cell>
        </row>
        <row r="176">
          <cell r="B176" t="str">
            <v>T.08.50</v>
          </cell>
          <cell r="C176" t="str">
            <v>1.1.7 Übrige Kapitalanlagen</v>
          </cell>
          <cell r="D176" t="str">
            <v>1.1.7 Autres placements de capitaux</v>
          </cell>
          <cell r="E176" t="str">
            <v>1.1.7 Other investments</v>
          </cell>
        </row>
        <row r="177">
          <cell r="B177" t="str">
            <v>T.08.51</v>
          </cell>
          <cell r="C177" t="str">
            <v>Kollektive Kapitalanlagen</v>
          </cell>
          <cell r="D177" t="str">
            <v>Placements collectifs</v>
          </cell>
          <cell r="E177" t="str">
            <v>Collective investments</v>
          </cell>
        </row>
        <row r="178">
          <cell r="B178" t="str">
            <v>T.08.52</v>
          </cell>
          <cell r="C178" t="str">
            <v>Anlagefonds: Immobilien</v>
          </cell>
          <cell r="D178" t="str">
            <v>Fonds de placement: biens immobiliers</v>
          </cell>
          <cell r="E178" t="str">
            <v>Investment funds: real estate</v>
          </cell>
        </row>
        <row r="179">
          <cell r="B179" t="str">
            <v>T.08.53</v>
          </cell>
          <cell r="C179" t="str">
            <v>Anlagefonds: Aktien</v>
          </cell>
          <cell r="D179" t="str">
            <v>Fonds de placement: actions</v>
          </cell>
          <cell r="E179" t="str">
            <v>Investment funds: equities</v>
          </cell>
        </row>
        <row r="180">
          <cell r="B180" t="str">
            <v>T.08.54</v>
          </cell>
          <cell r="C180" t="str">
            <v>Anlagefonds: Obligationen</v>
          </cell>
          <cell r="D180" t="str">
            <v>Fonds de placement: obligations</v>
          </cell>
          <cell r="E180" t="str">
            <v>Investment funds: bonds</v>
          </cell>
        </row>
        <row r="181">
          <cell r="B181" t="str">
            <v>T.08.55</v>
          </cell>
          <cell r="C181" t="str">
            <v>Anlagefonds: Geldmarkt</v>
          </cell>
          <cell r="D181" t="str">
            <v>Fonds de placement: marché monétaire</v>
          </cell>
          <cell r="E181" t="str">
            <v>Investment funds: money market</v>
          </cell>
        </row>
        <row r="182">
          <cell r="B182" t="str">
            <v>T.08.56</v>
          </cell>
          <cell r="C182" t="str">
            <v>Anlagefonds: Übrige</v>
          </cell>
          <cell r="D182" t="str">
            <v>Fonds de placement: autres</v>
          </cell>
          <cell r="E182" t="str">
            <v>Investment funds: other</v>
          </cell>
        </row>
        <row r="183">
          <cell r="B183" t="str">
            <v>T.08.57</v>
          </cell>
          <cell r="C183" t="str">
            <v>Anlagefonds: Gemischt</v>
          </cell>
          <cell r="D183" t="str">
            <v>Fonds de placement: mixtes</v>
          </cell>
          <cell r="E183" t="str">
            <v>Investment funds: mixed</v>
          </cell>
        </row>
        <row r="185">
          <cell r="B185" t="str">
            <v>T.08.58</v>
          </cell>
          <cell r="C185" t="str">
            <v>Alternative Anlagen</v>
          </cell>
          <cell r="D185" t="str">
            <v>Placements alternatifs</v>
          </cell>
          <cell r="E185" t="str">
            <v>Alternative investments</v>
          </cell>
        </row>
        <row r="186">
          <cell r="B186" t="str">
            <v>T.08.59</v>
          </cell>
          <cell r="C186" t="str">
            <v>Hedgefonds</v>
          </cell>
          <cell r="D186" t="str">
            <v>Hedge funds</v>
          </cell>
          <cell r="E186" t="str">
            <v>Hedge funds</v>
          </cell>
        </row>
        <row r="187">
          <cell r="B187" t="str">
            <v>T.08.60</v>
          </cell>
          <cell r="C187" t="str">
            <v>Private Equity</v>
          </cell>
          <cell r="D187" t="str">
            <v>Private equity</v>
          </cell>
          <cell r="E187" t="str">
            <v>Private equity</v>
          </cell>
        </row>
        <row r="188">
          <cell r="B188" t="str">
            <v>T.08.61</v>
          </cell>
          <cell r="C188" t="str">
            <v>davon Partizipationen (Anteil &lt; 20%)</v>
          </cell>
          <cell r="D188" t="str">
            <v>dont participations (part &lt; 20%)</v>
          </cell>
          <cell r="E188" t="str">
            <v>of which participations (holding &lt; 20%)</v>
          </cell>
        </row>
        <row r="190">
          <cell r="B190" t="str">
            <v>T.08.62</v>
          </cell>
          <cell r="C190" t="str">
            <v>Andere Alternative Anlagen</v>
          </cell>
          <cell r="D190" t="str">
            <v>Autres placements alternatifs</v>
          </cell>
          <cell r="E190" t="str">
            <v>Other alternative investments</v>
          </cell>
        </row>
        <row r="191">
          <cell r="B191" t="str">
            <v>T.08.63</v>
          </cell>
          <cell r="C191" t="str">
            <v>davon Private Debt</v>
          </cell>
          <cell r="D191" t="str">
            <v>dont private debt</v>
          </cell>
          <cell r="E191" t="str">
            <v>of which private debt</v>
          </cell>
        </row>
        <row r="192">
          <cell r="B192" t="str">
            <v>T.08.64</v>
          </cell>
          <cell r="C192" t="str">
            <v>davon Senior Secured Loans</v>
          </cell>
          <cell r="D192" t="str">
            <v xml:space="preserve">dont senior secured loans </v>
          </cell>
          <cell r="E192" t="str">
            <v>of which senior secured loans</v>
          </cell>
        </row>
        <row r="193">
          <cell r="B193" t="str">
            <v>T.08.65</v>
          </cell>
          <cell r="C193" t="str">
            <v>davon Rohstoffe</v>
          </cell>
          <cell r="D193" t="str">
            <v>dont matières premières</v>
          </cell>
          <cell r="E193" t="str">
            <v>of which commodities</v>
          </cell>
        </row>
        <row r="195">
          <cell r="B195" t="str">
            <v>T.08.66</v>
          </cell>
          <cell r="C195" t="str">
            <v>Strukturierte Produkte</v>
          </cell>
          <cell r="D195" t="str">
            <v>Produits structurés</v>
          </cell>
          <cell r="E195" t="str">
            <v>Structured products</v>
          </cell>
        </row>
        <row r="196">
          <cell r="B196" t="str">
            <v>T.08.67</v>
          </cell>
          <cell r="C196" t="str">
            <v>Insurance-Linked Securities (z.B. Cat Bonds)</v>
          </cell>
          <cell r="D196" t="str">
            <v>Insurance linked securities (p. ex. cat bonds)</v>
          </cell>
          <cell r="E196" t="str">
            <v>Insurance linked securities (e.g. cat bonds)</v>
          </cell>
        </row>
        <row r="197">
          <cell r="B197" t="str">
            <v>T.08.68</v>
          </cell>
          <cell r="C197" t="str">
            <v>Sonstige strukturierte Produkte</v>
          </cell>
          <cell r="D197" t="str">
            <v>Divers produits structurés</v>
          </cell>
          <cell r="E197" t="str">
            <v>Various structured products</v>
          </cell>
        </row>
        <row r="199">
          <cell r="B199" t="str">
            <v>T.08.69</v>
          </cell>
          <cell r="C199" t="str">
            <v>Sonstige Kapitalanlagen</v>
          </cell>
          <cell r="D199" t="str">
            <v>Placements de capitaux divers</v>
          </cell>
          <cell r="E199" t="str">
            <v>Other investments</v>
          </cell>
        </row>
        <row r="200">
          <cell r="B200" t="str">
            <v>T.08.70</v>
          </cell>
          <cell r="C200" t="str">
            <v>Verbriefte Forderungen</v>
          </cell>
          <cell r="D200" t="str">
            <v>Créances titrisées</v>
          </cell>
          <cell r="E200" t="str">
            <v>Securitized claims</v>
          </cell>
        </row>
        <row r="201">
          <cell r="B201" t="str">
            <v>T.08.71</v>
          </cell>
          <cell r="C201" t="str">
            <v>davon Asset Backed Securities (ABS)</v>
          </cell>
          <cell r="D201" t="str">
            <v>dont asset backed securities (ABS)</v>
          </cell>
          <cell r="E201" t="str">
            <v>of which asset backed securities (ABS)</v>
          </cell>
        </row>
        <row r="202">
          <cell r="B202" t="str">
            <v>T.08.72</v>
          </cell>
          <cell r="C202" t="str">
            <v>davon Mortgage Backed Securities (MBS)</v>
          </cell>
          <cell r="D202" t="str">
            <v>dont mortgage backed securities (MBS)</v>
          </cell>
          <cell r="E202" t="str">
            <v>of which mortgage backed securities (MBS)</v>
          </cell>
        </row>
        <row r="203">
          <cell r="B203" t="str">
            <v>T.08.73</v>
          </cell>
          <cell r="C203" t="str">
            <v>davon Collateralized Debt Obligations (CDO) und Collateralized Loan Obligations (CLO)</v>
          </cell>
          <cell r="D203" t="str">
            <v>dont collateralized debt obligations (CDO) et collateralized loan obligations (CLO)</v>
          </cell>
          <cell r="E203" t="str">
            <v>of which collateralized debt obligations (CDO) and collateralized loan obligations (CLO)</v>
          </cell>
        </row>
        <row r="204">
          <cell r="B204" t="str">
            <v>T.08.74</v>
          </cell>
          <cell r="C204" t="str">
            <v>davon sonstige verbriefte Forderungen</v>
          </cell>
          <cell r="D204" t="str">
            <v>dont autres créances titrisées</v>
          </cell>
          <cell r="E204" t="str">
            <v>of which other securitized claims</v>
          </cell>
        </row>
        <row r="205">
          <cell r="B205" t="str">
            <v>T.08.75</v>
          </cell>
          <cell r="C205" t="str">
            <v>Andere Kapitalanlagen (Infrastrukturanlagen, Currency Overlay, u.a.)</v>
          </cell>
          <cell r="D205" t="str">
            <v>Autres placements (investissements dans l'infrastructure, currency overlay, e.a.)</v>
          </cell>
          <cell r="E205" t="str">
            <v xml:space="preserve">Other investments (investments in infrastructure, currency overlay, i.a.) </v>
          </cell>
        </row>
        <row r="207">
          <cell r="B207" t="str">
            <v>T.08.76</v>
          </cell>
          <cell r="C207" t="str">
            <v>Total Kapitalanlagen</v>
          </cell>
          <cell r="D207" t="str">
            <v>Total des placements de capitaux</v>
          </cell>
          <cell r="E207" t="str">
            <v>Total investments</v>
          </cell>
        </row>
        <row r="209">
          <cell r="B209" t="str">
            <v>T.08.77</v>
          </cell>
          <cell r="C209" t="str">
            <v>Übrige Aktiven</v>
          </cell>
          <cell r="D209" t="str">
            <v>Autres actifs</v>
          </cell>
          <cell r="E209" t="str">
            <v>Other assets</v>
          </cell>
        </row>
        <row r="211">
          <cell r="B211" t="str">
            <v>T.08.78</v>
          </cell>
          <cell r="C211" t="str">
            <v>1.2 Kapitalanlagen aus anteilgebundener Lebensversicherung</v>
          </cell>
          <cell r="D211" t="str">
            <v>1.2 Placements provenant de l'assurance sur la vie liée à des participations</v>
          </cell>
          <cell r="E211" t="str">
            <v>1.2 Investments from unit-linked life insurance</v>
          </cell>
        </row>
        <row r="212">
          <cell r="B212" t="str">
            <v>T.08.79</v>
          </cell>
          <cell r="C212" t="str">
            <v>Fondsanteilgebundene Lebensversicherung</v>
          </cell>
          <cell r="D212" t="str">
            <v>Assurance sur la vie liée à des parts de fonds de placement</v>
          </cell>
          <cell r="E212" t="str">
            <v>Unit-linked life insurance</v>
          </cell>
        </row>
        <row r="214">
          <cell r="B214" t="str">
            <v>T.08.80</v>
          </cell>
          <cell r="C214" t="str">
            <v>An interne Anlagebestände oder andere Bezugswerte gebundene Lebensversicherung</v>
          </cell>
          <cell r="D214" t="str">
            <v>Assurance sur la vie liée à des fonds cantonnés ou à d’autres valeurs de référence</v>
          </cell>
          <cell r="E214" t="str">
            <v>Life insurance linked to internal investment holdings or other reference values</v>
          </cell>
        </row>
        <row r="215">
          <cell r="B215" t="str">
            <v>T.08.81</v>
          </cell>
          <cell r="C215" t="str">
            <v>Immobilien</v>
          </cell>
          <cell r="D215" t="str">
            <v>Biens immobiliers</v>
          </cell>
          <cell r="E215" t="str">
            <v>Real estate</v>
          </cell>
        </row>
        <row r="216">
          <cell r="B216" t="str">
            <v>T.08.82</v>
          </cell>
          <cell r="C216" t="str">
            <v>Festverzinsliche Wertpapiere, Darlehen</v>
          </cell>
          <cell r="D216" t="str">
            <v>Titres à revenu fixe, prêts</v>
          </cell>
          <cell r="E216" t="str">
            <v>Fixed income securities, loans</v>
          </cell>
        </row>
        <row r="217">
          <cell r="B217" t="str">
            <v>T.08.83</v>
          </cell>
          <cell r="C217" t="str">
            <v>Hypotheken</v>
          </cell>
          <cell r="D217" t="str">
            <v>Hypothèques</v>
          </cell>
          <cell r="E217" t="str">
            <v>Mortgages</v>
          </cell>
        </row>
        <row r="218">
          <cell r="B218" t="str">
            <v>T.08.84</v>
          </cell>
          <cell r="C218" t="str">
            <v>Aktien und ähnliche Wertschriften</v>
          </cell>
          <cell r="D218" t="str">
            <v>Actions et titres similaires</v>
          </cell>
          <cell r="E218" t="str">
            <v>Equities and similar securities</v>
          </cell>
        </row>
        <row r="219">
          <cell r="B219" t="str">
            <v>T.08.85</v>
          </cell>
          <cell r="C219" t="str">
            <v>Alternative Anlagen</v>
          </cell>
          <cell r="D219" t="str">
            <v>Placements alternatifs</v>
          </cell>
          <cell r="E219" t="str">
            <v>Alternative investments</v>
          </cell>
        </row>
        <row r="220">
          <cell r="B220" t="str">
            <v>T.08.86</v>
          </cell>
          <cell r="C220" t="str">
            <v>Übrige Anlagen</v>
          </cell>
          <cell r="D220" t="str">
            <v>Autres placements</v>
          </cell>
          <cell r="E220" t="str">
            <v>Other investments</v>
          </cell>
        </row>
        <row r="222">
          <cell r="B222" t="str">
            <v>T.08.87</v>
          </cell>
          <cell r="C222" t="str">
            <v>1.3 Forderungen aus derivativen Finanzinstrumenten</v>
          </cell>
          <cell r="D222" t="str">
            <v>1.3 Créances sur instruments financiers dérivés</v>
          </cell>
          <cell r="E222" t="str">
            <v>1.3 Receivables from derivative financial instruments</v>
          </cell>
        </row>
        <row r="223">
          <cell r="B223" t="str">
            <v>T.08.88</v>
          </cell>
          <cell r="C223" t="str">
            <v>Zinsrisikobezogene Instrumente</v>
          </cell>
          <cell r="D223" t="str">
            <v>Instruments liés au risque de taux d'intérêt</v>
          </cell>
          <cell r="E223" t="str">
            <v>Interest-risk-related instruments</v>
          </cell>
        </row>
        <row r="224">
          <cell r="B224" t="str">
            <v>T.08.89</v>
          </cell>
          <cell r="C224" t="str">
            <v>Währungsrisikobezogene Instrumente</v>
          </cell>
          <cell r="D224" t="str">
            <v>Instruments liés au risque de change</v>
          </cell>
          <cell r="E224" t="str">
            <v>Currency-risk-related instruments</v>
          </cell>
        </row>
        <row r="225">
          <cell r="B225" t="str">
            <v>T.08.90</v>
          </cell>
          <cell r="C225" t="str">
            <v>(Aktien-)Marktrisikobezogene Instrumente</v>
          </cell>
          <cell r="D225" t="str">
            <v>Instruments liés au risque de marché / des actions</v>
          </cell>
          <cell r="E225" t="str">
            <v>(Equity) Market-risk-related instruments</v>
          </cell>
        </row>
        <row r="226">
          <cell r="B226" t="str">
            <v>T.08.91</v>
          </cell>
          <cell r="C226" t="str">
            <v>Kreditrisikobezogene Instrumente</v>
          </cell>
          <cell r="D226" t="str">
            <v>Instruments liés au risque de crédit</v>
          </cell>
          <cell r="E226" t="str">
            <v>Credit-risk-related instruments</v>
          </cell>
        </row>
        <row r="227">
          <cell r="B227" t="str">
            <v>T.08.92</v>
          </cell>
          <cell r="C227" t="str">
            <v>Versicherungsrisikobezogene Instrumente (z.B. Cat Derivate)</v>
          </cell>
          <cell r="D227" t="str">
            <v>Instruments liés au risque d'assurance (p. ex. Cat Derivate)</v>
          </cell>
          <cell r="E227" t="str">
            <v>Insurance-risk-related instruments (e.g. cat derivative)</v>
          </cell>
        </row>
        <row r="228">
          <cell r="B228" t="str">
            <v>T.08.93</v>
          </cell>
          <cell r="C228" t="str">
            <v>Übrige derivative Instrumente</v>
          </cell>
          <cell r="D228" t="str">
            <v>Autres instruments dérivés</v>
          </cell>
          <cell r="E228" t="str">
            <v>Other derivative instruments</v>
          </cell>
        </row>
        <row r="230">
          <cell r="B230" t="str">
            <v>T.08.94</v>
          </cell>
          <cell r="C230" t="str">
            <v>1.4 Depotforderungen aus übernommener Rückversicherung</v>
          </cell>
          <cell r="D230" t="str">
            <v>1.4 Dépôts découlant de la réassurance acceptée</v>
          </cell>
          <cell r="E230" t="str">
            <v xml:space="preserve">1.4 Deposits made under assumed reinsurance contracts </v>
          </cell>
        </row>
        <row r="232">
          <cell r="B232" t="str">
            <v>T.08.95</v>
          </cell>
          <cell r="C232" t="str">
            <v>1.5 Flüssige Mittel</v>
          </cell>
          <cell r="D232" t="str">
            <v>1.5 Liquidités</v>
          </cell>
          <cell r="E232" t="str">
            <v>1.5 Cash and cash equivalents</v>
          </cell>
        </row>
        <row r="233">
          <cell r="B233" t="str">
            <v>T.08.96</v>
          </cell>
          <cell r="C233" t="str">
            <v>Bargeld</v>
          </cell>
          <cell r="D233" t="str">
            <v>Numéraire</v>
          </cell>
          <cell r="E233" t="str">
            <v>Cash</v>
          </cell>
        </row>
        <row r="234">
          <cell r="B234" t="str">
            <v>T.08.97</v>
          </cell>
          <cell r="C234" t="str">
            <v>Bankguthaben</v>
          </cell>
          <cell r="D234" t="str">
            <v xml:space="preserve">Avoirs sur comptes bancaires </v>
          </cell>
          <cell r="E234" t="str">
            <v>Bank credit balance</v>
          </cell>
        </row>
        <row r="235">
          <cell r="B235" t="str">
            <v>T.08.98</v>
          </cell>
          <cell r="C235" t="str">
            <v>Forderungen aus Geldmarktanlagen</v>
          </cell>
          <cell r="D235" t="str">
            <v>Créances sur le marché monétaire</v>
          </cell>
          <cell r="E235" t="str">
            <v>Receivables from money market investments</v>
          </cell>
        </row>
        <row r="237">
          <cell r="B237" t="str">
            <v>T.08.99</v>
          </cell>
          <cell r="C237" t="str">
            <v>1.6 Anteil versicherungstechnische Rückstellungen aus Rückversicherung</v>
          </cell>
          <cell r="D237" t="str">
            <v>1.6 Part des réassureurs dans les provisions techniques</v>
          </cell>
          <cell r="E237" t="str">
            <v>1.6 Share of technical provisions from reinsurance</v>
          </cell>
        </row>
        <row r="238">
          <cell r="B238" t="str">
            <v>T.08.100</v>
          </cell>
          <cell r="C238" t="str">
            <v>Anteil Rückversicherer an den versicherungstechnischen Rückstellungen (Leben)</v>
          </cell>
          <cell r="D238" t="str">
            <v>Part des réassureurs dans les provisions techniques (vie)</v>
          </cell>
          <cell r="E238" t="str">
            <v>Share of technical provisions from reinsurance (life)</v>
          </cell>
        </row>
        <row r="239">
          <cell r="B239" t="str">
            <v>T.08.101</v>
          </cell>
          <cell r="C239" t="str">
            <v>davon Anteil Rückversicherer (Leben) am Überschussfonds</v>
          </cell>
          <cell r="D239" t="str">
            <v>dont part des réassureurs (vie) dans le fonds d'excédents</v>
          </cell>
          <cell r="E239" t="str">
            <v>of which share of reinsurers (life) to the surplus funds</v>
          </cell>
        </row>
        <row r="240">
          <cell r="B240" t="str">
            <v>T.08.102</v>
          </cell>
          <cell r="C240" t="str">
            <v>Anteil Rückversicherer an den versicherungstechnischen Rückstellungen (Schaden)</v>
          </cell>
          <cell r="D240" t="str">
            <v>Part des réassureurs dans les provisions techniques (dommage)</v>
          </cell>
          <cell r="E240" t="str">
            <v>Share of technical provisions from reinsurance (casuality)</v>
          </cell>
        </row>
        <row r="241">
          <cell r="B241" t="str">
            <v>T.08.103</v>
          </cell>
          <cell r="C241" t="str">
            <v>davon Anteil Rückversicherer (Schaden) am Überschussfonds</v>
          </cell>
          <cell r="D241" t="str">
            <v>dont part des réassureurs (dommage) dans le fonds d'excédents</v>
          </cell>
          <cell r="E241" t="str">
            <v>of which share of reinsurers (casuality) to the surplus funds</v>
          </cell>
        </row>
        <row r="242">
          <cell r="B242" t="str">
            <v>T.08.104</v>
          </cell>
          <cell r="C242" t="str">
            <v>Anteil Rückversicherer an den versicherungstechnischen Rückstellungen (Kranken)</v>
          </cell>
          <cell r="D242" t="str">
            <v>Part des réassureurs dans les provisions techniques (maladie)</v>
          </cell>
          <cell r="E242" t="str">
            <v>Share of technical provisions from reinsurance (health)</v>
          </cell>
        </row>
        <row r="243">
          <cell r="B243" t="str">
            <v>T.08.105</v>
          </cell>
          <cell r="C243" t="str">
            <v>davon Anteil Rückversicherer (Kranken) am Überschussfonds</v>
          </cell>
          <cell r="D243" t="str">
            <v>dont part des réassureurs (maladie) dans le fonds d'excédents</v>
          </cell>
          <cell r="E243" t="str">
            <v>of which share of reinsurers (health) to the surplus funds</v>
          </cell>
        </row>
        <row r="244">
          <cell r="B244" t="str">
            <v>T.08.106</v>
          </cell>
          <cell r="C244" t="str">
            <v>Anteil Rückversicherer an den versicherungstechnischen Rückstellungen (anteilgebundene Lebensversicherung)</v>
          </cell>
          <cell r="D244" t="str">
            <v>Part des réassureurs dans les provisions techniques (assurance sur la vie liée à des participations)</v>
          </cell>
          <cell r="E244" t="str">
            <v>Share of technical provisions from reinsurance (unit-linked life insurance)</v>
          </cell>
        </row>
        <row r="245">
          <cell r="B245" t="str">
            <v>T.08.107</v>
          </cell>
          <cell r="C245" t="str">
            <v>Anteil Rückversicherer an den versicherungstechnischen Rückstellungen (Sonstiges Geschäft)</v>
          </cell>
          <cell r="D245" t="str">
            <v>Part des réassureurs dans les provisions techniques (autres affaires)</v>
          </cell>
          <cell r="E245" t="str">
            <v>Share of technical provisions from reinsurance (other business)</v>
          </cell>
        </row>
        <row r="246">
          <cell r="B246" t="str">
            <v>T.08.108</v>
          </cell>
          <cell r="C246" t="str">
            <v>Aktive Rückversicherung: Lebensversicherungsgeschäft (Retrozessionen) - indirektes Geschäft</v>
          </cell>
          <cell r="D246" t="str">
            <v>Réassurance active: Assurance vie (Rétrocessions) - affaires indirectes</v>
          </cell>
          <cell r="E246" t="str">
            <v>Active reinsurance: life insurance business (Retrocessions) - indirect business</v>
          </cell>
        </row>
        <row r="247">
          <cell r="B247" t="str">
            <v>T.08.109</v>
          </cell>
          <cell r="C247" t="str">
            <v>Aktive Rückversicherung: Schadenversicherungsgeschäft (Retrozessionen) - indirektes Geschäft</v>
          </cell>
          <cell r="D247" t="str">
            <v>Réassurance active: Assurance dommages (Rétrocessions) - affaires indirectes</v>
          </cell>
          <cell r="E247" t="str">
            <v>Active reinsurance: casuality insurance business (Retrocessions) - indirect business</v>
          </cell>
        </row>
        <row r="248">
          <cell r="B248" t="str">
            <v>T.08.110</v>
          </cell>
          <cell r="C248" t="str">
            <v>Aktive Rückversicherung: Krankenversicherungsgeschäft (Retrozessionen) - indirektes Geschäft</v>
          </cell>
          <cell r="D248" t="str">
            <v>Réassurance active: Assurance maladie (Rétrocessions) - affaires indirectes</v>
          </cell>
          <cell r="E248" t="str">
            <v>Active reinsurance: health insurance business (Retrocessions) - indirect business</v>
          </cell>
        </row>
        <row r="249">
          <cell r="B249" t="str">
            <v>T.08.111</v>
          </cell>
          <cell r="C249" t="str">
            <v>Aktive Rückversicherung: anteilgebundenes Lebensversicherungsgeschäft (Retrozessionen) - indirektes Geschäft</v>
          </cell>
          <cell r="D249" t="str">
            <v>Réassurance active: Assurance sur la vie liée à des participations (Rétrocessions) - affaires indirectes</v>
          </cell>
          <cell r="E249" t="str">
            <v>Active reinsurance: Unit-linked life insurance (Retrocessions) - indirect business</v>
          </cell>
        </row>
        <row r="250">
          <cell r="B250" t="str">
            <v>T.08.112</v>
          </cell>
          <cell r="C250" t="str">
            <v>Aktive Rückversicherung: sonstiges Geschäft (Retrozessionen) - indirektes Geschäft</v>
          </cell>
          <cell r="D250" t="str">
            <v>Réassurance active: Autres affaires (Rétrocessions) - affaires indirectes</v>
          </cell>
          <cell r="E250" t="str">
            <v>Active reinsurance: Other business (Retrocessions) - indirect business</v>
          </cell>
        </row>
        <row r="252">
          <cell r="B252" t="str">
            <v>T.08.113</v>
          </cell>
          <cell r="C252" t="str">
            <v>1.7 Sachanlagen</v>
          </cell>
          <cell r="D252" t="str">
            <v>1.7 Immobilisations corporelles</v>
          </cell>
          <cell r="E252" t="str">
            <v>1.7 Property and equipment</v>
          </cell>
        </row>
        <row r="253">
          <cell r="B253" t="str">
            <v>T.08.114</v>
          </cell>
          <cell r="C253" t="str">
            <v>Betriebsliegenschaften</v>
          </cell>
          <cell r="D253" t="str">
            <v>Immeubles d'exploitation</v>
          </cell>
          <cell r="E253" t="str">
            <v>Commercial real estate</v>
          </cell>
        </row>
        <row r="254">
          <cell r="B254" t="str">
            <v>T.08.115</v>
          </cell>
          <cell r="C254" t="str">
            <v>Sonstige Sachanlagen</v>
          </cell>
          <cell r="D254" t="str">
            <v>Autres immobilisations corporelles</v>
          </cell>
          <cell r="E254" t="str">
            <v>Other property and equipment</v>
          </cell>
        </row>
        <row r="256">
          <cell r="B256" t="str">
            <v>T.08.116</v>
          </cell>
          <cell r="C256" t="str">
            <v>1.8 Aktivierte Abschlusskosten</v>
          </cell>
          <cell r="D256" t="str">
            <v>1.8 Frais d'acquisition activés</v>
          </cell>
          <cell r="E256" t="str">
            <v>1.8 Deferred acquisition costs</v>
          </cell>
        </row>
        <row r="258">
          <cell r="B258" t="str">
            <v>T.08.117</v>
          </cell>
          <cell r="C258" t="str">
            <v>1.9 Immaterielle Vermögenswerte</v>
          </cell>
          <cell r="D258" t="str">
            <v>1.9 Actifs incorporels</v>
          </cell>
          <cell r="E258" t="str">
            <v>1.9 Intangible assets</v>
          </cell>
        </row>
        <row r="260">
          <cell r="B260" t="str">
            <v>T.08.118</v>
          </cell>
          <cell r="C260" t="str">
            <v>1.10 Forderungen aus dem Versicherungsgeschäft</v>
          </cell>
          <cell r="D260" t="str">
            <v>1.10 Créances nées d'opérations d'assurance</v>
          </cell>
          <cell r="E260" t="str">
            <v>1.10 Receivables from insurance activities</v>
          </cell>
        </row>
        <row r="261">
          <cell r="B261" t="str">
            <v>T.08.119</v>
          </cell>
          <cell r="C261" t="str">
            <v>Forderungen gegenüber Versicherungsnehmern und Agenten</v>
          </cell>
          <cell r="D261" t="str">
            <v>Créances sur les preneurs d'assurance et agents</v>
          </cell>
          <cell r="E261" t="str">
            <v xml:space="preserve">Receivables vis-à-vis policyholders and agents </v>
          </cell>
        </row>
        <row r="262">
          <cell r="B262" t="str">
            <v>T.08.120</v>
          </cell>
          <cell r="C262" t="str">
            <v>Forderungen gegenüber Versicherungsgesellschaften</v>
          </cell>
          <cell r="D262" t="str">
            <v>Créances sur des compagnies d'assurance</v>
          </cell>
          <cell r="E262" t="str">
            <v>Receivables vis-à-vis insurance companies</v>
          </cell>
        </row>
        <row r="263">
          <cell r="B263" t="str">
            <v>T.08.121</v>
          </cell>
          <cell r="C263" t="str">
            <v>davon Forderungen gegenüber Versicherungsgesellschaften: Abgegebene Rückversicherung</v>
          </cell>
          <cell r="D263" t="str">
            <v>dont créances sur des compagnies d'assurance: réassurance cédée</v>
          </cell>
          <cell r="E263" t="str">
            <v>of which receivables vis-à-vis insurance companies: ceded reinsurance</v>
          </cell>
        </row>
        <row r="264">
          <cell r="B264" t="str">
            <v>T.08.122</v>
          </cell>
          <cell r="C264" t="str">
            <v>davon Forderungen gegenüber Versicherungsgesellschaften: Übernommene Rückversicherung</v>
          </cell>
          <cell r="D264" t="str">
            <v>dont créances sur des compagnies d'assurance: réassurance acceptée</v>
          </cell>
          <cell r="E264" t="str">
            <v>of which receivables vis-à-vis insurance companies: reinsurance assumed</v>
          </cell>
        </row>
        <row r="265">
          <cell r="B265" t="str">
            <v>T.08.123</v>
          </cell>
          <cell r="C265" t="str">
            <v>Sonstige Forderungen aus dem Versicherungsgeschäft</v>
          </cell>
          <cell r="D265" t="str">
            <v>Autres créances nées d'opérations d'assurance</v>
          </cell>
          <cell r="E265" t="str">
            <v>Other receivables from insurance business</v>
          </cell>
        </row>
        <row r="266">
          <cell r="B266" t="str">
            <v>T.08.124</v>
          </cell>
          <cell r="C266" t="str">
            <v>davon Forderungen gegenüber Beteiligungen</v>
          </cell>
          <cell r="D266" t="str">
            <v>dont créances sur des participations</v>
          </cell>
          <cell r="E266" t="str">
            <v>of which receivables vis-à-vis participations</v>
          </cell>
        </row>
        <row r="268">
          <cell r="B268" t="str">
            <v>T.08.125</v>
          </cell>
          <cell r="C268" t="str">
            <v>1.11 Übrige Forderungen</v>
          </cell>
          <cell r="D268" t="str">
            <v>1.11 Autres créances</v>
          </cell>
          <cell r="E268" t="str">
            <v>1.11 Other receivables</v>
          </cell>
        </row>
        <row r="270">
          <cell r="B270" t="str">
            <v>T.08.126</v>
          </cell>
          <cell r="C270" t="str">
            <v>1.12 Sonstige Aktiven</v>
          </cell>
          <cell r="D270" t="str">
            <v>1.12 Autres actifs</v>
          </cell>
          <cell r="E270" t="str">
            <v>1.12 Other assets</v>
          </cell>
        </row>
        <row r="271">
          <cell r="B271" t="str">
            <v>T.08.127</v>
          </cell>
          <cell r="C271" t="str">
            <v>Erhaltene Garantien</v>
          </cell>
          <cell r="D271" t="str">
            <v>Garanties reçues</v>
          </cell>
          <cell r="E271" t="str">
            <v>Guarantees received</v>
          </cell>
        </row>
        <row r="272">
          <cell r="B272" t="str">
            <v>T.08.128</v>
          </cell>
          <cell r="C272" t="str">
            <v>Sonstige Vermögenswerte</v>
          </cell>
          <cell r="D272" t="str">
            <v>Autres actifs</v>
          </cell>
          <cell r="E272" t="str">
            <v>Other assets</v>
          </cell>
        </row>
        <row r="274">
          <cell r="B274" t="str">
            <v>T.08.129</v>
          </cell>
          <cell r="C274" t="str">
            <v>1.13 Nicht einbezahltes Grundkapital</v>
          </cell>
          <cell r="D274" t="str">
            <v>1.13 Capital non encore libéré</v>
          </cell>
          <cell r="E274" t="str">
            <v>1.13 Unpaid share capital</v>
          </cell>
        </row>
        <row r="276">
          <cell r="B276" t="str">
            <v>T.08.130</v>
          </cell>
          <cell r="C276" t="str">
            <v>1.14 Aktive Rechnungsabgrenzungen</v>
          </cell>
          <cell r="D276" t="str">
            <v>1.14 Comptes de régularisation</v>
          </cell>
          <cell r="E276" t="str">
            <v>1.14 Accrued income</v>
          </cell>
        </row>
        <row r="277">
          <cell r="B277" t="str">
            <v>T.08.131</v>
          </cell>
          <cell r="C277" t="str">
            <v>Vorausbezahlte Versicherungsleistungen</v>
          </cell>
          <cell r="D277" t="str">
            <v>Prestations d'assurance versées à l'avance</v>
          </cell>
          <cell r="E277" t="str">
            <v>Pre-paid insurance benefits</v>
          </cell>
        </row>
        <row r="278">
          <cell r="B278" t="str">
            <v>T.08.132</v>
          </cell>
          <cell r="C278" t="str">
            <v>Abgegrenzte Zinsen und Mieten</v>
          </cell>
          <cell r="D278" t="str">
            <v>Intérêts et loyers acquis non échus</v>
          </cell>
          <cell r="E278" t="str">
            <v>Accrued interest and rent</v>
          </cell>
        </row>
        <row r="279">
          <cell r="B279" t="str">
            <v>T.08.133</v>
          </cell>
          <cell r="C279" t="str">
            <v>Latente Steuerforderungen</v>
          </cell>
          <cell r="D279" t="str">
            <v>Actifs d'impôts différés</v>
          </cell>
          <cell r="E279" t="str">
            <v>Deferred tax assets</v>
          </cell>
        </row>
        <row r="280">
          <cell r="B280" t="str">
            <v>T.08.134</v>
          </cell>
          <cell r="C280" t="str">
            <v>Sonstige Rechnungsabgrenzungsposten</v>
          </cell>
          <cell r="D280" t="str">
            <v>Autres comptes de régularisation</v>
          </cell>
          <cell r="E280" t="str">
            <v>Other accrued expenses and deferred income</v>
          </cell>
        </row>
        <row r="282">
          <cell r="B282" t="str">
            <v>T.08.135</v>
          </cell>
          <cell r="C282" t="str">
            <v>Total übrige Aktiven</v>
          </cell>
          <cell r="D282" t="str">
            <v>Total autres actifs</v>
          </cell>
          <cell r="E282" t="str">
            <v>Total other assets</v>
          </cell>
        </row>
        <row r="284">
          <cell r="B284" t="str">
            <v>T.08.136</v>
          </cell>
          <cell r="C284" t="str">
            <v>1.15 Total Aktiven</v>
          </cell>
          <cell r="D284" t="str">
            <v>1.15 Total Actifs</v>
          </cell>
          <cell r="E284" t="str">
            <v>1.15 Total Assets</v>
          </cell>
        </row>
        <row r="286">
          <cell r="B286" t="str">
            <v>T.08.137</v>
          </cell>
          <cell r="C286" t="str">
            <v>Fremdkapital</v>
          </cell>
          <cell r="D286" t="str">
            <v>Capital étranger</v>
          </cell>
          <cell r="E286" t="str">
            <v>Liabilities</v>
          </cell>
        </row>
        <row r="288">
          <cell r="B288" t="str">
            <v>T.08.138</v>
          </cell>
          <cell r="C288" t="str">
            <v>2.1 Versicherungstechnische Rückstellungen: Brutto</v>
          </cell>
          <cell r="D288" t="str">
            <v>2.1 Provisions techniques: brutes</v>
          </cell>
          <cell r="E288" t="str">
            <v>2.1 Technical provisions: gross</v>
          </cell>
        </row>
        <row r="289">
          <cell r="B289" t="str">
            <v>T.08.139</v>
          </cell>
          <cell r="C289" t="str">
            <v>Lebensversicherung (direktes Geschäft)</v>
          </cell>
          <cell r="D289" t="str">
            <v>Assurance-vie (affaires directes)</v>
          </cell>
          <cell r="E289" t="str">
            <v>Life insurance (direct business)</v>
          </cell>
        </row>
        <row r="290">
          <cell r="B290" t="str">
            <v>T.08.140</v>
          </cell>
          <cell r="C290" t="str">
            <v>Best Estimate der Versicherungsverpflichtungen (Leben): Brutto</v>
          </cell>
          <cell r="D290" t="str">
            <v>Best estimate des engagements actuariels (vie): bruts</v>
          </cell>
          <cell r="E290" t="str">
            <v>Best estimate of insurance liabilities (life): gross</v>
          </cell>
        </row>
        <row r="291">
          <cell r="B291" t="str">
            <v>T.08.141</v>
          </cell>
          <cell r="C291" t="str">
            <v>davon Einzelgeschäft</v>
          </cell>
          <cell r="D291" t="str">
            <v>dont affaires individuelles</v>
          </cell>
          <cell r="E291" t="str">
            <v>of which individual business</v>
          </cell>
        </row>
        <row r="292">
          <cell r="B292" t="str">
            <v>T.08.142</v>
          </cell>
          <cell r="C292" t="str">
            <v>davon Kollektivgeschäft</v>
          </cell>
          <cell r="D292" t="str">
            <v>dont affaires collectives</v>
          </cell>
          <cell r="E292" t="str">
            <v>of which group business</v>
          </cell>
        </row>
        <row r="293">
          <cell r="B293" t="str">
            <v>T.08.143</v>
          </cell>
          <cell r="C293" t="str">
            <v>Schwankungsrückstellungen und weitere statutarische Reserven (Leben): Brutto</v>
          </cell>
          <cell r="D293" t="str">
            <v>Provisions de fluctuation et autres réserves statutaires (vie): brutes</v>
          </cell>
          <cell r="E293" t="str">
            <v>Fluctuation reserves and other statutory reserves (life): gross</v>
          </cell>
        </row>
        <row r="294">
          <cell r="B294" t="str">
            <v>T.08.144</v>
          </cell>
          <cell r="C294" t="str">
            <v>Best Estimate der sonstigen Versicherungsverpflichtungen (Leben): Brutto</v>
          </cell>
          <cell r="D294" t="str">
            <v>Best estimate des autres engagements actuariels (vie): bruts</v>
          </cell>
          <cell r="E294" t="str">
            <v>Best estimate of other insurance liabilities (life): gross</v>
          </cell>
        </row>
        <row r="295">
          <cell r="B295" t="str">
            <v>T.08.145</v>
          </cell>
          <cell r="C295" t="str">
            <v>davon Zillmerabschlag (Leben): Brutto</v>
          </cell>
          <cell r="D295" t="str">
            <v>dont déduction de Zillmer (vie): brute</v>
          </cell>
          <cell r="E295" t="str">
            <v>of which Zillmer discount (life): gross</v>
          </cell>
        </row>
        <row r="296">
          <cell r="B296" t="str">
            <v>T.08.146</v>
          </cell>
          <cell r="C296" t="str">
            <v>Rückstellungen für vertragliche Überschussbeteiligungen (Leben): Brutto</v>
          </cell>
          <cell r="D296" t="str">
            <v>Provisions pour parts d'excédents contractuels (vie): brutes</v>
          </cell>
          <cell r="E296" t="str">
            <v>Reserves for contractual profit participation (life): gross</v>
          </cell>
        </row>
        <row r="297">
          <cell r="B297" t="str">
            <v>T.08.147</v>
          </cell>
          <cell r="C297" t="str">
            <v>Rückstellungen für Überschussfonds (Leben): Brutto</v>
          </cell>
          <cell r="D297" t="str">
            <v>Provisions pour fonds d'excédents (vie): brutes</v>
          </cell>
          <cell r="E297" t="str">
            <v>Reserves for surplus funds (life): gross</v>
          </cell>
        </row>
        <row r="299">
          <cell r="B299" t="str">
            <v>T.08.148</v>
          </cell>
          <cell r="C299" t="str">
            <v>Schadenversicherung (direktes Geschäft)</v>
          </cell>
          <cell r="D299" t="str">
            <v>Assurance dommages (affaires directes)</v>
          </cell>
          <cell r="E299" t="str">
            <v>Non-life insurance (direct business)</v>
          </cell>
        </row>
        <row r="300">
          <cell r="B300" t="str">
            <v>T.08.149</v>
          </cell>
          <cell r="C300" t="str">
            <v>Best Estimate der Versicherungsverpflichtungen (Schaden): Brutto</v>
          </cell>
          <cell r="D300" t="str">
            <v>Best estimate des engagements actuariels (dommage): bruts</v>
          </cell>
          <cell r="E300" t="str">
            <v>Best estimate of insurance liabilities (non-life): gross</v>
          </cell>
        </row>
        <row r="301">
          <cell r="B301" t="str">
            <v>T.08.150</v>
          </cell>
          <cell r="C301" t="str">
            <v>davon Best Estimate der Verpflichtungen des UVG-Bestandes: Brutto</v>
          </cell>
          <cell r="D301" t="str">
            <v>dont Best estimate des engagements actuariels du portefeuille LAA</v>
          </cell>
          <cell r="E301" t="str">
            <v>of which best estimate of insurance liabilities of the UVG portfolio</v>
          </cell>
        </row>
        <row r="302">
          <cell r="B302" t="str">
            <v>T.08.151</v>
          </cell>
          <cell r="C302" t="str">
            <v>Schwankungsrückstellungen und weitere statutarische Reserven (Schaden): Brutto</v>
          </cell>
          <cell r="D302" t="str">
            <v>Provisions de fluctuation et autres réserves statutaires (dommage): brutes</v>
          </cell>
          <cell r="E302" t="str">
            <v>Fluctuation reserves and other statutory reserves (non-life): gross</v>
          </cell>
        </row>
        <row r="303">
          <cell r="B303" t="str">
            <v>T.08.152</v>
          </cell>
          <cell r="C303" t="str">
            <v>Best Estimate der sonstigen Versicherungsverpflichtungen (Schaden): Brutto</v>
          </cell>
          <cell r="D303" t="str">
            <v>Best estimate des autres engagements actuariels (dommage): bruts</v>
          </cell>
          <cell r="E303" t="str">
            <v>Best estimate of other insurance liabilities (non-life): gross</v>
          </cell>
        </row>
        <row r="304">
          <cell r="B304" t="str">
            <v>T.08.153</v>
          </cell>
          <cell r="C304" t="str">
            <v>Rückstellungen für vertragliche Überschussbeteiligungen (Schaden): Brutto</v>
          </cell>
          <cell r="D304" t="str">
            <v>Provisions pour parts d'excédents contractuels (dommage): brutes</v>
          </cell>
          <cell r="E304" t="str">
            <v>Reserves for contractual profit participation (non-life): gross</v>
          </cell>
        </row>
        <row r="305">
          <cell r="B305" t="str">
            <v>T.08.154</v>
          </cell>
          <cell r="C305" t="str">
            <v>Rückstellungen für Überschussfonds (Schaden): Brutto</v>
          </cell>
          <cell r="D305" t="str">
            <v>Provisions pour fonds d'excédents (dommage): brutes</v>
          </cell>
          <cell r="E305" t="str">
            <v>Reserves for surplus funds (non-life): gross</v>
          </cell>
        </row>
        <row r="307">
          <cell r="B307" t="str">
            <v>T.08.155</v>
          </cell>
          <cell r="C307" t="str">
            <v>Krankenversicherung (direktes Geschäft)</v>
          </cell>
          <cell r="D307" t="str">
            <v>Assurance maladie (affaires directes)</v>
          </cell>
          <cell r="E307" t="str">
            <v>Health insurance (direct business)</v>
          </cell>
        </row>
        <row r="308">
          <cell r="B308" t="str">
            <v>T.08.156</v>
          </cell>
          <cell r="C308" t="str">
            <v>Best Estimate der Versicherungsverpflichtungen (Kranken): Brutto</v>
          </cell>
          <cell r="D308" t="str">
            <v>Best estimate des engagements actuariels (maladie): bruts</v>
          </cell>
          <cell r="E308" t="str">
            <v>Best estimate of insurance liabilities (health): gross</v>
          </cell>
        </row>
        <row r="309">
          <cell r="B309" t="str">
            <v>T.08.157</v>
          </cell>
          <cell r="C309" t="str">
            <v>davon Best Estimate der Versicherungsverpflichtungen Einzelkranken: Brutto</v>
          </cell>
          <cell r="D309" t="str">
            <v xml:space="preserve">dont best estimate des engagements actuariels de l'assurance-maladie individuelle: bruts </v>
          </cell>
          <cell r="E309" t="str">
            <v>of which best estimate of insurance liabilities individual health insurance: gross</v>
          </cell>
        </row>
        <row r="310">
          <cell r="B310" t="str">
            <v>T.08.158</v>
          </cell>
          <cell r="C310" t="str">
            <v>davon Best Estimate der Versicherungsverpflichtungen Kollektivtaggeld: Brutto</v>
          </cell>
          <cell r="D310" t="str">
            <v>dont best estimate des engagements actuariels de l'assurance collective d’indemnités journalières: bruts</v>
          </cell>
          <cell r="E310" t="str">
            <v>of which best estimate of insurance liabilities daily allowance: gross</v>
          </cell>
        </row>
        <row r="311">
          <cell r="B311" t="str">
            <v>T.08.159</v>
          </cell>
          <cell r="C311" t="str">
            <v>Best Estimate der Langzeitverpflichtungen (Kranken): Brutto</v>
          </cell>
          <cell r="D311" t="str">
            <v>Best estimate des engagements de long terme (maladie)</v>
          </cell>
          <cell r="E311" t="str">
            <v>Best estimate of long-term insurance liabilities (health): gross</v>
          </cell>
        </row>
        <row r="312">
          <cell r="B312" t="str">
            <v>T.08.160</v>
          </cell>
          <cell r="C312" t="str">
            <v>Schwankungsrückstellungen und weitere statutarische Reserven (Kranken): Brutto</v>
          </cell>
          <cell r="D312" t="str">
            <v>Provisions pour fluctuation et autres réserves statutaires (maladie): brutes</v>
          </cell>
          <cell r="E312" t="str">
            <v>Fluctuation reserves and other statutory reserves (health): gross</v>
          </cell>
        </row>
        <row r="313">
          <cell r="B313" t="str">
            <v>T.08.161</v>
          </cell>
          <cell r="C313" t="str">
            <v>Best Estimate der sonstigen Versicherungsverpflichtungen (Kranken): Brutto</v>
          </cell>
          <cell r="D313" t="str">
            <v>Best estimate des autres engagements actuariels (maladie): bruts</v>
          </cell>
          <cell r="E313" t="str">
            <v>Best estimate of other insurance liabilities (health): gross</v>
          </cell>
        </row>
        <row r="314">
          <cell r="B314" t="str">
            <v>T.08.162</v>
          </cell>
          <cell r="C314" t="str">
            <v>Rückstellungen für vertragliche Überschussbeteiligungen (Kranken): Brutto</v>
          </cell>
          <cell r="D314" t="str">
            <v>Provisions pour parts d'excédents contractuels (maladie): brutes</v>
          </cell>
          <cell r="E314" t="str">
            <v>Reserves for contractual profit participation (health): gross</v>
          </cell>
        </row>
        <row r="315">
          <cell r="B315" t="str">
            <v>T.08.163</v>
          </cell>
          <cell r="C315" t="str">
            <v>Rückstellungen für Überschussfonds (Kranken): Brutto</v>
          </cell>
          <cell r="D315" t="str">
            <v>Provisions pour fonds d'excédents (maladie): brutes</v>
          </cell>
          <cell r="E315" t="str">
            <v>Reserves for surplus funds (health): gross</v>
          </cell>
        </row>
        <row r="317">
          <cell r="B317" t="str">
            <v>T.08.164</v>
          </cell>
          <cell r="C317" t="str">
            <v>Direktversicherung: Sonstiges Geschäft</v>
          </cell>
          <cell r="D317" t="str">
            <v>Assurance directe: Autres affaires</v>
          </cell>
          <cell r="E317" t="str">
            <v>Direct insurance: Other business</v>
          </cell>
        </row>
        <row r="319">
          <cell r="B319" t="str">
            <v>T.08.165</v>
          </cell>
          <cell r="C319" t="str">
            <v>Aktive Rückversicherung (indirektes Geschäft)</v>
          </cell>
          <cell r="D319" t="str">
            <v>Réassurance active (affaires indirectes)</v>
          </cell>
          <cell r="E319" t="str">
            <v>Active reinsurance (indirect business)</v>
          </cell>
        </row>
        <row r="320">
          <cell r="B320" t="str">
            <v>T.08.166</v>
          </cell>
          <cell r="C320" t="str">
            <v>Aktive Rückversicherung: Lebensversicherungsgeschäft (ohne ALV)</v>
          </cell>
          <cell r="D320" t="str">
            <v>Réassurance active: assurance vie (sans ALV)</v>
          </cell>
          <cell r="E320" t="str">
            <v>Active reinsurance: Life insurance business (without ULI)</v>
          </cell>
        </row>
        <row r="321">
          <cell r="B321" t="str">
            <v>T.08.167</v>
          </cell>
          <cell r="C321" t="str">
            <v>Aktive Rückversicherung: Schadenversicherungsgeschäft</v>
          </cell>
          <cell r="D321" t="str">
            <v>Réassurance active: assurance dommages</v>
          </cell>
          <cell r="E321" t="str">
            <v>Active reinsurance: Non-life insurance business</v>
          </cell>
        </row>
        <row r="322">
          <cell r="B322" t="str">
            <v>T.08.168</v>
          </cell>
          <cell r="C322" t="str">
            <v>Aktive Rückversicherung: Krankenversicherungsgeschäft</v>
          </cell>
          <cell r="D322" t="str">
            <v>Réassurance active: assurance maladie</v>
          </cell>
          <cell r="E322" t="str">
            <v>Active reinsurance: Health insurance business</v>
          </cell>
        </row>
        <row r="323">
          <cell r="B323" t="str">
            <v>T.08.169</v>
          </cell>
          <cell r="C323" t="str">
            <v>Aktive Rückversicherung: Sonstiges Geschäft</v>
          </cell>
          <cell r="D323" t="str">
            <v>Réassurance active: autres affaires</v>
          </cell>
          <cell r="E323" t="str">
            <v>Active reinsurance: Other business</v>
          </cell>
        </row>
        <row r="325">
          <cell r="B325" t="str">
            <v>T.08.170</v>
          </cell>
          <cell r="C325" t="str">
            <v>2.2 Versicherungstechnische Rückstellungen für anteilgebundene Lebensversicherung: Brutto</v>
          </cell>
          <cell r="D325" t="str">
            <v>2.2 Provisions techniques de l'assurance sur la vie liée à des participations: brutes</v>
          </cell>
          <cell r="E325" t="str">
            <v>2.2 Technical provisions for unit-linked life insurance: gross</v>
          </cell>
        </row>
        <row r="326">
          <cell r="B326" t="str">
            <v>T.08.171</v>
          </cell>
          <cell r="C326" t="str">
            <v>Fondsanteilgebundene Lebensversicherung (A 2.1 - A 2.3 &amp; A 6.1)</v>
          </cell>
          <cell r="D326" t="str">
            <v>Assurance de vie liée à des fonds de placement (A 2.1 - A 2.3 et A 6.1)</v>
          </cell>
          <cell r="E326" t="str">
            <v>Unit-linked life insurance (A 2.1 - A 2.3 et A 6.1)</v>
          </cell>
        </row>
        <row r="327">
          <cell r="B327" t="str">
            <v>T.08.172</v>
          </cell>
          <cell r="C327" t="str">
            <v>davon Optionen und Garantien</v>
          </cell>
          <cell r="D327" t="str">
            <v>dont options et garanties</v>
          </cell>
          <cell r="E327" t="str">
            <v>of which options and guarantees</v>
          </cell>
        </row>
        <row r="328">
          <cell r="B328" t="str">
            <v>T.08.173</v>
          </cell>
          <cell r="C328" t="str">
            <v>An interne Anlagebestände oder andere Bezugswerte gebundene Lebensversicherung: Brutto (A 2.4 - A 2.6 &amp; A 6.2)</v>
          </cell>
          <cell r="D328" t="str">
            <v>Assurance de vie liée à des fonds cantonnés ou à d'autres valeurs de référence: brutes (A 2.4 - A 2.6 &amp; A 6.2)</v>
          </cell>
          <cell r="E328" t="str">
            <v>Life insurance linked to internal investment positions and other reference values (A 2.4 - A 2.6 &amp; A 6.2)</v>
          </cell>
        </row>
        <row r="329">
          <cell r="B329" t="str">
            <v>T.08.174</v>
          </cell>
          <cell r="C329" t="str">
            <v>davon Optionen und Garantien</v>
          </cell>
          <cell r="D329" t="str">
            <v>dont options et garanties</v>
          </cell>
          <cell r="E329" t="str">
            <v>of which options and guarantees</v>
          </cell>
        </row>
        <row r="330">
          <cell r="B330" t="str">
            <v>T.08.175</v>
          </cell>
          <cell r="C330" t="str">
            <v>Aktive Rückversicherung: Anteilgebundenes Lebensversicherungsgeschäft</v>
          </cell>
          <cell r="D330" t="str">
            <v>Réassurance active: Assurance sur la vie liée à des participations - Affaires</v>
          </cell>
          <cell r="E330" t="str">
            <v>Active reinsurance: Unit-linked life insurance business</v>
          </cell>
        </row>
        <row r="332">
          <cell r="B332" t="str">
            <v>T.08.176</v>
          </cell>
          <cell r="C332" t="str">
            <v>2.3 Nichtversicherungstechnische Rückstellungen</v>
          </cell>
          <cell r="D332" t="str">
            <v>2.3 Provisions non techniques</v>
          </cell>
          <cell r="E332" t="str">
            <v>2.3 Non-technical provisions</v>
          </cell>
        </row>
        <row r="333">
          <cell r="B333" t="str">
            <v>T.08.177</v>
          </cell>
          <cell r="C333" t="str">
            <v>Rückstellungen für Personalvorsorge</v>
          </cell>
          <cell r="D333" t="str">
            <v>Provisions pour la prévoyance en faveur du personnel</v>
          </cell>
          <cell r="E333" t="str">
            <v>Reserves for employee benefits</v>
          </cell>
        </row>
        <row r="334">
          <cell r="B334" t="str">
            <v>T.08.178</v>
          </cell>
          <cell r="C334" t="str">
            <v xml:space="preserve">Finanzielle Rückstellungen </v>
          </cell>
          <cell r="D334" t="str">
            <v>Provisions financières</v>
          </cell>
          <cell r="E334" t="str">
            <v>Financial provisions</v>
          </cell>
        </row>
        <row r="335">
          <cell r="B335" t="str">
            <v>T.08.179</v>
          </cell>
          <cell r="C335" t="str">
            <v xml:space="preserve">Sonstige Rückstellungen </v>
          </cell>
          <cell r="D335" t="str">
            <v>Autres provisions</v>
          </cell>
          <cell r="E335" t="str">
            <v>Other provisions</v>
          </cell>
        </row>
        <row r="337">
          <cell r="B337" t="str">
            <v>T.08.180</v>
          </cell>
          <cell r="C337" t="str">
            <v>2.4 Verzinsliche Verbindlichkeiten</v>
          </cell>
          <cell r="D337" t="str">
            <v>2.4 Dettes liées à des instruments de taux</v>
          </cell>
          <cell r="E337" t="str">
            <v>2.4 Interest-bearing liabilities</v>
          </cell>
        </row>
        <row r="339">
          <cell r="B339" t="str">
            <v>T.08.181</v>
          </cell>
          <cell r="C339" t="str">
            <v>2.5. Verbindlichkeiten aus derivativen Finanzinstrumenten</v>
          </cell>
          <cell r="D339" t="str">
            <v>2.5 Engagements sur instruments financiers dérivés</v>
          </cell>
          <cell r="E339" t="str">
            <v>2.5 Liabilities from derivative financial instruments</v>
          </cell>
        </row>
        <row r="340">
          <cell r="B340" t="str">
            <v>T.08.182</v>
          </cell>
          <cell r="C340" t="str">
            <v>Zinsrisikobezogene Instrumente</v>
          </cell>
          <cell r="D340" t="str">
            <v>Instruments liés au risque de taux d'intérêt</v>
          </cell>
          <cell r="E340" t="str">
            <v>Interest-risk-related instruments</v>
          </cell>
        </row>
        <row r="341">
          <cell r="B341" t="str">
            <v>T.08.183</v>
          </cell>
          <cell r="C341" t="str">
            <v>Währungsrisikobezogene Instrumente</v>
          </cell>
          <cell r="D341" t="str">
            <v>Instruments liés au risque de change</v>
          </cell>
          <cell r="E341" t="str">
            <v>Currency-risk-related instruments</v>
          </cell>
        </row>
        <row r="342">
          <cell r="B342" t="str">
            <v>T.08.184</v>
          </cell>
          <cell r="C342" t="str">
            <v>(Aktien-)Marktrisikobezogene Instrumente</v>
          </cell>
          <cell r="D342" t="str">
            <v>Instruments liés au risque de marché / des actions</v>
          </cell>
          <cell r="E342" t="str">
            <v>(Equity) Market-risk-related instruments</v>
          </cell>
        </row>
        <row r="343">
          <cell r="B343" t="str">
            <v>T.08.185</v>
          </cell>
          <cell r="C343" t="str">
            <v>Kreditrisikobezogene Instrumente</v>
          </cell>
          <cell r="D343" t="str">
            <v>Instruments liés au risque de crédit</v>
          </cell>
          <cell r="E343" t="str">
            <v>Credit-risk-related instruments</v>
          </cell>
        </row>
        <row r="344">
          <cell r="B344" t="str">
            <v>T.08.186</v>
          </cell>
          <cell r="C344" t="str">
            <v>Versicherungsbezogene Instrumente (z.B. Cat Derivate)</v>
          </cell>
          <cell r="D344" t="str">
            <v>Instruments liés au risque d'assurance (p. ex. Cat Derivate)</v>
          </cell>
          <cell r="E344" t="str">
            <v>Insurance-risk-related instruments  (e.g. cat derivative)</v>
          </cell>
        </row>
        <row r="345">
          <cell r="B345" t="str">
            <v>T.08.187</v>
          </cell>
          <cell r="C345" t="str">
            <v>Übrige derivative Instrumente</v>
          </cell>
          <cell r="D345" t="str">
            <v>Autres instruments dérivés</v>
          </cell>
          <cell r="E345" t="str">
            <v>Other derivative instruments</v>
          </cell>
        </row>
        <row r="347">
          <cell r="B347" t="str">
            <v>T.08.188</v>
          </cell>
          <cell r="C347" t="str">
            <v>2.6 Depotverbindlichkeiten aus abgegebener Rückversicherung</v>
          </cell>
          <cell r="D347" t="str">
            <v>2.6 Dépôts résultant de la réassurance cédée</v>
          </cell>
          <cell r="E347" t="str">
            <v>2.6 Deposit liabilities from ceded reinsurance</v>
          </cell>
        </row>
        <row r="349">
          <cell r="B349" t="str">
            <v>T.08.189</v>
          </cell>
          <cell r="C349" t="str">
            <v>2.7 Verbindlichkeiten aus dem Versicherungsgeschäft</v>
          </cell>
          <cell r="D349" t="str">
            <v>2.7 Dettes nées d'opérations d'assurance</v>
          </cell>
          <cell r="E349" t="str">
            <v>2.7 Liabilities from insurance business</v>
          </cell>
        </row>
        <row r="350">
          <cell r="B350" t="str">
            <v>T.08.190</v>
          </cell>
          <cell r="C350" t="str">
            <v>Aufsichtsrechtliche Verbindlichkeiten der Krankenversicherung</v>
          </cell>
          <cell r="D350" t="str">
            <v>Engagements issus du droit prudentiel en assurance-maladie</v>
          </cell>
          <cell r="E350" t="str">
            <v>Regulatory liabilities of the health insurance</v>
          </cell>
        </row>
        <row r="351">
          <cell r="B351" t="str">
            <v>T.08.191</v>
          </cell>
          <cell r="C351" t="str">
            <v>Sonstige Depotverbindlichkeiten</v>
          </cell>
          <cell r="D351" t="str">
            <v>Autres dépôts reçus de réassureurs</v>
          </cell>
          <cell r="E351" t="str">
            <v>Other deposit liabilities</v>
          </cell>
        </row>
        <row r="352">
          <cell r="B352" t="str">
            <v>T.08.192</v>
          </cell>
          <cell r="C352" t="str">
            <v>Sonstige Verbindlichkeiten aus dem Versicherungsgeschäft</v>
          </cell>
          <cell r="D352" t="str">
            <v>Autres dettes nées d'opérations d'assurance</v>
          </cell>
          <cell r="E352" t="str">
            <v>Other liabilities from insurance business</v>
          </cell>
        </row>
        <row r="354">
          <cell r="B354" t="str">
            <v>T.08.193</v>
          </cell>
          <cell r="C354" t="str">
            <v>2.8 Sonstige Passiven</v>
          </cell>
          <cell r="D354" t="str">
            <v>2.8 Autres passifs</v>
          </cell>
          <cell r="E354" t="str">
            <v>2.8 Other liabilities</v>
          </cell>
        </row>
        <row r="355">
          <cell r="B355" t="str">
            <v>T.08.194</v>
          </cell>
          <cell r="C355" t="str">
            <v>Gegebene Garantien, Bürgschaften</v>
          </cell>
          <cell r="D355" t="str">
            <v>Garanties données, cautionnements</v>
          </cell>
          <cell r="E355" t="str">
            <v>Guarantees given, sureties</v>
          </cell>
        </row>
        <row r="356">
          <cell r="B356" t="str">
            <v>T.08.195</v>
          </cell>
          <cell r="C356" t="str">
            <v>Sonstige Verbindlichkeiten</v>
          </cell>
          <cell r="D356" t="str">
            <v>Dettes diverses</v>
          </cell>
          <cell r="E356" t="str">
            <v>Other liabilities</v>
          </cell>
        </row>
        <row r="358">
          <cell r="B358" t="str">
            <v>T.08.196</v>
          </cell>
          <cell r="C358" t="str">
            <v>2.9. Passive Rechnungsabgrenzung</v>
          </cell>
          <cell r="D358" t="str">
            <v>2.9 Compte de régularisation passif</v>
          </cell>
          <cell r="E358" t="str">
            <v>2.9 Accrued expenses and deferred income</v>
          </cell>
        </row>
        <row r="359">
          <cell r="B359" t="str">
            <v>T.08.197</v>
          </cell>
          <cell r="C359" t="str">
            <v>Sonstige Rechnungsabgrenzungsposten</v>
          </cell>
          <cell r="D359" t="str">
            <v xml:space="preserve">Autres postes du compte de régularisation </v>
          </cell>
          <cell r="E359" t="str">
            <v>Other accrued expenses and deferred income</v>
          </cell>
        </row>
        <row r="361">
          <cell r="B361" t="str">
            <v>T.08.198</v>
          </cell>
          <cell r="C361" t="str">
            <v>2.10 Nachrangige Verbindlichkeiten</v>
          </cell>
          <cell r="D361" t="str">
            <v>2.10 Dettes subordonnées</v>
          </cell>
          <cell r="E361" t="str">
            <v>2.10 Subordinated liabilities</v>
          </cell>
        </row>
        <row r="362">
          <cell r="B362" t="str">
            <v>T.08.199</v>
          </cell>
          <cell r="C362" t="str">
            <v>Unbefristete Anleihen und Darlehen mit Eigenkapitalcharakter</v>
          </cell>
          <cell r="D362" t="str">
            <v>Emprunts et prêts à caractère de fonds propres, à durée indéterminée</v>
          </cell>
          <cell r="E362" t="str">
            <v>Open-ended bonds and loans with characteristics of equity</v>
          </cell>
        </row>
        <row r="363">
          <cell r="B363" t="str">
            <v>T.08.200</v>
          </cell>
          <cell r="C363" t="str">
            <v>Unbefristete sonstige Verbindlichkeiten mit Eigenkapitalcharakter</v>
          </cell>
          <cell r="D363" t="str">
            <v>Autres dettes à caractère de fonds propres</v>
          </cell>
          <cell r="E363" t="str">
            <v>Other open-ended liabilities with characteristics of equity</v>
          </cell>
        </row>
        <row r="364">
          <cell r="B364" t="str">
            <v>T.08.201</v>
          </cell>
          <cell r="C364" t="str">
            <v>Anleihen, Darlehen und sonstige Verbindlichkeiten, die zwingend in Eigenkapital gewandelt werden müssen</v>
          </cell>
          <cell r="D364" t="str">
            <v>Emprunts, prêts et autres dettes devant obligatoirement être convertis en fonds propres</v>
          </cell>
          <cell r="E364" t="str">
            <v>Bonds, loans and other liabilities that must be converted into equity capital</v>
          </cell>
        </row>
        <row r="365">
          <cell r="B365" t="str">
            <v>T.08.202</v>
          </cell>
          <cell r="C365" t="str">
            <v>Anleihen und Darlehen mit Eigenkapitalcharakter mit fester Laufzeit</v>
          </cell>
          <cell r="D365" t="str">
            <v>Emprunts et prêts à caractère de fonds propres, à durée déterminée</v>
          </cell>
          <cell r="E365" t="str">
            <v>Fixed-term bonds and loans with characteristics of equity</v>
          </cell>
        </row>
        <row r="366">
          <cell r="B366" t="str">
            <v>T.08.203</v>
          </cell>
          <cell r="C366" t="str">
            <v>Sonstige Verbindlichkeiten mit Eigenkapitalcharakter mit fester Laufzeit</v>
          </cell>
          <cell r="D366" t="str">
            <v>Autres dettes à caractère de fonds propres, à durée déterminée</v>
          </cell>
          <cell r="E366" t="str">
            <v>Fixed-term other liabilities with characteristics of equity</v>
          </cell>
        </row>
        <row r="368">
          <cell r="B368" t="str">
            <v>T.08.204</v>
          </cell>
          <cell r="C368" t="str">
            <v>Total Fremdkapital</v>
          </cell>
          <cell r="D368" t="str">
            <v>Total capital étranger</v>
          </cell>
          <cell r="E368" t="str">
            <v>Total liabilities</v>
          </cell>
        </row>
        <row r="370">
          <cell r="B370" t="str">
            <v>T.08.205</v>
          </cell>
          <cell r="C370" t="str">
            <v>Differenz</v>
          </cell>
          <cell r="D370" t="str">
            <v>Différence</v>
          </cell>
          <cell r="E370" t="str">
            <v>Difference</v>
          </cell>
        </row>
        <row r="372">
          <cell r="B372" t="str">
            <v>T.08.206</v>
          </cell>
          <cell r="C372" t="str">
            <v>Alle anderen Anleihen (Pfandbriefanleihen, Wandelanleihen, sonstige Anleihen)</v>
          </cell>
          <cell r="D372" t="str">
            <v>Tous les autres placements (lettres de gage, emprunts convertibles, autres placements)</v>
          </cell>
          <cell r="E372" t="str">
            <v>All other investments (mortgage bonds, convertible bonds, other bonds)</v>
          </cell>
        </row>
        <row r="373">
          <cell r="B373" t="str">
            <v>T.08.207</v>
          </cell>
          <cell r="C373" t="str">
            <v xml:space="preserve">Aufriss nach Währungen  </v>
          </cell>
          <cell r="D373" t="str">
            <v xml:space="preserve">Répartition selon la monnaie  </v>
          </cell>
          <cell r="E373" t="str">
            <v xml:space="preserve">Currency breakdown  </v>
          </cell>
        </row>
        <row r="376">
          <cell r="B376" t="str">
            <v>T.09.01</v>
          </cell>
          <cell r="C376" t="str">
            <v>Berechnung des risikotragenden Kapitals (RTK)</v>
          </cell>
          <cell r="D376" t="str">
            <v xml:space="preserve">Calcul du capital porteur de risques (CPR) </v>
          </cell>
          <cell r="E376" t="str">
            <v>Computation of the risk bearing capital (RBC)</v>
          </cell>
        </row>
        <row r="378">
          <cell r="B378" t="str">
            <v>T.09.02</v>
          </cell>
          <cell r="C378" t="str">
            <v>Risikotragendes Kapital unter Going-Concern-Bedingungen</v>
          </cell>
          <cell r="D378" t="str">
            <v>Capital porteur de risques en situation de going-concern</v>
          </cell>
          <cell r="E378" t="str">
            <v>Risk bearing capital under going-concern assumptions</v>
          </cell>
        </row>
        <row r="379">
          <cell r="B379" t="str">
            <v>T.09.03</v>
          </cell>
          <cell r="C379" t="str">
            <v>Kernkapital</v>
          </cell>
          <cell r="D379" t="str">
            <v>Capital de base</v>
          </cell>
          <cell r="E379" t="str">
            <v>Core capital</v>
          </cell>
        </row>
        <row r="380">
          <cell r="B380" t="str">
            <v>T.09.04</v>
          </cell>
          <cell r="C380" t="str">
            <v>Differenzgrösse zwischen Aktiven zu marktnahen Werten minus Fremdkapital zu marktnahen Werten bzw. Best-Estimate</v>
          </cell>
          <cell r="D380" t="str">
            <v>Différence (avant prise en compte des déductions) entre les actifs aux valeurs proches du marché moins Best Estimate du capital étranger</v>
          </cell>
          <cell r="E380" t="str">
            <v>Difference (before deductions) between assets at market-consistent values and best estimates of debt</v>
          </cell>
        </row>
        <row r="381">
          <cell r="B381" t="str">
            <v>T.09.05</v>
          </cell>
          <cell r="C381" t="str">
            <v>Abzüge</v>
          </cell>
          <cell r="D381" t="str">
            <v>Déductions</v>
          </cell>
          <cell r="E381" t="str">
            <v>Deductions</v>
          </cell>
        </row>
        <row r="382">
          <cell r="B382" t="str">
            <v>T.09.06</v>
          </cell>
          <cell r="C382" t="str">
            <v>Bilanzwert eigene Aktien (-)</v>
          </cell>
          <cell r="D382" t="str">
            <v>Valeur au bilan des actions propres (-)</v>
          </cell>
          <cell r="E382" t="str">
            <v>Carrying value of own shares (-)</v>
          </cell>
        </row>
        <row r="383">
          <cell r="B383" t="str">
            <v>T.09.07</v>
          </cell>
          <cell r="C383" t="str">
            <v>Bilanzwert immaterielle Vermögenswerte (-)</v>
          </cell>
          <cell r="D383" t="str">
            <v>Valeur au bilan des actifs incorporels (-)</v>
          </cell>
          <cell r="E383" t="str">
            <v>Carrying value of intangible assets (-)</v>
          </cell>
        </row>
        <row r="384">
          <cell r="B384" t="str">
            <v>T.09.08</v>
          </cell>
          <cell r="C384" t="str">
            <v>Grundstückgewinn- / Handänderungssteuern auf Bewertungsreserven Grundstücke und Bauten (-)</v>
          </cell>
          <cell r="D384" t="str">
            <v>Impôts sur les gains immobiliers et les mutations sur les réserves d'évaluation des terrains et constructions (-)</v>
          </cell>
          <cell r="E384" t="str">
            <v>Tax on real estate gains / real estate transfer tax associated with valuation reserves for land and buildings (-)</v>
          </cell>
        </row>
        <row r="385">
          <cell r="B385" t="str">
            <v>T.09.09</v>
          </cell>
          <cell r="C385" t="str">
            <v>vorgesehene Dividenden und Kapitalrückzahlungen (-)</v>
          </cell>
          <cell r="D385" t="str">
            <v>Dividendes et remboursements de capital prévus (-)</v>
          </cell>
          <cell r="E385" t="str">
            <v>Anticipated dividends and repayments of capital (-)</v>
          </cell>
        </row>
        <row r="386">
          <cell r="B386" t="str">
            <v>T.09.10</v>
          </cell>
          <cell r="C386" t="str">
            <v>sonstige Abzüge (z.B. nicht anrechenbare konzernintene Darlehen) (-)</v>
          </cell>
          <cell r="D386" t="str">
            <v>Autres déductions (par ex. prêts intragroupes non imputables)</v>
          </cell>
          <cell r="E386" t="str">
            <v>Other deductions (e.g. non-eligible intra-group loans)</v>
          </cell>
        </row>
        <row r="387">
          <cell r="B387" t="str">
            <v>T.09.11</v>
          </cell>
          <cell r="C387" t="str">
            <v>Total Abzüge</v>
          </cell>
          <cell r="D387" t="str">
            <v>Déductions totales</v>
          </cell>
          <cell r="E387" t="str">
            <v>Total deductions</v>
          </cell>
        </row>
        <row r="388">
          <cell r="B388" t="str">
            <v>T.09.12</v>
          </cell>
          <cell r="C388" t="str">
            <v>Total Kernkapital</v>
          </cell>
          <cell r="D388" t="str">
            <v>Total capital de base</v>
          </cell>
          <cell r="E388" t="str">
            <v>Total core capital</v>
          </cell>
        </row>
        <row r="389">
          <cell r="B389" t="str">
            <v>T.09.13</v>
          </cell>
          <cell r="C389" t="str">
            <v>Ergänzendes Kapital</v>
          </cell>
          <cell r="D389" t="str">
            <v>Capital complémentaire</v>
          </cell>
          <cell r="E389" t="str">
            <v>Supplementary capital</v>
          </cell>
        </row>
        <row r="390">
          <cell r="B390" t="str">
            <v>T.09.14</v>
          </cell>
          <cell r="C390" t="str">
            <v>Oberes ergänzendes Kapital</v>
          </cell>
          <cell r="D390" t="str">
            <v>Capital complémentaire supérieur</v>
          </cell>
          <cell r="E390" t="str">
            <v>Upper supplementary capital</v>
          </cell>
        </row>
        <row r="391">
          <cell r="B391" t="str">
            <v>T.09.15</v>
          </cell>
          <cell r="C391" t="str">
            <v>Unbefristete Anleihen und Darlehen mit Eigenkapitalcharakter</v>
          </cell>
          <cell r="D391" t="str">
            <v>Emprunts et prêts à caractère de fonds propres, à durée indéterminée</v>
          </cell>
          <cell r="E391" t="str">
            <v>Open-ended bonds and loans with characteristics of equity</v>
          </cell>
        </row>
        <row r="392">
          <cell r="B392" t="str">
            <v>T.09.16</v>
          </cell>
          <cell r="C392" t="str">
            <v>Unbefristete sonstige Verbindlichkeiten mit Eigenkapitalcharakter</v>
          </cell>
          <cell r="D392" t="str">
            <v>Autres dettes à caractère de fonds propres</v>
          </cell>
          <cell r="E392" t="str">
            <v>Other open-ended liabilities with characteristics of equity</v>
          </cell>
        </row>
        <row r="393">
          <cell r="B393" t="str">
            <v>T.09.17</v>
          </cell>
          <cell r="C393" t="str">
            <v>Unteres ergänzendes Kapital</v>
          </cell>
          <cell r="D393" t="str">
            <v>Capital complémentaire inférieur</v>
          </cell>
          <cell r="E393" t="str">
            <v>Lower supplementary capital</v>
          </cell>
        </row>
        <row r="394">
          <cell r="B394" t="str">
            <v>T.09.18</v>
          </cell>
          <cell r="C394" t="str">
            <v>Anleihen und Darlehen mit Eigenkapitalcharakter mit fester Laufzeit</v>
          </cell>
          <cell r="D394" t="str">
            <v>Emprunts et prêts à caractère de fonds propres, à durée déterminée</v>
          </cell>
          <cell r="E394" t="str">
            <v>Fixed-term bonds and loans with characteristics of equity</v>
          </cell>
        </row>
        <row r="395">
          <cell r="B395" t="str">
            <v>T.09.19</v>
          </cell>
          <cell r="C395" t="str">
            <v>Sonstige Verbindlichkeiten mit Eigenkapitalcharakter mit fester Laufzeit</v>
          </cell>
          <cell r="D395" t="str">
            <v>Autres dettes à caractère de fonds propres, à durée déterminée</v>
          </cell>
          <cell r="E395" t="str">
            <v>Fixed-term other liabilities with characteristics of equity</v>
          </cell>
        </row>
        <row r="396">
          <cell r="B396" t="str">
            <v>T.09.20</v>
          </cell>
          <cell r="C396" t="str">
            <v>Total ergänzendes Kapital</v>
          </cell>
          <cell r="D396" t="str">
            <v>Total capital complémentaire</v>
          </cell>
          <cell r="E396" t="str">
            <v>Total supplementary capital</v>
          </cell>
        </row>
        <row r="397">
          <cell r="B397" t="str">
            <v>T.09.21</v>
          </cell>
          <cell r="C397" t="str">
            <v>Zusätzliches Kernkapital (keine Differenzgrösse)</v>
          </cell>
          <cell r="D397" t="str">
            <v>Capital de base complémentaire (pas de différence)</v>
          </cell>
          <cell r="E397" t="str">
            <v>Additional core capital (no differential)</v>
          </cell>
        </row>
        <row r="398">
          <cell r="B398" t="str">
            <v>T.09.22</v>
          </cell>
          <cell r="C398" t="str">
            <v>Anleihen, Darlehen und sonstige Verbindlichkeiten, die zwingend in Eigenkapital gewandelt werden müssen</v>
          </cell>
          <cell r="D398" t="str">
            <v>Emprunts, prêts et autres dettes devant obligatoirement être convertis en fonds propres</v>
          </cell>
          <cell r="E398" t="str">
            <v>Bonds, loans and other liabilities that must be converted into equity capital</v>
          </cell>
        </row>
        <row r="399">
          <cell r="B399" t="str">
            <v>T.09.23</v>
          </cell>
          <cell r="C399" t="str">
            <v>Total zusätzliches Kapital</v>
          </cell>
          <cell r="D399" t="str">
            <v>Total capital de base complémentaire</v>
          </cell>
          <cell r="E399" t="str">
            <v>Total additional capital</v>
          </cell>
        </row>
        <row r="400">
          <cell r="B400" t="str">
            <v>T.09.24</v>
          </cell>
          <cell r="C400" t="str">
            <v>Relevantes risikotragendes Kapital zur Bedeckung des Zielkapitals</v>
          </cell>
          <cell r="D400" t="str">
            <v>Capital porteur de risques relevant pour la couverture du capital cible</v>
          </cell>
          <cell r="E400" t="str">
            <v>Risk bearing capital relevant for target capital's covering</v>
          </cell>
        </row>
        <row r="401">
          <cell r="B401" t="str">
            <v>T.09.25</v>
          </cell>
          <cell r="C401" t="str">
            <v>Risikotragendes Kapital unter Runoff-Bedingungen</v>
          </cell>
          <cell r="D401" t="str">
            <v>Capital porteur de risques en situation de run-off</v>
          </cell>
          <cell r="E401" t="str">
            <v>Risk bearing capital under run-off assumptions</v>
          </cell>
        </row>
        <row r="404">
          <cell r="B404" t="str">
            <v>T.11.01</v>
          </cell>
          <cell r="C404" t="str">
            <v>Differenzen zwischen statutarischer und marktnaher Bewertung (SST-Bilanz)</v>
          </cell>
          <cell r="D404" t="str">
            <v>Differences entre l'évaluation statutaire et proche du marché</v>
          </cell>
          <cell r="E404" t="str">
            <v>Differences between the statutory and the market-consistent valuation</v>
          </cell>
        </row>
        <row r="406">
          <cell r="B406" t="str">
            <v>T.11.02</v>
          </cell>
          <cell r="C406" t="str">
            <v>Vorzeichen</v>
          </cell>
          <cell r="D406" t="str">
            <v>Signe</v>
          </cell>
          <cell r="E406" t="str">
            <v>Sign</v>
          </cell>
        </row>
        <row r="407">
          <cell r="B407" t="str">
            <v>T.11.03</v>
          </cell>
          <cell r="C407" t="str">
            <v xml:space="preserve">Statutarischer Wert  </v>
          </cell>
          <cell r="D407" t="str">
            <v xml:space="preserve">Valeur statutaire  </v>
          </cell>
          <cell r="E407" t="str">
            <v xml:space="preserve">Statutory value  </v>
          </cell>
        </row>
        <row r="408">
          <cell r="B408" t="str">
            <v>T.11.04</v>
          </cell>
          <cell r="C408" t="str">
            <v>Allokation REF (Hier Zeilenref angeben, auf die alloziert werden soll.)</v>
          </cell>
          <cell r="D408" t="str">
            <v>Allocation REF (indiquer la ligne de référence)</v>
          </cell>
          <cell r="E408" t="str">
            <v>Allocation REF (indicate the reference line)</v>
          </cell>
        </row>
        <row r="409">
          <cell r="B409" t="str">
            <v>T.11.05</v>
          </cell>
          <cell r="C409" t="str">
            <v>Allokation WERT (Umzulegender Anteil von Spalte F)</v>
          </cell>
          <cell r="D409" t="str">
            <v>Allocation VALEUR (quote-part de la colonne F qui doit être repartie)</v>
          </cell>
          <cell r="E409" t="str">
            <v>Allocation VALUE (share of column F that has to be allocated)</v>
          </cell>
        </row>
        <row r="410">
          <cell r="B410" t="str">
            <v>T.11.06</v>
          </cell>
          <cell r="C410" t="str">
            <v>Berechnung: Wert für Allokation unter Berücksichtigung unterschiedlichen Vorzeichens</v>
          </cell>
          <cell r="D410" t="str">
            <v>Calcul: Valeur pour l'allocation en tenant compte des signes différents</v>
          </cell>
          <cell r="E410" t="str">
            <v>Computation: Value for the allocation taking into account the different signs</v>
          </cell>
        </row>
        <row r="411">
          <cell r="B411" t="str">
            <v>T.11.07</v>
          </cell>
          <cell r="C411" t="str">
            <v>Zwischenspalte Aktiven und Passiven stimmen noch nicht überein</v>
          </cell>
          <cell r="D411" t="str">
            <v>Inter-colonne Actifs et passifs ne correspondent pas encore</v>
          </cell>
          <cell r="E411" t="str">
            <v>Intermediate column Assets and liabilities do not correspond yet</v>
          </cell>
        </row>
        <row r="412">
          <cell r="B412" t="str">
            <v>T.11.08</v>
          </cell>
          <cell r="C412" t="str">
            <v>Weitere Allokationen Müssen sich gegenseitig kompensieren. Zu benützen, wenn Spalten E und F nicht genügen. Bitte im SST-Bericht begründen.</v>
          </cell>
          <cell r="D412" t="str">
            <v>Autres allocations. Doivent se compenser mutuellement. A utiliser dans le cas où les colonnes E et F ne suffisent pas. Svp expliquer dans le rapport SST</v>
          </cell>
          <cell r="E412" t="str">
            <v>Other allocations. Have to compensate each-other. To use in the case columns E and F are not sufficient. Please explain in the SST report.</v>
          </cell>
        </row>
        <row r="413">
          <cell r="B413" t="str">
            <v>T.11.09</v>
          </cell>
          <cell r="C413" t="str">
            <v xml:space="preserve">Statutarischer Bilanzwert nach Allokation </v>
          </cell>
          <cell r="D413" t="str">
            <v>Valeur statutaire après allocation</v>
          </cell>
          <cell r="E413" t="str">
            <v>Statutory value after allocation</v>
          </cell>
        </row>
        <row r="414">
          <cell r="B414" t="str">
            <v>T.11.10</v>
          </cell>
          <cell r="C414" t="str">
            <v>Bewertungsdifferenzen zw. statutarischem und marktnahem Wert</v>
          </cell>
          <cell r="D414" t="str">
            <v>Différences d'évaluation entre la valeur statutaire et proche du marché</v>
          </cell>
          <cell r="E414" t="str">
            <v>Differences between the statutory and the market-consisten value</v>
          </cell>
        </row>
        <row r="417">
          <cell r="B417" t="str">
            <v>T.12.01</v>
          </cell>
          <cell r="C417" t="str">
            <v>Preisabhängige Assets und Beteiligungen</v>
          </cell>
          <cell r="D417" t="str">
            <v>Expositions à des classes d'actifs dépendantes des prix et participations</v>
          </cell>
          <cell r="E417" t="str">
            <v>Asset prices exposures and participations</v>
          </cell>
        </row>
        <row r="419">
          <cell r="B419" t="str">
            <v>T.12.02</v>
          </cell>
          <cell r="C419" t="str">
            <v>Art</v>
          </cell>
          <cell r="D419" t="str">
            <v>Genre</v>
          </cell>
          <cell r="E419" t="str">
            <v>Type</v>
          </cell>
        </row>
        <row r="420">
          <cell r="B420" t="str">
            <v>T.12.03</v>
          </cell>
          <cell r="C420" t="str">
            <v>Währung</v>
          </cell>
          <cell r="D420" t="str">
            <v>Monnaie</v>
          </cell>
          <cell r="E420" t="str">
            <v>Currency</v>
          </cell>
        </row>
        <row r="421">
          <cell r="B421" t="str">
            <v>T.12.04</v>
          </cell>
          <cell r="C421" t="str">
            <v>Aktien</v>
          </cell>
          <cell r="D421" t="str">
            <v>Actions</v>
          </cell>
          <cell r="E421" t="str">
            <v>Equity</v>
          </cell>
        </row>
        <row r="422">
          <cell r="B422" t="str">
            <v>T.12.05</v>
          </cell>
          <cell r="C422" t="str">
            <v>Hedgefonds</v>
          </cell>
          <cell r="D422" t="str">
            <v>Hedge Funds</v>
          </cell>
          <cell r="E422" t="str">
            <v>Hedge fund</v>
          </cell>
        </row>
        <row r="423">
          <cell r="B423" t="str">
            <v>T.12.06</v>
          </cell>
          <cell r="C423" t="str">
            <v>Private Equity</v>
          </cell>
          <cell r="D423" t="str">
            <v>Private Equity</v>
          </cell>
          <cell r="E423" t="str">
            <v>Private equity</v>
          </cell>
        </row>
        <row r="424">
          <cell r="B424" t="str">
            <v>T.12.07</v>
          </cell>
          <cell r="C424" t="str">
            <v>Wohnimmobilien</v>
          </cell>
          <cell r="D424" t="str">
            <v>Immeubles résidentiels</v>
          </cell>
          <cell r="E424" t="str">
            <v>Real estate private</v>
          </cell>
        </row>
        <row r="425">
          <cell r="B425" t="str">
            <v>T.12.08</v>
          </cell>
          <cell r="C425" t="str">
            <v>Geschäftsimmobilien</v>
          </cell>
          <cell r="D425" t="str">
            <v>Immobilier commercial</v>
          </cell>
          <cell r="E425" t="str">
            <v>Real estate commercial</v>
          </cell>
        </row>
        <row r="426">
          <cell r="B426" t="str">
            <v>T.12.09</v>
          </cell>
          <cell r="C426" t="str">
            <v>Total (immaterielle) Beteiligungen</v>
          </cell>
          <cell r="D426" t="str">
            <v>Total participations immatérielles</v>
          </cell>
          <cell r="E426" t="str">
            <v>Total (immaterial) participation</v>
          </cell>
        </row>
        <row r="429">
          <cell r="B429" t="str">
            <v>T.13.01</v>
          </cell>
          <cell r="C429" t="str">
            <v>Cashflows aus festverzinslichen Wertpapieren</v>
          </cell>
          <cell r="D429" t="str">
            <v>Cash flows des produits à taux fixe</v>
          </cell>
          <cell r="E429" t="str">
            <v>Fixed income cash flows</v>
          </cell>
        </row>
        <row r="431">
          <cell r="B431" t="str">
            <v>T.13.02</v>
          </cell>
          <cell r="C431" t="str">
            <v>Währung</v>
          </cell>
          <cell r="D431" t="str">
            <v>Monnaie</v>
          </cell>
          <cell r="E431" t="str">
            <v>Currency</v>
          </cell>
        </row>
        <row r="432">
          <cell r="B432" t="str">
            <v>T.13.03</v>
          </cell>
          <cell r="C432" t="str">
            <v>Rating</v>
          </cell>
          <cell r="D432" t="str">
            <v>Notation</v>
          </cell>
          <cell r="E432" t="str">
            <v>Rating</v>
          </cell>
        </row>
        <row r="433">
          <cell r="B433" t="str">
            <v>T.13.04</v>
          </cell>
          <cell r="C433" t="str">
            <v>Gesamtmarktwert</v>
          </cell>
          <cell r="D433" t="str">
            <v>Valeur de marché totale</v>
          </cell>
          <cell r="E433" t="str">
            <v>Total market value</v>
          </cell>
        </row>
        <row r="434">
          <cell r="B434" t="str">
            <v>T.13.05</v>
          </cell>
          <cell r="C434" t="str">
            <v>Spread</v>
          </cell>
          <cell r="D434" t="str">
            <v>Spread</v>
          </cell>
          <cell r="E434" t="str">
            <v>Spread</v>
          </cell>
        </row>
        <row r="435">
          <cell r="B435" t="str">
            <v>T.13.06</v>
          </cell>
          <cell r="C435" t="str">
            <v>Nur wenn negative Cash Flows vorhanden sind</v>
          </cell>
          <cell r="D435" t="str">
            <v>Seulement dans le cas de cash flows négatifs</v>
          </cell>
          <cell r="E435" t="str">
            <v>Only if there are negative cash flows</v>
          </cell>
        </row>
        <row r="438">
          <cell r="B438" t="str">
            <v>T.14.01</v>
          </cell>
          <cell r="C438" t="str">
            <v>Cashflows aus Versicherungsverpflichtungen</v>
          </cell>
          <cell r="D438" t="str">
            <v>Cash flows des engagements d'assurance</v>
          </cell>
          <cell r="E438" t="str">
            <v>Insurance liability cash flows</v>
          </cell>
        </row>
        <row r="440">
          <cell r="B440" t="str">
            <v>T.14.02</v>
          </cell>
          <cell r="C440" t="str">
            <v>Sparte</v>
          </cell>
          <cell r="D440" t="str">
            <v>Branche</v>
          </cell>
          <cell r="E440" t="str">
            <v>Branch</v>
          </cell>
        </row>
        <row r="441">
          <cell r="B441" t="str">
            <v>T.14.03</v>
          </cell>
          <cell r="C441" t="str">
            <v>Währung</v>
          </cell>
          <cell r="D441" t="str">
            <v>Monnaie</v>
          </cell>
          <cell r="E441" t="str">
            <v>Currency</v>
          </cell>
        </row>
        <row r="442">
          <cell r="B442" t="str">
            <v>T.14.04</v>
          </cell>
          <cell r="C442" t="str">
            <v>Leben</v>
          </cell>
          <cell r="D442" t="str">
            <v>Vie</v>
          </cell>
          <cell r="E442" t="str">
            <v>Life</v>
          </cell>
        </row>
        <row r="443">
          <cell r="B443" t="str">
            <v>T.14.05</v>
          </cell>
          <cell r="C443" t="str">
            <v>Schaden</v>
          </cell>
          <cell r="D443" t="str">
            <v>Dommages</v>
          </cell>
          <cell r="E443" t="str">
            <v>Non Life</v>
          </cell>
        </row>
        <row r="444">
          <cell r="B444" t="str">
            <v>T.14.06</v>
          </cell>
          <cell r="C444" t="str">
            <v>Kranken</v>
          </cell>
          <cell r="D444" t="str">
            <v>Maladie</v>
          </cell>
          <cell r="E444" t="str">
            <v>Health</v>
          </cell>
        </row>
        <row r="445">
          <cell r="B445" t="str">
            <v>T.14.07</v>
          </cell>
          <cell r="C445" t="str">
            <v>Die Zuordnung der Währung erfolgt gemäss dem Dokument Technische Beschreibung für das Standardmodell Marktrisiko-Standardmodell.</v>
          </cell>
          <cell r="D445" t="str">
            <v>Attribution de la monnaie selon le document Description technique du modèle standard pour les risques de marché.</v>
          </cell>
          <cell r="E445" t="str">
            <v>Currency mapping according to the document Technische Beschreibung für das Standardmodell Marktrisiko.</v>
          </cell>
        </row>
        <row r="446">
          <cell r="B446" t="str">
            <v>T.14.08</v>
          </cell>
          <cell r="C446" t="str">
            <v>Gemäss Dokument "Hinweise zum Feldtest 2018 Spartenspezifische Vorgaben" bzw. "Information for the field test 2018 Prescriptions for reinsurers"</v>
          </cell>
          <cell r="D446" t="str">
            <v>Selon le document</v>
          </cell>
          <cell r="E446" t="str">
            <v xml:space="preserve">According to the document </v>
          </cell>
        </row>
        <row r="447">
          <cell r="B447" t="str">
            <v>T.14.09</v>
          </cell>
          <cell r="C447" t="str">
            <v>Gemäss Dokument "Hinweise zum Feldtest 2018 Spartenspezifische Vorgaben" bzw. "Information for the field test 2018 Prescriptions for reinsurers"</v>
          </cell>
          <cell r="D447" t="str">
            <v>Selon le document</v>
          </cell>
          <cell r="E447" t="str">
            <v xml:space="preserve">According to the document </v>
          </cell>
        </row>
        <row r="448">
          <cell r="B448" t="str">
            <v>T.14.10</v>
          </cell>
          <cell r="C448" t="str">
            <v>Gemäss Dokument Technische Beschreibung für das SST-Standardmodell Krankenversicherung, Abschnitt 10.3.</v>
          </cell>
          <cell r="D448" t="str">
            <v>Selon le document Description technique pour le modèle standard SST assurance-maladie, section 10.3.</v>
          </cell>
          <cell r="E448" t="str">
            <v>According to Technische Beschreibung für das SST-Standardmodell Krankenversicherung, chapter 10.3.</v>
          </cell>
        </row>
        <row r="451">
          <cell r="B451" t="str">
            <v>T.15.01</v>
          </cell>
          <cell r="C451" t="str">
            <v>Termingeschäfte für preisabhängige Assets</v>
          </cell>
          <cell r="D451" t="str">
            <v>Positions dans des contrats forward equity</v>
          </cell>
          <cell r="E451" t="str">
            <v>Equity forward positions</v>
          </cell>
        </row>
        <row r="453">
          <cell r="B453" t="str">
            <v>T.15.02</v>
          </cell>
          <cell r="C453" t="str">
            <v>Vertrag</v>
          </cell>
          <cell r="D453" t="str">
            <v>Contrat</v>
          </cell>
          <cell r="E453" t="str">
            <v>Contract</v>
          </cell>
        </row>
        <row r="454">
          <cell r="B454" t="str">
            <v>T.15.03</v>
          </cell>
          <cell r="C454" t="str">
            <v>Assetklasse</v>
          </cell>
          <cell r="D454" t="str">
            <v>Type d'actif</v>
          </cell>
          <cell r="E454" t="str">
            <v>Asset type (underlying)</v>
          </cell>
        </row>
        <row r="455">
          <cell r="B455" t="str">
            <v>T.15.04</v>
          </cell>
          <cell r="C455" t="str">
            <v>Währung</v>
          </cell>
          <cell r="D455" t="str">
            <v>Monnaie</v>
          </cell>
          <cell r="E455" t="str">
            <v>Currency</v>
          </cell>
        </row>
        <row r="456">
          <cell r="B456" t="str">
            <v>T.15.05</v>
          </cell>
          <cell r="C456" t="str">
            <v>Fälligkeit (in Jahren)</v>
          </cell>
          <cell r="D456" t="str">
            <v>Durée jusqu'à l'échéance (en années)</v>
          </cell>
          <cell r="E456" t="str">
            <v>Time to maturity (in years)</v>
          </cell>
        </row>
        <row r="457">
          <cell r="B457" t="str">
            <v>T.15.06</v>
          </cell>
          <cell r="C457" t="str">
            <v>Zugrundeliegendes Exposure (t=0)</v>
          </cell>
          <cell r="D457" t="str">
            <v>Exposition sous-jacente (t=0)</v>
          </cell>
          <cell r="E457" t="str">
            <v>Underlying exposure (t=0)</v>
          </cell>
        </row>
        <row r="458">
          <cell r="B458" t="str">
            <v>T.15.07</v>
          </cell>
          <cell r="C458" t="str">
            <v>Terminpreis</v>
          </cell>
          <cell r="D458" t="str">
            <v>Prix à terme</v>
          </cell>
          <cell r="E458" t="str">
            <v>Forward price</v>
          </cell>
        </row>
        <row r="459">
          <cell r="B459" t="str">
            <v>T.15.08</v>
          </cell>
          <cell r="C459" t="str">
            <v>Lang/Kurz</v>
          </cell>
          <cell r="D459" t="str">
            <v>Long/Short</v>
          </cell>
          <cell r="E459" t="str">
            <v>Long/Short</v>
          </cell>
        </row>
        <row r="460">
          <cell r="B460" t="str">
            <v>T.15.09</v>
          </cell>
          <cell r="C460" t="str">
            <v>In dieses Blatt sind alle Preis-Forward-Verträge einzutragen. Es sind so viele Zeile zu kopieren, wie es Preis-Forward-Verträge gibt. Forwards können aggregiert werden. Der aggregierte Forward-Preis ist dann der exposuregewichtete Durchschnitt.</v>
          </cell>
          <cell r="D460" t="str">
            <v>Tous les contrats avec un prix à terme doivent être inscrits sur cette feuille. Il faut copier autant de lignes qu’il y a de contrats avec un prix à terme. Les forwards peuvent être agrégés. Le prix à terme agrégé constitue alors la moyenne pondérée en fonction de l’exposition.</v>
          </cell>
          <cell r="E460" t="str">
            <v>All price forward contracts must be entered in this sheet. There are as many lines to copy as there are price forward contracts. Forwards can be aggregated. The aggregated forward price is then the exposure-weighted average.</v>
          </cell>
        </row>
        <row r="461">
          <cell r="B461" t="str">
            <v>T.15.10</v>
          </cell>
          <cell r="C461" t="str">
            <v>Die Assetklassen sind im Blatt Asset Prices definiert.</v>
          </cell>
          <cell r="D461" t="str">
            <v>Les catégories d’actifs sont définies dans la feuille Asset Prices.</v>
          </cell>
          <cell r="E461" t="str">
            <v>The asset classes are defined in the Asset Prices sheet.</v>
          </cell>
        </row>
        <row r="462">
          <cell r="B462" t="str">
            <v>T.15.11</v>
          </cell>
          <cell r="C462" t="str">
            <v>Die Währung ist abhängig von der Assetklasse im Blatt Asset Prices definiert. Die Einheit ist in Mio. anzugeben.</v>
          </cell>
          <cell r="D462" t="str">
            <v>La monnaie est définie en fonction de la catégorie d’actifs dans la feuille Asset Prices. L’unité doit être spécifiée en millions.</v>
          </cell>
          <cell r="E462" t="str">
            <v>The currency defined based on the asset class in the Asset Prices sheet. The unit must be entered in millions.</v>
          </cell>
        </row>
        <row r="463">
          <cell r="B463" t="str">
            <v>T.15.12</v>
          </cell>
          <cell r="C463" t="str">
            <v>Die Restlaufzeit ist ab dem Bilanz Stichtag gemessen und ist ganzzahlig anzugeben, mindestens 1 Jahr.</v>
          </cell>
          <cell r="D463" t="str">
            <v>La durée résiduelle est mesurée à partir de la date de référence du bilan et doit être indiquée sous forme de nombre entier, avec un minimum d’un an.</v>
          </cell>
          <cell r="E463" t="str">
            <v>The residual term is measured from the balance sheet reference date and must be stated in whole numbers, at least 1 year.</v>
          </cell>
        </row>
        <row r="464">
          <cell r="B464" t="str">
            <v>T.15.13</v>
          </cell>
          <cell r="C464" t="str">
            <v>Das Underlying Exposure ist in der angegebenen Währung einzutragen. Es wird angenommen, dass der gehedgte Preisindex auf 1 normiert ist.</v>
          </cell>
          <cell r="D464" t="str">
            <v>L’exposition sous-jacente doit être inscrite dans la monnaie spécifiée. On suppose que l’indice de prix couvert est normalisé à 1.</v>
          </cell>
          <cell r="E464" t="str">
            <v>The underlying exposure must be entered in the currency indicated. It is assumed that the hedged price index is standardised to 1.</v>
          </cell>
        </row>
        <row r="465">
          <cell r="B465" t="str">
            <v>T.15.14</v>
          </cell>
          <cell r="C465" t="str">
            <v>Hier ist der vereinbarte Forward-Preis für das Underlying einzutragen. 
Bei einem vollständigen Hedge ist der vereinbarte Forward Preis in der Grössenordnung des Underlying Exposure.</v>
          </cell>
          <cell r="D465" t="str">
            <v>Le prix à terme convenu pour le sous-jacent doit être inscrit ici.</v>
          </cell>
          <cell r="E465" t="str">
            <v>Enter the agreed forward price here. 
In the case of a complete hedge, the agreed forward price is in the range of the underlying exposure.</v>
          </cell>
        </row>
        <row r="466">
          <cell r="B466" t="str">
            <v>T.15.15</v>
          </cell>
          <cell r="C466" t="str">
            <v>Hier ist die vereinbarte Position einzutragen.</v>
          </cell>
          <cell r="D466" t="str">
            <v>Dans le cas d’une couverture complète, le prix à terme convenu correspond approximativement à l’exposition du sous-jacent.</v>
          </cell>
          <cell r="E466" t="str">
            <v>Enter the agreed position here.</v>
          </cell>
        </row>
        <row r="469">
          <cell r="B469" t="str">
            <v>T.16.01</v>
          </cell>
          <cell r="C469" t="str">
            <v>Devisentermingeschäfte</v>
          </cell>
          <cell r="D469" t="str">
            <v>Positions dans des contrats forward de devises</v>
          </cell>
          <cell r="E469" t="str">
            <v>Foreign-exchange forward positions</v>
          </cell>
        </row>
        <row r="471">
          <cell r="B471" t="str">
            <v>T.16.02</v>
          </cell>
          <cell r="C471" t="str">
            <v>Vertrag</v>
          </cell>
          <cell r="D471" t="str">
            <v>Contrat</v>
          </cell>
          <cell r="E471" t="str">
            <v>Contract</v>
          </cell>
        </row>
        <row r="472">
          <cell r="B472" t="str">
            <v>T.16.03</v>
          </cell>
          <cell r="C472" t="str">
            <v>Fälligkeit (in Jahren)</v>
          </cell>
          <cell r="D472" t="str">
            <v>Durée jusqu'à l'échéance (en années)</v>
          </cell>
          <cell r="E472" t="str">
            <v>Time to maturity (in years)</v>
          </cell>
        </row>
        <row r="473">
          <cell r="B473" t="str">
            <v>T.16.04</v>
          </cell>
          <cell r="C473" t="str">
            <v>Nominell</v>
          </cell>
          <cell r="D473" t="str">
            <v>Nominale</v>
          </cell>
          <cell r="E473" t="str">
            <v>Nominal</v>
          </cell>
        </row>
        <row r="474">
          <cell r="B474" t="str">
            <v>T.16.05</v>
          </cell>
          <cell r="C474" t="str">
            <v>Terminkurs</v>
          </cell>
          <cell r="D474" t="str">
            <v>Taux à terme</v>
          </cell>
          <cell r="E474" t="str">
            <v>Forward rate</v>
          </cell>
        </row>
        <row r="475">
          <cell r="B475" t="str">
            <v>T.16.06</v>
          </cell>
          <cell r="C475" t="str">
            <v>Fremdwährung</v>
          </cell>
          <cell r="D475" t="str">
            <v>Devises</v>
          </cell>
          <cell r="E475" t="str">
            <v>Foreign currency</v>
          </cell>
        </row>
        <row r="476">
          <cell r="B476" t="str">
            <v>T.16.07</v>
          </cell>
          <cell r="C476" t="str">
            <v>Lang/Kurz</v>
          </cell>
          <cell r="D476" t="str">
            <v>Long/Short</v>
          </cell>
          <cell r="E476" t="str">
            <v>Long/Short</v>
          </cell>
        </row>
        <row r="477">
          <cell r="B477" t="str">
            <v>T.16.08</v>
          </cell>
          <cell r="C477" t="str">
            <v>In dieses Blatt sind alle FX-Forward-Verträge einzutragen. Es sind so viele Zeilen zu kopieren, wie es FX-Forward-Verträge gibt. Forwards können aggregiert werden. Die aggregierte Forward Rate ist dann der exposuregewichtete Durchschnitt.</v>
          </cell>
          <cell r="D477" t="str">
            <v>Tous les contrats de change à terme doivent être inscrits sur cette feuille. Il faut copier autant de lignes qu’il y a de contrats de change à terme. Les forwards peuvent être agrégés. Le taux à terme agrégé constitue alors la moyenne pondérée en fonction de l’exposition.</v>
          </cell>
          <cell r="E477" t="str">
            <v>All FX forward contracts must be entered in this sheet. The number of lines to copy equals the number of FX forward contracts. Forwards can be aggregated. The aggregated forward rate is then the exposure-weighted average.</v>
          </cell>
        </row>
        <row r="478">
          <cell r="B478" t="str">
            <v>T.16.09</v>
          </cell>
          <cell r="C478" t="str">
            <v>Die Restlaufzeit wird ab dem Bilanz Stichtag gemessen und ist ganzzahlig anzugeben, mindestens 1 Jahr.</v>
          </cell>
          <cell r="D478" t="str">
            <v>La durée résiduelle est mesurée à partir de la date de référence du bilan et doit être indiquée sous forme de nombre entier, avec un minimum d’un an.</v>
          </cell>
          <cell r="E478" t="str">
            <v>The residual term is measured from the balance sheet reference date and must be stated in whole numbers, at least 1 year.</v>
          </cell>
        </row>
        <row r="479">
          <cell r="B479" t="str">
            <v>T.16.10</v>
          </cell>
          <cell r="C479" t="str">
            <v>Das Nominal ist in der zu hedgenden Währung einzutragen.</v>
          </cell>
          <cell r="D479" t="str">
            <v>Le nominal doit être inscrit dans la monnaie à couvrir.</v>
          </cell>
          <cell r="E479" t="str">
            <v>The nominal must be entered in the currency to be hedged.</v>
          </cell>
        </row>
        <row r="480">
          <cell r="B480" t="str">
            <v>T.16.11</v>
          </cell>
          <cell r="C480" t="str">
            <v>Hier ist der vereinbarte Wechselkurs einzutragen.</v>
          </cell>
          <cell r="D480" t="str">
            <v>Le taux de change convenu doit être saisi ici.</v>
          </cell>
          <cell r="E480" t="str">
            <v>Enter the agreed exchange rate here.</v>
          </cell>
        </row>
        <row r="481">
          <cell r="B481" t="str">
            <v>T.16.12</v>
          </cell>
          <cell r="C481" t="str">
            <v>Hier ist die zu hedgende Fremdwährung einzutragen. Die Fremdwährung ist eine andere Währung als die SST-Währung. Die Einheit ist in Mio. anzugeben.</v>
          </cell>
          <cell r="D481" t="str">
            <v>La monnaie étrangère à couvrir doit être saisie ici. La monnaie étrangère est différente de la monnaie du SST. L’unité doit être spécifiée en millions.</v>
          </cell>
          <cell r="E481" t="str">
            <v>Enter the foreign currency to be hedged here. The foreign currency is a currency other than the SST currency. The unit must be entered in millions.</v>
          </cell>
        </row>
        <row r="482">
          <cell r="B482" t="str">
            <v>T.16.13</v>
          </cell>
          <cell r="C482" t="str">
            <v>Hier ist die vereinbarte Position einzutragen.</v>
          </cell>
          <cell r="D482" t="str">
            <v>La position convenue doit être saisie ici.</v>
          </cell>
          <cell r="E482" t="str">
            <v>Enter the agreed position here.</v>
          </cell>
        </row>
        <row r="485">
          <cell r="B485" t="str">
            <v>T.17.01</v>
          </cell>
          <cell r="C485" t="str">
            <v>Delta-Normal Marktrisiko</v>
          </cell>
          <cell r="D485" t="str">
            <v>Risques de marché delta-normal</v>
          </cell>
          <cell r="E485" t="str">
            <v xml:space="preserve">Delta-Normal market risk </v>
          </cell>
        </row>
        <row r="487">
          <cell r="B487" t="str">
            <v>T.17.02</v>
          </cell>
          <cell r="C487" t="str">
            <v>Risikofaktor</v>
          </cell>
          <cell r="D487" t="str">
            <v>Facteur de risques</v>
          </cell>
          <cell r="E487" t="str">
            <v>Risk factor</v>
          </cell>
        </row>
        <row r="488">
          <cell r="B488" t="str">
            <v>T.17.03</v>
          </cell>
          <cell r="C488" t="str">
            <v>Kurzbezeichnung</v>
          </cell>
          <cell r="D488" t="str">
            <v>Abréviation</v>
          </cell>
          <cell r="E488" t="str">
            <v>Shortcut</v>
          </cell>
        </row>
        <row r="489">
          <cell r="B489" t="str">
            <v>T.17.04</v>
          </cell>
          <cell r="C489" t="str">
            <v>Auslenkung des Risikofaktors</v>
          </cell>
          <cell r="D489" t="str">
            <v>Modification du facteur de risque</v>
          </cell>
          <cell r="E489" t="str">
            <v>Risk factor change</v>
          </cell>
        </row>
        <row r="490">
          <cell r="B490" t="str">
            <v>T.17.05</v>
          </cell>
          <cell r="C490" t="str">
            <v>Änderungen der Aktiven bei Auslenkung des Risikofaktors</v>
          </cell>
          <cell r="D490" t="str">
            <v>Modifications des actifs dues à des modifications du facteur de risque</v>
          </cell>
          <cell r="E490" t="str">
            <v>Changes in the assets due to a move in the risk factor</v>
          </cell>
        </row>
        <row r="491">
          <cell r="B491" t="str">
            <v>T.17.06</v>
          </cell>
          <cell r="C491" t="str">
            <v>Änderungen der Passiven bei Auslenkung des Risikofaktors</v>
          </cell>
          <cell r="D491" t="str">
            <v>Modifications des passifs dues à des modifications du facteur de risque</v>
          </cell>
          <cell r="E491" t="str">
            <v>Changes in the liabilities due to a move in the risk factor</v>
          </cell>
        </row>
        <row r="492">
          <cell r="B492" t="str">
            <v>T.17.07</v>
          </cell>
          <cell r="C492" t="str">
            <v>Nach oben</v>
          </cell>
          <cell r="D492" t="str">
            <v>En haut</v>
          </cell>
          <cell r="E492" t="str">
            <v>Up</v>
          </cell>
        </row>
        <row r="493">
          <cell r="B493" t="str">
            <v>T.17.08</v>
          </cell>
          <cell r="C493" t="str">
            <v>Nach unten</v>
          </cell>
          <cell r="D493" t="str">
            <v>Vers le bas</v>
          </cell>
          <cell r="E493" t="str">
            <v>Down</v>
          </cell>
        </row>
        <row r="494">
          <cell r="B494" t="str">
            <v>T.17.09</v>
          </cell>
          <cell r="C494" t="str">
            <v>CHF kurzfristiger Zinssatz</v>
          </cell>
          <cell r="D494" t="str">
            <v>CHF taux d'intérêt à court terme</v>
          </cell>
          <cell r="E494" t="str">
            <v>CHF short-term rate</v>
          </cell>
        </row>
        <row r="495">
          <cell r="B495" t="str">
            <v>T.17.10</v>
          </cell>
          <cell r="C495" t="str">
            <v>CHF mittelfristiger Zinssatz</v>
          </cell>
          <cell r="D495" t="str">
            <v>CHF taux d'intérêt à moyen terme</v>
          </cell>
          <cell r="E495" t="str">
            <v>CHF mid-term rate</v>
          </cell>
        </row>
        <row r="496">
          <cell r="B496" t="str">
            <v>T.17.11</v>
          </cell>
          <cell r="C496" t="str">
            <v>CHF langfristiger Zinssatz</v>
          </cell>
          <cell r="D496" t="str">
            <v>CHF taux d'intérêt à long terme</v>
          </cell>
          <cell r="E496" t="str">
            <v>CHF long-term rate</v>
          </cell>
        </row>
        <row r="497">
          <cell r="B497" t="str">
            <v>T.17.12</v>
          </cell>
          <cell r="C497" t="str">
            <v>EUR kurzfristiger Zinssatz</v>
          </cell>
          <cell r="D497" t="str">
            <v>EUR taux d'intérêt à court terme</v>
          </cell>
          <cell r="E497" t="str">
            <v>EUR short-term rate</v>
          </cell>
        </row>
        <row r="498">
          <cell r="B498" t="str">
            <v>T.17.13</v>
          </cell>
          <cell r="C498" t="str">
            <v>EUR mittelfristiger Zinssatz</v>
          </cell>
          <cell r="D498" t="str">
            <v>EUR taux d'intérêt à moyen terme</v>
          </cell>
          <cell r="E498" t="str">
            <v>EUR mid-term rate</v>
          </cell>
        </row>
        <row r="499">
          <cell r="B499" t="str">
            <v>T.17.14</v>
          </cell>
          <cell r="C499" t="str">
            <v>EUR langfristiger Zinssatz</v>
          </cell>
          <cell r="D499" t="str">
            <v>EUR taux d'intérêt à long terme</v>
          </cell>
          <cell r="E499" t="str">
            <v>EUR long-term rate</v>
          </cell>
        </row>
        <row r="500">
          <cell r="B500" t="str">
            <v>T.17.15</v>
          </cell>
          <cell r="C500" t="str">
            <v>USD kurzfristiger Zinssatz</v>
          </cell>
          <cell r="D500" t="str">
            <v>USD taux d'intérêt à court terme</v>
          </cell>
          <cell r="E500" t="str">
            <v>USD short-term rate</v>
          </cell>
        </row>
        <row r="501">
          <cell r="B501" t="str">
            <v>T.17.16</v>
          </cell>
          <cell r="C501" t="str">
            <v>USD mittelfristiger Zinssatz</v>
          </cell>
          <cell r="D501" t="str">
            <v>USD taux d'intérêt à moyen terme</v>
          </cell>
          <cell r="E501" t="str">
            <v>USD mid-term rate</v>
          </cell>
        </row>
        <row r="502">
          <cell r="B502" t="str">
            <v>T.17.17</v>
          </cell>
          <cell r="C502" t="str">
            <v>USD langfristiger Zinssatz</v>
          </cell>
          <cell r="D502" t="str">
            <v>USD taux d'intérêt à long terme</v>
          </cell>
          <cell r="E502" t="str">
            <v>USD long-term rate</v>
          </cell>
        </row>
        <row r="503">
          <cell r="B503" t="str">
            <v>T.17.18</v>
          </cell>
          <cell r="C503" t="str">
            <v>GBP kurzfristiger Zinssatz</v>
          </cell>
          <cell r="D503" t="str">
            <v>GBP taux d'intérêt à court terme</v>
          </cell>
          <cell r="E503" t="str">
            <v>GBP short-term rate</v>
          </cell>
        </row>
        <row r="504">
          <cell r="B504" t="str">
            <v>T.17.19</v>
          </cell>
          <cell r="C504" t="str">
            <v>GBP mittelfristiger Zinssatz</v>
          </cell>
          <cell r="D504" t="str">
            <v>GBP taux d'intérêt à moyen terme</v>
          </cell>
          <cell r="E504" t="str">
            <v>GBP mid-term rate</v>
          </cell>
        </row>
        <row r="505">
          <cell r="B505" t="str">
            <v>T.17.20</v>
          </cell>
          <cell r="C505" t="str">
            <v>GBP langfristiger Zinssatz</v>
          </cell>
          <cell r="D505" t="str">
            <v>GBP taux d'intérêt à long terme</v>
          </cell>
          <cell r="E505" t="str">
            <v>GBP long-term rate</v>
          </cell>
        </row>
        <row r="506">
          <cell r="B506" t="str">
            <v>T.17.21</v>
          </cell>
          <cell r="C506" t="str">
            <v>Implizite Zinsvolatilität</v>
          </cell>
          <cell r="D506" t="str">
            <v>Volatilité du taux d'intérêt implicite</v>
          </cell>
          <cell r="E506" t="str">
            <v>Implied interest rate volatility</v>
          </cell>
        </row>
        <row r="507">
          <cell r="B507" t="str">
            <v>T.17.22</v>
          </cell>
          <cell r="C507" t="str">
            <v>Credit Spread USA AAA</v>
          </cell>
          <cell r="D507" t="str">
            <v>Credit Spread USA AAA</v>
          </cell>
          <cell r="E507" t="str">
            <v>Credit Spread USA AAA</v>
          </cell>
        </row>
        <row r="508">
          <cell r="B508" t="str">
            <v>T.17.23</v>
          </cell>
          <cell r="C508" t="str">
            <v>Credit Spread USA AA</v>
          </cell>
          <cell r="D508" t="str">
            <v>Credit Spread USA AA</v>
          </cell>
          <cell r="E508" t="str">
            <v>Credit Spread USA AA</v>
          </cell>
        </row>
        <row r="509">
          <cell r="B509" t="str">
            <v>T.17.24</v>
          </cell>
          <cell r="C509" t="str">
            <v>Credit Spread USA A</v>
          </cell>
          <cell r="D509" t="str">
            <v>Credit Spread USA A</v>
          </cell>
          <cell r="E509" t="str">
            <v>Credit Spread USA A</v>
          </cell>
        </row>
        <row r="510">
          <cell r="B510" t="str">
            <v>T.17.25</v>
          </cell>
          <cell r="C510" t="str">
            <v>Credit Spread USA BBB</v>
          </cell>
          <cell r="D510" t="str">
            <v>Credit Spread USA BBB</v>
          </cell>
          <cell r="E510" t="str">
            <v>Credit Spread USA BBB</v>
          </cell>
        </row>
        <row r="511">
          <cell r="B511" t="str">
            <v>T.17.26</v>
          </cell>
          <cell r="C511" t="str">
            <v>Credit Spread USA BB</v>
          </cell>
          <cell r="D511" t="str">
            <v>Credit Spread USA BB</v>
          </cell>
          <cell r="E511" t="str">
            <v>Credit Spread USA BB</v>
          </cell>
        </row>
        <row r="512">
          <cell r="B512" t="str">
            <v>T.17.27</v>
          </cell>
          <cell r="C512" t="str">
            <v>Credit Spread EU AA</v>
          </cell>
          <cell r="D512" t="str">
            <v>Credit Spread EU AA</v>
          </cell>
          <cell r="E512" t="str">
            <v>Credit Spread EU AA</v>
          </cell>
        </row>
        <row r="513">
          <cell r="B513" t="str">
            <v>T.17.28</v>
          </cell>
          <cell r="C513" t="str">
            <v>Credit Spread EU A</v>
          </cell>
          <cell r="D513" t="str">
            <v>Credit Spread EU A</v>
          </cell>
          <cell r="E513" t="str">
            <v>Credit Spread EU A</v>
          </cell>
        </row>
        <row r="514">
          <cell r="B514" t="str">
            <v>T.17.29</v>
          </cell>
          <cell r="C514" t="str">
            <v>Credit Spread EU BBB</v>
          </cell>
          <cell r="D514" t="str">
            <v>Credit Spread EU BBB</v>
          </cell>
          <cell r="E514" t="str">
            <v>Credit Spread EU BBB</v>
          </cell>
        </row>
        <row r="515">
          <cell r="B515" t="str">
            <v>T.17.30</v>
          </cell>
          <cell r="C515" t="str">
            <v>Credit Spread EU Govi unter AAA</v>
          </cell>
          <cell r="D515" t="str">
            <v>Credit Spread EU Govi au-dessous de AAA</v>
          </cell>
          <cell r="E515" t="str">
            <v>Credit Spread EU GOVI under AAA</v>
          </cell>
        </row>
        <row r="516">
          <cell r="B516" t="str">
            <v>T.17.31</v>
          </cell>
          <cell r="C516" t="str">
            <v>Credit Spread CH Pfandbriefe und Govi-related</v>
          </cell>
          <cell r="D516" t="str">
            <v>Credit Spread CH Lettres de gage et Govi-related</v>
          </cell>
          <cell r="E516" t="str">
            <v>Credit Spread CH Mortgage bonds and Govi-related</v>
          </cell>
        </row>
        <row r="517">
          <cell r="B517" t="str">
            <v>T.17.32</v>
          </cell>
          <cell r="C517" t="str">
            <v>Credit Spread CH Corporates</v>
          </cell>
          <cell r="D517" t="str">
            <v>Credit Spread CH Corporates</v>
          </cell>
          <cell r="E517" t="str">
            <v>Credit Spread CH Corporates</v>
          </cell>
        </row>
        <row r="518">
          <cell r="B518" t="str">
            <v>T.17.33</v>
          </cell>
          <cell r="C518" t="str">
            <v>Swap-Government Spread</v>
          </cell>
          <cell r="D518" t="str">
            <v>Swap-Government Spread</v>
          </cell>
          <cell r="E518" t="str">
            <v>Swap government spread</v>
          </cell>
        </row>
        <row r="519">
          <cell r="B519" t="str">
            <v>T.17.34</v>
          </cell>
          <cell r="C519" t="str">
            <v>Wechselkurs EUR/CHF</v>
          </cell>
          <cell r="D519" t="str">
            <v>Taux de change EUR/CHF</v>
          </cell>
          <cell r="E519" t="str">
            <v>Exchange rate EUR/CHF</v>
          </cell>
        </row>
        <row r="520">
          <cell r="B520" t="str">
            <v>T.17.35</v>
          </cell>
          <cell r="C520" t="str">
            <v>Wechselkurs USD/CHF</v>
          </cell>
          <cell r="D520" t="str">
            <v>Taux de change USD/CHF</v>
          </cell>
          <cell r="E520" t="str">
            <v>Exchange rate USD/CHF</v>
          </cell>
        </row>
        <row r="521">
          <cell r="B521" t="str">
            <v>T.17.36</v>
          </cell>
          <cell r="C521" t="str">
            <v>Wechselkurs GBP/CHF</v>
          </cell>
          <cell r="D521" t="str">
            <v>Taux de change GBP/CHF</v>
          </cell>
          <cell r="E521" t="str">
            <v>Exchange rate GBP/CHF</v>
          </cell>
        </row>
        <row r="522">
          <cell r="B522" t="str">
            <v>T.17.37</v>
          </cell>
          <cell r="C522" t="str">
            <v>Wechselkurs JPY/CHF</v>
          </cell>
          <cell r="D522" t="str">
            <v>Taux de change JPY/CHF</v>
          </cell>
          <cell r="E522" t="str">
            <v>Exchange rate JPY/CHF</v>
          </cell>
        </row>
        <row r="523">
          <cell r="B523" t="str">
            <v>T.17.38</v>
          </cell>
          <cell r="C523" t="str">
            <v xml:space="preserve">Implizite FX-Volatilität </v>
          </cell>
          <cell r="D523" t="str">
            <v>Volatilité implicite du taux de change</v>
          </cell>
          <cell r="E523" t="str">
            <v>Implied FX-Volatility</v>
          </cell>
        </row>
        <row r="524">
          <cell r="B524" t="str">
            <v>T.17.39</v>
          </cell>
          <cell r="C524" t="str">
            <v>Aktien Schweiz</v>
          </cell>
          <cell r="D524" t="str">
            <v>Actions Suisse</v>
          </cell>
          <cell r="E524" t="str">
            <v>Stocks CH</v>
          </cell>
        </row>
        <row r="525">
          <cell r="B525" t="str">
            <v>T.17.40</v>
          </cell>
          <cell r="C525" t="str">
            <v>Aktien European Economic and Monetary Union (EMU)</v>
          </cell>
          <cell r="D525" t="str">
            <v>Actions Union européenne économique et monétaire (EMU)</v>
          </cell>
          <cell r="E525" t="str">
            <v>Stocks European Economic and Monetary Union (EMU)</v>
          </cell>
        </row>
        <row r="526">
          <cell r="B526" t="str">
            <v>T.17.41</v>
          </cell>
          <cell r="C526" t="str">
            <v>Aktien USA</v>
          </cell>
          <cell r="D526" t="str">
            <v>Actions États-Unis d'Amérique (USA)</v>
          </cell>
          <cell r="E526" t="str">
            <v>Stocks USA</v>
          </cell>
        </row>
        <row r="527">
          <cell r="B527" t="str">
            <v>T.17.42</v>
          </cell>
          <cell r="C527" t="str">
            <v>Aktien Grossbritannien</v>
          </cell>
          <cell r="D527" t="str">
            <v>Actions Royaume-Uni</v>
          </cell>
          <cell r="E527" t="str">
            <v>Stocks UK</v>
          </cell>
        </row>
        <row r="528">
          <cell r="B528" t="str">
            <v>T.17.43</v>
          </cell>
          <cell r="C528" t="str">
            <v>Aktien Japan</v>
          </cell>
          <cell r="D528" t="str">
            <v>Actions Japon</v>
          </cell>
          <cell r="E528" t="str">
            <v>Stocks Japan</v>
          </cell>
        </row>
        <row r="529">
          <cell r="B529" t="str">
            <v>T.17.44</v>
          </cell>
          <cell r="C529" t="str">
            <v>Implizite Aktienvolatilität</v>
          </cell>
          <cell r="D529" t="str">
            <v>Volatilité implicite des actions</v>
          </cell>
          <cell r="E529" t="str">
            <v>Implied stock volatility</v>
          </cell>
        </row>
        <row r="530">
          <cell r="B530" t="str">
            <v>T.17.45</v>
          </cell>
          <cell r="C530" t="str">
            <v>Hedgefonds</v>
          </cell>
          <cell r="D530" t="str">
            <v>Hedge Funds</v>
          </cell>
          <cell r="E530" t="str">
            <v>Hedge funds</v>
          </cell>
        </row>
        <row r="531">
          <cell r="B531" t="str">
            <v>T.17.46</v>
          </cell>
          <cell r="C531" t="str">
            <v>Private Equity</v>
          </cell>
          <cell r="D531" t="str">
            <v>Private Equity</v>
          </cell>
          <cell r="E531" t="str">
            <v>Private equity</v>
          </cell>
        </row>
        <row r="532">
          <cell r="B532" t="str">
            <v>T.17.47</v>
          </cell>
          <cell r="C532" t="str">
            <v>Immobilienfonds Schweiz</v>
          </cell>
          <cell r="D532" t="str">
            <v>Fonds immobiliers Suisse</v>
          </cell>
          <cell r="E532" t="str">
            <v>Real estate funds Switzerland</v>
          </cell>
        </row>
        <row r="533">
          <cell r="B533" t="str">
            <v>T.17.48</v>
          </cell>
          <cell r="C533" t="str">
            <v>Beteiligung</v>
          </cell>
          <cell r="D533" t="str">
            <v>Participation</v>
          </cell>
          <cell r="E533" t="str">
            <v>Participation</v>
          </cell>
        </row>
        <row r="534">
          <cell r="B534" t="str">
            <v>T.17.49</v>
          </cell>
          <cell r="C534" t="str">
            <v>In diesem Blatt sind die Delta-Auslenkungen für diejenigen Bilanzpositionen, die in den vorhergehenden Blättern noch nicht erfasst worden sind, einzutragen. 
Die Delta-Auslenkungen werden gemäss Dokument Technische Beschreibung für Standardmodell Marktrisiko bestimmt.
Delta Auslenkungen für Insurance Liabilities werden gemäss der technischen Beschreibungen der spartenspezifischen Standardmodelle bestimmt. 
   - Delta Auslenkungen für TVOG Einzelleben
   - Delta Sensitivitäten für UVG Renten und Langfristleistungen
Die Risikofaktoren sowie die übrigen Bilanzpositionen sind gemäss Dokument Technische Beschreibung für das Standardmodell Marktrisiko definiert.</v>
          </cell>
          <cell r="D534" t="str">
            <v>Il faut indiquer dans cette feuille les déviations delta pour les positions du bilan qui n’ont pas encore été saisies dans les feuilles précédentes. 
Les déviations delta sont déterminées selon le document « Technische Beschreibung für das Standardmodell Marktrisiko  ».
Les déviations delta pour les insurance liabilities sont déterminées selon le document « Hinweise zum Feldtest 2018 Spartenspezifische Vorgaben ». 
   - Déviations delta TVOG vie individuelle
   - sensibilités delta pour rentes LAA et prestations de long terme
les facteurs de risque et les autres positions du bilan sont définies conformément au document « Description technique pour le modèle standard risques de marché ».</v>
          </cell>
          <cell r="E534" t="str">
            <v>The delta ranges/sensitivities for balance sheet positions not covered in the preceding sheets should be entered in this sheet. 
The delta ranges are determined by the document Technische Beschreibung für das Standardmodell Marktrisiko (available in German only).
Delta ranges for insurance liabilities are determined by the document Information on the 2018 field test – sector-specific guidelines (German only). 
   - Delta sensitivities for TVOG individual life
   - Delta sensitivities for pensions and long-term payments in accident insurance
The risk factors and other balance sheet positions are defined in Technische Beschreibung für das Standardmodell Marktrisiko.</v>
          </cell>
        </row>
        <row r="535">
          <cell r="B535" t="str">
            <v>T.17.50</v>
          </cell>
          <cell r="C535" t="str">
            <v>Neubewertung der Positionen bei + 100 % / - 0 % Änderung der Volatilität gemäss Dokument Technische Beschreibung für das Standardmodell Marktrisiko.</v>
          </cell>
          <cell r="D535" t="str">
            <v>Réévaluation des positions en cas de modification de + 100 % / - 0 % de la volatilité selon le document « Technische Beschreibung für das Standardmodell Marktrisiko ».</v>
          </cell>
          <cell r="E535" t="str">
            <v>Revaluation of the positions for +100%/ - 0 % shift in volatility in accordance with Technische Beschreibung für das Standardmodell Marktrisiko (available in German only).</v>
          </cell>
        </row>
        <row r="538">
          <cell r="B538" t="str">
            <v>T.18.01</v>
          </cell>
          <cell r="C538" t="str">
            <v>Erwartetes Finanzergebnis</v>
          </cell>
          <cell r="D538" t="str">
            <v>Résultat financier attendu</v>
          </cell>
          <cell r="E538" t="str">
            <v>Expected financial results</v>
          </cell>
        </row>
        <row r="540">
          <cell r="B540" t="str">
            <v>T.18.02</v>
          </cell>
          <cell r="C540" t="str">
            <v>Assetklasse</v>
          </cell>
          <cell r="D540" t="str">
            <v>Type d'actif</v>
          </cell>
          <cell r="E540" t="str">
            <v>Asset type</v>
          </cell>
        </row>
        <row r="541">
          <cell r="B541" t="str">
            <v>T.18.03</v>
          </cell>
          <cell r="C541" t="str">
            <v>Erwartete Rendite</v>
          </cell>
          <cell r="D541" t="str">
            <v>Rendement attendu</v>
          </cell>
          <cell r="E541" t="str">
            <v>Expected return</v>
          </cell>
        </row>
        <row r="542">
          <cell r="B542" t="str">
            <v>T.18.04</v>
          </cell>
          <cell r="C542" t="str">
            <v>Hypotheken</v>
          </cell>
          <cell r="D542" t="str">
            <v>Hypothèques</v>
          </cell>
          <cell r="E542" t="str">
            <v>Mortgages</v>
          </cell>
        </row>
        <row r="543">
          <cell r="B543" t="str">
            <v>T.18.05</v>
          </cell>
          <cell r="C543" t="str">
            <v>Unternehmen</v>
          </cell>
          <cell r="D543" t="str">
            <v>Entreprises</v>
          </cell>
          <cell r="E543" t="str">
            <v>Corporates</v>
          </cell>
        </row>
        <row r="544">
          <cell r="B544" t="str">
            <v>T.18.06</v>
          </cell>
          <cell r="C544" t="str">
            <v>Aktien</v>
          </cell>
          <cell r="D544" t="str">
            <v>Actions</v>
          </cell>
          <cell r="E544" t="str">
            <v>Equity</v>
          </cell>
        </row>
        <row r="545">
          <cell r="B545" t="str">
            <v>T.18.07</v>
          </cell>
          <cell r="C545" t="str">
            <v>Hedgefonds</v>
          </cell>
          <cell r="D545" t="str">
            <v>Hedge Funds</v>
          </cell>
          <cell r="E545" t="str">
            <v>Hedge funds</v>
          </cell>
        </row>
        <row r="546">
          <cell r="B546" t="str">
            <v>T.18.08</v>
          </cell>
          <cell r="C546" t="str">
            <v>Private Equity</v>
          </cell>
          <cell r="D546" t="str">
            <v>Private Equity</v>
          </cell>
          <cell r="E546" t="str">
            <v>Private equity</v>
          </cell>
        </row>
        <row r="547">
          <cell r="B547" t="str">
            <v>T.18.09</v>
          </cell>
          <cell r="C547" t="str">
            <v>Immobilien</v>
          </cell>
          <cell r="D547" t="str">
            <v>Immobilier</v>
          </cell>
          <cell r="E547" t="str">
            <v>Real estate</v>
          </cell>
        </row>
        <row r="548">
          <cell r="B548" t="str">
            <v>T.18.10</v>
          </cell>
          <cell r="C548" t="str">
            <v>Delta-Restterm</v>
          </cell>
          <cell r="D548" t="str">
            <v>Reste delta</v>
          </cell>
          <cell r="E548" t="str">
            <v>Delta Remainder</v>
          </cell>
        </row>
        <row r="549">
          <cell r="B549" t="str">
            <v>T.18.11</v>
          </cell>
          <cell r="C549" t="str">
            <v>Hier sind die Exposures für das erwartete finanzielle Ergebnis umgerechnet in die Referenzwährung einzutragen.
Die erwartete Überrendite wird gemäss Dokument Technische Beschreibung für das Standardmodell Marktrisiko berechnet.</v>
          </cell>
          <cell r="D549" t="str">
            <v>Il faut indiquer ici les expositions pour le résultat financier attendu, converties dans la monnaie de référence.
Le rendement excédentaire est calculé conformément au document « Technische Beschreibung für das Standardmodell Marktrisiko  ».</v>
          </cell>
          <cell r="E549" t="str">
            <v>The exposures for the expected financial result converted into the reference currency are entered here. The expected excess return is calculated according the document Technische Beschreibung für das Standardmodell Marktrisiko (available in German only).</v>
          </cell>
        </row>
        <row r="550">
          <cell r="B550" t="str">
            <v>T.18.12</v>
          </cell>
          <cell r="C550" t="str">
            <v>Für Assets im Deltamodell ist die Überrendite unternehmensspezifisch anhand der gegebenen Benchmarks einzutragen.</v>
          </cell>
          <cell r="D550" t="str">
            <v>Pour les actifs dans le modèle delta, le rendement excédentaire doit être indiqué de manière spécifique à l’entreprise au moyen des benchmarks donnés.</v>
          </cell>
          <cell r="E550" t="str">
            <v>For assets in the delta model the excess return is entered on a company-specific basis based on the benchmarks provided.</v>
          </cell>
        </row>
        <row r="553">
          <cell r="B553" t="str">
            <v>T.19.01</v>
          </cell>
          <cell r="C553" t="str">
            <v>Kreditrisiko gemäss Standardansatz Basel III</v>
          </cell>
          <cell r="D553" t="str">
            <v>Risque de crédit Bâle III</v>
          </cell>
          <cell r="E553" t="str">
            <v xml:space="preserve">Credit risk Basel III </v>
          </cell>
        </row>
        <row r="555">
          <cell r="B555" t="str">
            <v>T.19.02</v>
          </cell>
          <cell r="C555" t="str">
            <v>Positionsklasse SA-BIZ</v>
          </cell>
          <cell r="D555" t="str">
            <v>Classes de positions (SA-BRI)</v>
          </cell>
          <cell r="E555" t="str">
            <v>Position categories (SA-BIS)</v>
          </cell>
        </row>
        <row r="556">
          <cell r="B556" t="str">
            <v>T.19.03</v>
          </cell>
          <cell r="C556" t="str">
            <v>Erläuterungen</v>
          </cell>
          <cell r="D556" t="str">
            <v>Explications</v>
          </cell>
          <cell r="E556" t="str">
            <v>Explanatory notes</v>
          </cell>
        </row>
        <row r="557">
          <cell r="B557" t="str">
            <v>T.19.04</v>
          </cell>
          <cell r="C557" t="str">
            <v>Rating / Instrument</v>
          </cell>
          <cell r="D557" t="str">
            <v>Rating / Instrument</v>
          </cell>
          <cell r="E557" t="str">
            <v>Rating / Instrument</v>
          </cell>
        </row>
        <row r="558">
          <cell r="B558" t="str">
            <v>T.19.05</v>
          </cell>
          <cell r="C558" t="str">
            <v>Risikogewicht</v>
          </cell>
          <cell r="D558" t="str">
            <v>Pondération du risque</v>
          </cell>
          <cell r="E558" t="str">
            <v>Risk weight</v>
          </cell>
        </row>
        <row r="559">
          <cell r="B559" t="str">
            <v>T.19.06</v>
          </cell>
          <cell r="C559" t="str">
            <v>Exposure ohne Kreditrisikominderung (CRM)</v>
          </cell>
          <cell r="D559" t="str">
            <v>Exposition sans diminution du risque de crédit (CRM)</v>
          </cell>
          <cell r="E559" t="str">
            <v>Exposure without credit risk mitigation (CRM)</v>
          </cell>
        </row>
        <row r="560">
          <cell r="B560" t="str">
            <v>T.19.07</v>
          </cell>
          <cell r="C560" t="str">
            <v>Besicherte Positionen</v>
          </cell>
          <cell r="D560" t="str">
            <v>Positions adossées à des sûretés</v>
          </cell>
          <cell r="E560" t="str">
            <v>Collateralised positions</v>
          </cell>
        </row>
        <row r="561">
          <cell r="B561" t="str">
            <v>T.19.08</v>
          </cell>
          <cell r="C561" t="str">
            <v>Garantien und Kreditderivate</v>
          </cell>
          <cell r="D561" t="str">
            <v>Garanties et dérivés de crédit</v>
          </cell>
          <cell r="E561" t="str">
            <v>Guarantees and credit derivatives</v>
          </cell>
        </row>
        <row r="562">
          <cell r="B562" t="str">
            <v>T.19.09</v>
          </cell>
          <cell r="C562" t="str">
            <v>Risikogewichtete Positionen nach CRM</v>
          </cell>
          <cell r="D562" t="str">
            <v>Positions pondérées du risque après CRM</v>
          </cell>
          <cell r="E562" t="str">
            <v>Risk weighted positions after CRM</v>
          </cell>
        </row>
        <row r="563">
          <cell r="B563" t="str">
            <v>T.19.10</v>
          </cell>
          <cell r="C563" t="str">
            <v>Nicht geratet</v>
          </cell>
          <cell r="D563" t="str">
            <v>Sans notation</v>
          </cell>
          <cell r="E563" t="str">
            <v>Not rated</v>
          </cell>
        </row>
        <row r="565">
          <cell r="B565" t="str">
            <v>T.19.11</v>
          </cell>
          <cell r="C565" t="str">
            <v>Positionsklassen (SA-BIZ) bei Verwendung externer Ratings</v>
          </cell>
          <cell r="D565" t="str">
            <v>Classes de positions (AS-BRI) avec notations externes</v>
          </cell>
          <cell r="E565" t="str">
            <v xml:space="preserve">Position categories (SA-BIS) applying external ratings </v>
          </cell>
        </row>
        <row r="566">
          <cell r="B566" t="str">
            <v>T.19.12</v>
          </cell>
          <cell r="C566" t="str">
            <v>Zentralregierungen und Zentralbanken</v>
          </cell>
          <cell r="D566" t="str">
            <v>Gouvernements centraux et banques centrales</v>
          </cell>
          <cell r="E566" t="str">
            <v>Central governments and central banks</v>
          </cell>
        </row>
        <row r="567">
          <cell r="B567" t="str">
            <v>T.19.13</v>
          </cell>
          <cell r="C567" t="str">
            <v>Eidgenossenschaft und Schweizerische Nationalbank, sofern die Forderung auf Landeswährung lautet und in dieser refinanziert ist.</v>
          </cell>
          <cell r="D567" t="str">
            <v>Confédération et Banque nationale suisse, pour autant que la créance soit libellée dans la monnaie du pays et refinancée dans cette même monnaie.</v>
          </cell>
          <cell r="E567" t="str">
            <v>Swiss Confederation and Swiss National Bank, provided that the claim is denominated in the national currency and is also refinanced in it.</v>
          </cell>
        </row>
        <row r="568">
          <cell r="B568" t="str">
            <v>T.19.14</v>
          </cell>
          <cell r="C568" t="str">
            <v>Öffentlichrechtliche Körperschaften</v>
          </cell>
          <cell r="D568" t="str">
            <v>Corporations de droit public</v>
          </cell>
          <cell r="E568" t="str">
            <v>Public-sector entities</v>
          </cell>
        </row>
        <row r="569">
          <cell r="B569" t="str">
            <v>T.19.15</v>
          </cell>
          <cell r="C569" t="str">
            <v>Öffentlichrechtliche Körperschaften ohne Rating, sofern diese über das Recht zur Erhebung von Steuern verfügen oder sofern deren Verpflichtungen vollständig und unbegrenzt durch ein öffentliches Gemeinwesen garantiert sind.</v>
          </cell>
          <cell r="D569" t="str">
            <v>Corporations de droit public sans notations, si elles sont habilitées à lever des impôts ou si leurs engagements sont garantis intégralement et de manière illimitée par une communauté publique</v>
          </cell>
          <cell r="E569" t="str">
            <v>Unrated public-sector entities provided that they possess tax-raising powers or their liabilities are guaranteed in full and without limitation by a public entity.</v>
          </cell>
        </row>
        <row r="570">
          <cell r="B570" t="str">
            <v>T.19.16</v>
          </cell>
          <cell r="C570" t="str">
            <v>Kantone ohne Rating</v>
          </cell>
          <cell r="D570" t="str">
            <v>Cantons sans notation</v>
          </cell>
          <cell r="E570" t="str">
            <v>Unrated Cantons</v>
          </cell>
        </row>
        <row r="571">
          <cell r="B571" t="str">
            <v>T.19.17</v>
          </cell>
          <cell r="C571" t="str">
            <v>BIZ, IWF und multilaterale Entwicklungsbanken</v>
          </cell>
          <cell r="D571" t="str">
            <v>BRI, FMI et banques multilatérales de développement</v>
          </cell>
          <cell r="E571" t="str">
            <v>BIS, IMF and multilateral development banks</v>
          </cell>
        </row>
        <row r="572">
          <cell r="B572" t="str">
            <v>T.19.18</v>
          </cell>
          <cell r="C572" t="str">
            <v>Multilaterale Entwicklungsbanken</v>
          </cell>
          <cell r="D572" t="str">
            <v>Banques multilatérales de développement</v>
          </cell>
          <cell r="E572" t="str">
            <v>Multilateral development banks</v>
          </cell>
        </row>
        <row r="573">
          <cell r="B573" t="str">
            <v>T.19.19</v>
          </cell>
          <cell r="C573" t="str">
            <v>Bank für Internationalen Zahlungsausgleich (BIZ), Internationaler Währungsfonds (IWF), bestimmte von der FINMA bezeichnete multilaterale Entwicklungsbanken</v>
          </cell>
          <cell r="D573" t="str">
            <v>Banque des Règlements Internationaux (BRI), Fonds monétaire international (FMI), certaines banques multilatérales de développement désignées par l'autorité de surveillance (FINMA)</v>
          </cell>
          <cell r="E573" t="str">
            <v>Bank for International Settlements (BIS), International Monetary Fund (IMF), specific multilateral development banks designated by the regulatory authority (FINMA)</v>
          </cell>
        </row>
        <row r="574">
          <cell r="B574" t="str">
            <v>T.19.20</v>
          </cell>
          <cell r="C574" t="str">
            <v>Banken und Effektenhändler</v>
          </cell>
          <cell r="D574" t="str">
            <v>Banques et négociants en valeurs mobilières</v>
          </cell>
          <cell r="E574" t="str">
            <v>Banks and securities dealers</v>
          </cell>
        </row>
        <row r="575">
          <cell r="B575" t="str">
            <v>T.19.21</v>
          </cell>
          <cell r="C575" t="str">
            <v>Banken und Effektenhändler, Ursprungslaufzeit der Forderung ≤ 3 Monate</v>
          </cell>
          <cell r="D575" t="str">
            <v>Banques et négociants en valeurs mobilières, durée initiale de la créance ≤ 3 mois</v>
          </cell>
          <cell r="E575" t="str">
            <v>Banks and securities dealers, initial term to maturity of claim of ≤ 3 months</v>
          </cell>
        </row>
        <row r="576">
          <cell r="B576" t="str">
            <v>T.19.22</v>
          </cell>
          <cell r="C576" t="str">
            <v>Banken und Effektenhändler, Ursprungslaufzeit der Forderung &gt; 3 Monate</v>
          </cell>
          <cell r="D576" t="str">
            <v>Banques et négociants en valeurs mobilières, durée initiale de la créance &gt;  3 mois</v>
          </cell>
          <cell r="E576" t="str">
            <v>Banks and securities dealers, initial term to maturity of claim of &gt; 3 months</v>
          </cell>
        </row>
        <row r="577">
          <cell r="B577" t="str">
            <v>T.19.23</v>
          </cell>
          <cell r="C577" t="str">
            <v>Gemeinschaftseinrichtungen</v>
          </cell>
          <cell r="D577" t="str">
            <v>Etablissements créés en commun</v>
          </cell>
          <cell r="E577" t="str">
            <v>Joint institutions of banks</v>
          </cell>
        </row>
        <row r="578">
          <cell r="B578" t="str">
            <v>T.19.24</v>
          </cell>
          <cell r="C578" t="str">
            <v>Von der FINMA anerkannte Gemeinschaftseinrichtungen der Banken</v>
          </cell>
          <cell r="D578" t="str">
            <v>Etablissements créés en commun par les banques, reconnus par l'autorité de surveillance (FINMA)</v>
          </cell>
          <cell r="E578" t="str">
            <v>Joint institutions of banks recognised by the regulatory authority (FINMA)</v>
          </cell>
        </row>
        <row r="579">
          <cell r="B579" t="str">
            <v>T.19.25</v>
          </cell>
          <cell r="C579" t="str">
            <v>Einzahlungsverpflichtungen gegenüber dem Träger der Einlagensicherung</v>
          </cell>
          <cell r="D579" t="str">
            <v>Engagements de versement envers l'Association de garantie des dépôts</v>
          </cell>
          <cell r="E579" t="str">
            <v>Deposit liabilities toward deposit insurance agency</v>
          </cell>
        </row>
        <row r="580">
          <cell r="B580" t="str">
            <v>T.19.26</v>
          </cell>
          <cell r="C580" t="str">
            <v>Börsen und Clearinghäuser und zentrale Gegenparteien</v>
          </cell>
          <cell r="D580" t="str">
            <v>Bourses et chambres de compensation et contreparties centrales</v>
          </cell>
          <cell r="E580" t="str">
            <v>Stock exchanges, clearing houses and central counterparties</v>
          </cell>
        </row>
        <row r="581">
          <cell r="B581" t="str">
            <v>T.19.27</v>
          </cell>
          <cell r="C581" t="str">
            <v>Zentrale Gegenparteien, sofern Kreditrisiken in direktem Zusammenhang mit der durch die zentrale Gegenpartei garantierten Leistungserfüllung börslich oder ausserbörslich gehandelter Kontrakte stehen (insbesondere Derivate, Repo oder repoähnliche Geschäfte, wo die zentrale Gegenpartei die Pflichterfüllung über die gesamte Laufzeit garantiert).</v>
          </cell>
          <cell r="D581" t="str">
            <v>Contreparties centrales lorsque les risques de crédit découlent directement de contrats traités en bourse ou hors bourse par la contrepartie centrale qui garantit l'exécution des transactions (notamment dérivés, opérations de mise en pension et opérations similaires, où la contrepartie centrale garantit l'exécution des obligations sur toute la durée).</v>
          </cell>
          <cell r="E581" t="str">
            <v>Central counterparties, provided credit risks are directly related to the performance of contracts traded on-exchange or OTC guaranteed by a central counterparty (particularly derivatives, repo or repo-like transactions where the central counterparty guarantees the servicing of the debt over the course of the entire term).</v>
          </cell>
        </row>
        <row r="582">
          <cell r="B582" t="str">
            <v>T.19.28</v>
          </cell>
          <cell r="C582" t="str">
            <v>Börsen und Clearinghäuser, sofern Kreditrisiken in direktem Zusammenhang mit der durch eine zentrale Gegenpartei garantierten Leistungserfüllung von Geschäften stehen, wo die zentrale Gegenpartei lediglich die Abwicklung garantiert (insbesondere Kassageschäfte).</v>
          </cell>
          <cell r="D582" t="str">
            <v>Bourses et chambres de compensation lorsque les risques de crédit découlent directement de l'exécution de prestations garanties par une contrepartie centrale, dans le cadre de transactions où la contrepartie centrale ne garantit que le traitement (notamment opérations de caisse).</v>
          </cell>
          <cell r="E582" t="str">
            <v>Stock exchanges and clearing houses, provided credit risks are directly related to the delivery of transactions where the central counterparty solely guarantees the execution of the transaction (particularly spot transactions).</v>
          </cell>
        </row>
        <row r="583">
          <cell r="B583" t="str">
            <v>T.19.29</v>
          </cell>
          <cell r="C583" t="str">
            <v>Unternehmen</v>
          </cell>
          <cell r="D583" t="str">
            <v>Entreprises</v>
          </cell>
          <cell r="E583" t="str">
            <v>Corporate positions</v>
          </cell>
        </row>
        <row r="584">
          <cell r="B584" t="str">
            <v>T.19.29a</v>
          </cell>
          <cell r="C584" t="str">
            <v>davon Rückversicherung / Retrozession</v>
          </cell>
          <cell r="D584" t="str">
            <v>dont réassurance / rétrocession</v>
          </cell>
          <cell r="E584" t="str">
            <v>of which reinsurance / retrocession</v>
          </cell>
        </row>
        <row r="585">
          <cell r="B585" t="str">
            <v>T.19.30</v>
          </cell>
          <cell r="C585" t="str">
            <v>Verbriefungen</v>
          </cell>
          <cell r="D585" t="str">
            <v>Titrisations</v>
          </cell>
          <cell r="E585" t="str">
            <v>Securitisations</v>
          </cell>
        </row>
        <row r="586">
          <cell r="B586" t="str">
            <v>T.19.31</v>
          </cell>
          <cell r="C586" t="str">
            <v>Wiederverbriefungen</v>
          </cell>
          <cell r="D586" t="str">
            <v>Retitrisations</v>
          </cell>
          <cell r="E586" t="str">
            <v>Resecuritisations</v>
          </cell>
        </row>
        <row r="588">
          <cell r="B588" t="str">
            <v>T.19.32</v>
          </cell>
          <cell r="C588" t="str">
            <v>Positionsklassen SA-BIZ ohne Verwendung externer Ratings</v>
          </cell>
          <cell r="D588" t="str">
            <v>Classes de positions de l'AS-BRI sans notations externes</v>
          </cell>
          <cell r="E588" t="str">
            <v>Position categories (SA-BIS) without external ratings</v>
          </cell>
        </row>
        <row r="589">
          <cell r="B589" t="str">
            <v>T.19.33</v>
          </cell>
          <cell r="C589" t="str">
            <v>Natürliche Personen und Kleinunternehmer (Retail)</v>
          </cell>
          <cell r="D589" t="str">
            <v>Personnes physiques et petites entreprises ("retail")</v>
          </cell>
          <cell r="E589" t="str">
            <v xml:space="preserve">Natural persons and small businesses (retail positions) </v>
          </cell>
        </row>
        <row r="590">
          <cell r="B590" t="str">
            <v>T.19.34</v>
          </cell>
          <cell r="C590" t="str">
            <v>Retailpositionen, wenn der Gesamtwert der Positionen nach Art. 49 Abs. 1, ohne grundpfandrechtliche Sicherung durch Wohnliegenschaften, gegenüber einer Gegenpartei 1,5 Mio. CHF und 1 % aller Retailpositionen nicht übersteigt.</v>
          </cell>
          <cell r="D590" t="str">
            <v>Positions sur la clientèle de détail pour autant que la valeur totale des positions sur une contrepartie selon l'art. 49, al. 1, non couvertes par des gages immobiliers sous forme d'objets d'habitation, n'excède pas 1,5 million CHF et 1 % de toutes les positions sur cette clientèle.</v>
          </cell>
          <cell r="E590" t="str">
            <v xml:space="preserve">Retail positions where the total value of the positions according to art. 49 sect. 1, excluding collateral in the form of charges on residential real estate — does not exceed CHF1.5 million and 1% of all retail positions per individual counterparty. </v>
          </cell>
        </row>
        <row r="591">
          <cell r="B591" t="str">
            <v>T.19.35</v>
          </cell>
          <cell r="C591" t="str">
            <v>Übrige Retailpositionen</v>
          </cell>
          <cell r="D591" t="str">
            <v>Autres positions sur la clientèle de détail</v>
          </cell>
          <cell r="E591" t="str">
            <v xml:space="preserve">Other retail positions </v>
          </cell>
        </row>
        <row r="592">
          <cell r="B592" t="str">
            <v>T.19.36</v>
          </cell>
          <cell r="C592" t="str">
            <v>Pfandbriefe</v>
          </cell>
          <cell r="D592" t="str">
            <v>Lettres de gage</v>
          </cell>
          <cell r="E592" t="str">
            <v>Mortgage bonds</v>
          </cell>
        </row>
        <row r="593">
          <cell r="B593" t="str">
            <v>T.19.37</v>
          </cell>
          <cell r="C593" t="str">
            <v>Inländische Pfandbriefe</v>
          </cell>
          <cell r="D593" t="str">
            <v>Lettres de gage suisses</v>
          </cell>
          <cell r="E593" t="str">
            <v>Swiss mortgage bonds</v>
          </cell>
        </row>
        <row r="594">
          <cell r="B594" t="str">
            <v>T.19.38</v>
          </cell>
          <cell r="C594" t="str">
            <v>Direkt und indirekt grundpfandgesicherte Positionen</v>
          </cell>
          <cell r="D594" t="str">
            <v>Positions garanties directement et indirectement par des gages immobiliers</v>
          </cell>
          <cell r="E594" t="str">
            <v>Positions secured directly or indirectly by charges on real estate</v>
          </cell>
        </row>
        <row r="595">
          <cell r="B595" t="str">
            <v>T.19.39</v>
          </cell>
          <cell r="C595" t="str">
            <v>Wohnliegenschaften in der Schweiz und im Ausland, bis zu zwei Drittel des Verkehrswertes, welche die „Richtlinie betreffend Mindestanforderungen bei Hypothekarfinanzierung“ der Schweizerischen Bankiervereinigung einhalten.</v>
          </cell>
          <cell r="D595" t="str">
            <v>Objets d'habitation situés en Suisse et à l'étranger, jusqu'à deux tiers de la valeur vénale, si les "Directives relatives aux exigences minimales pour les financements hypothécaires" de l'Association suisse des banquiers sont respectées.</v>
          </cell>
          <cell r="E595" t="str">
            <v xml:space="preserve">Residential properties in Switzerland and abroad, up to two thirds of market value, which fulfill the guidelines concerning the minimum standards for mortgage financing issued by the Swiss Bankers Association. </v>
          </cell>
        </row>
        <row r="596">
          <cell r="B596" t="str">
            <v>T.19.40</v>
          </cell>
          <cell r="C596" t="str">
            <v>Wohnliegenschaften in der Schweiz und im Ausland, über zwei Drittel und bis und mit 80% des Verkehrswertes, welche die „Richtlinie betreffend Mindestanforderungen bei Hypothekarfinanzierung“ der Schweizerischen Bankiervereinigung einhalten.</v>
          </cell>
          <cell r="D596" t="str">
            <v>Objets d'habitation en Suisse et à l'étranger, au-delà de deux tiers et jusqu'à 80 % de la valeur vénale, si les "Directives relatives aux exigences minimales pour les financements hypothécaires" de l'Association suisse des banquiers sont respectées.</v>
          </cell>
          <cell r="E596" t="str">
            <v xml:space="preserve">Residential properties in Switzerland and abroad, above two thirds and up to and including 80% of market value, which fulfill the guidelines concerning the minimum standards for mortgage financing issued by the Swiss Bankers Association. </v>
          </cell>
        </row>
        <row r="597">
          <cell r="B597" t="str">
            <v>T.19.41</v>
          </cell>
          <cell r="C597" t="str">
            <v>Wohnliegenschaften in der Schweiz und im Ausland, über 80% des Verkehrswertes</v>
          </cell>
          <cell r="D597" t="str">
            <v>Objets d'habitation en Suisse et à l'étranger, au-delà de 80 % de la valeur vénale</v>
          </cell>
          <cell r="E597" t="str">
            <v xml:space="preserve">Residential properties in Switzerland and abroad, over 80% of market value </v>
          </cell>
        </row>
        <row r="598">
          <cell r="B598" t="str">
            <v>T.19.42</v>
          </cell>
          <cell r="C598" t="str">
            <v>Übrige Liegenschaften</v>
          </cell>
          <cell r="D598" t="str">
            <v>Autres immeubles</v>
          </cell>
          <cell r="E598" t="str">
            <v>Other properties</v>
          </cell>
        </row>
        <row r="599">
          <cell r="B599" t="str">
            <v>T.19.43</v>
          </cell>
          <cell r="C599" t="str">
            <v>Nachrangige Positionen</v>
          </cell>
          <cell r="D599" t="str">
            <v>Positions subordonnées</v>
          </cell>
          <cell r="E599" t="str">
            <v>Subordinated positions</v>
          </cell>
        </row>
        <row r="600">
          <cell r="B600" t="str">
            <v>T.19.44</v>
          </cell>
          <cell r="C600" t="str">
            <v>Nachrangige Positionen gegenüber öffentlich-rechtlichen Körperschaften, deren Risikogewicht nach Anhang Ziff. 2 (SA-BIZ) höchstens 50% beträgt.</v>
          </cell>
          <cell r="D600" t="str">
            <v>Positions subordonnées sur des corporations de droit public, dont la pondération-risque selon l'annexe 2 (AS-BRI) ne dépasse pas 50 %</v>
          </cell>
          <cell r="E600" t="str">
            <v xml:space="preserve">Positions subordinated to public-sector entities with a risk weighting according to Appendix 2 (SA-BIS) of no more than 50%. </v>
          </cell>
        </row>
        <row r="601">
          <cell r="B601" t="str">
            <v>T.19.45</v>
          </cell>
          <cell r="C601" t="str">
            <v>Übrige nachrangige Positionen</v>
          </cell>
          <cell r="D601" t="str">
            <v>Autres positions subordonnées</v>
          </cell>
          <cell r="E601" t="str">
            <v xml:space="preserve">Other subordinated positions </v>
          </cell>
        </row>
        <row r="602">
          <cell r="B602" t="str">
            <v>T.19.46</v>
          </cell>
          <cell r="C602" t="str">
            <v>Überfällige Positionen</v>
          </cell>
          <cell r="D602" t="str">
            <v>Positions en souffrance</v>
          </cell>
          <cell r="E602" t="str">
            <v xml:space="preserve">Past-due positions </v>
          </cell>
        </row>
        <row r="603">
          <cell r="B603" t="str">
            <v>T.19.47</v>
          </cell>
          <cell r="C603" t="str">
            <v>Die um Einzelwertberichtigungen korrigierten Positionen nach Ziffer 3.1, wobei grundpfandgesicherte Positionen nach den Ziffern 3.2–3.4 als unbesichert gelten.</v>
          </cell>
          <cell r="D603" t="str">
            <v>Positions selon chiffre 3.1, ajustées à concurrence des correctifs de valeurs individuels. Les positions garanties par des gages immobiliers selon chiffres 3.2 à 3.4 sont réputées non couvertes.</v>
          </cell>
          <cell r="E603" t="str">
            <v>Positions under 3.1 corrected by specific value adjustments, with positions secured against charges on real estate under 3.2 - 3.4 counting as non-collateralised</v>
          </cell>
        </row>
        <row r="604">
          <cell r="B604" t="str">
            <v>T.19.48</v>
          </cell>
          <cell r="C604" t="str">
            <v>Die um Einzelwertberichtigungen korrigierten unbesicherten Positionsanteile, sofern die Einzelwertberichtigungen mindestens 20 % des ausstehenden Betrags ausmachen.</v>
          </cell>
          <cell r="D604" t="str">
            <v>Parts de positions non couvertes, ajustées à concurrence des correctifs de valeurs individuels, dans la mesure où ceux-ci représentent au moins 20 % de l'encours.</v>
          </cell>
          <cell r="E604" t="str">
            <v>The non-collateralised portions of positions adjusted by individual value adjustments, where the specific value adjustments represent at least 20% of the outstanding amount.</v>
          </cell>
        </row>
        <row r="605">
          <cell r="B605" t="str">
            <v>T.19.49</v>
          </cell>
          <cell r="C605" t="str">
            <v>Die um die Einzelwertberichtigungen korrigierten unbesicherten Positionsanteile, sofern die Einzelwertberichtigungen weniger als 20 % des ausstehenden Betrags ausmachen.</v>
          </cell>
          <cell r="D605" t="str">
            <v>Parts de positions non couvertes, ajustées à concurrence des correctifs de valeurs individuels, dans la mesure où ceux-ci représentent moins de 20 % de l'encours.</v>
          </cell>
          <cell r="E605" t="str">
            <v>The non-collateralised portions of positions adjusted by individual value adjustments, where the specific value adjustments represent less than 20% of the outstanding amount.</v>
          </cell>
        </row>
        <row r="606">
          <cell r="B606" t="str">
            <v>T.19.50</v>
          </cell>
          <cell r="C606" t="str">
            <v>Übrige Positionen</v>
          </cell>
          <cell r="D606" t="str">
            <v>Autres positions</v>
          </cell>
          <cell r="E606" t="str">
            <v xml:space="preserve">Other positions </v>
          </cell>
        </row>
        <row r="607">
          <cell r="B607" t="str">
            <v>T.19.51</v>
          </cell>
          <cell r="C607" t="str">
            <v>Flüssige Mittel, jedoch ohne Positionen, die unter Anhang 2, Punkt 6.2 fallen.</v>
          </cell>
          <cell r="D607" t="str">
            <v>Liquidités, sans les positions relevant du point 6.2 de l'annexe 2.</v>
          </cell>
          <cell r="E607" t="str">
            <v>Liquid assets, excluded the positions under Annexe 2, 6.2</v>
          </cell>
        </row>
        <row r="608">
          <cell r="B608" t="str">
            <v>T.19.52</v>
          </cell>
          <cell r="C608" t="str">
            <v>Kreditäquivalente aus Einzahlungs- und Nachschussverpflichtungen</v>
          </cell>
          <cell r="D608" t="str">
            <v>Equivalents-crédit résultant des engagements de libérer et de faire des versements supplémentaires</v>
          </cell>
          <cell r="E608" t="str">
            <v>Credit equivalent from calls on shares and other equities</v>
          </cell>
        </row>
        <row r="609">
          <cell r="B609" t="str">
            <v>T.19.53</v>
          </cell>
          <cell r="C609" t="str">
            <v>Übrige Positionen (inkl. Rechnungsbegrenzungsposten)</v>
          </cell>
          <cell r="D609" t="str">
            <v>Autres positions (y compris les délimitations comptables transitoires)</v>
          </cell>
          <cell r="E609" t="str">
            <v>Other positions (incl. accrued and deferred items)</v>
          </cell>
        </row>
        <row r="610">
          <cell r="B610" t="str">
            <v>T.19.54</v>
          </cell>
          <cell r="C610" t="str">
            <v>Total Rückversicherung / Retrozession</v>
          </cell>
          <cell r="D610" t="str">
            <v>Total réassurance / rétrocession</v>
          </cell>
          <cell r="E610" t="str">
            <v>Total reinsurance / retrocession</v>
          </cell>
        </row>
        <row r="611">
          <cell r="B611" t="str">
            <v>T.19.55</v>
          </cell>
          <cell r="C611" t="str">
            <v>Gesamttotal</v>
          </cell>
          <cell r="D611" t="str">
            <v>Total</v>
          </cell>
          <cell r="E611" t="str">
            <v>Grand total</v>
          </cell>
        </row>
        <row r="614">
          <cell r="B614" t="str">
            <v>T.20.01</v>
          </cell>
          <cell r="C614" t="str">
            <v>Kreditrisiko Basel III - Informationen</v>
          </cell>
          <cell r="D614" t="str">
            <v>Risque de crédit Bâle III - Informations</v>
          </cell>
          <cell r="E614" t="str">
            <v>Credit risk Basel III - Information</v>
          </cell>
        </row>
        <row r="616">
          <cell r="B616" t="str">
            <v>T.20.02</v>
          </cell>
          <cell r="C616" t="str">
            <v>Ratingtabellen</v>
          </cell>
          <cell r="D616" t="str">
            <v>Tableaux des notations</v>
          </cell>
          <cell r="E616" t="str">
            <v>Rating tables</v>
          </cell>
        </row>
        <row r="617">
          <cell r="B617" t="str">
            <v>T.20.03</v>
          </cell>
          <cell r="C617" t="str">
            <v>Ratingklassen nach Basel III / ERV - Langfristig</v>
          </cell>
          <cell r="D617" t="str">
            <v>Classes de notation selon Bâle III / OFR - long terme</v>
          </cell>
          <cell r="E617" t="str">
            <v>Rating categories according to Basel III / CAO - Long term</v>
          </cell>
        </row>
        <row r="618">
          <cell r="B618" t="str">
            <v>T.20.04</v>
          </cell>
          <cell r="C618" t="str">
            <v>Bezeichnung im Blatt Credit Risk (Rating / Instrument)</v>
          </cell>
          <cell r="D618" t="str">
            <v>Désignation dans l'onglet Credit Risk (Rating / Instrument)</v>
          </cell>
          <cell r="E618" t="str">
            <v>Denotation in the spreadsheet Credit Risk (Rating / Instrument)</v>
          </cell>
        </row>
        <row r="619">
          <cell r="B619" t="str">
            <v>T.20.05</v>
          </cell>
          <cell r="C619" t="str">
            <v>Risikogewicht allgemein nach SA BIZ - Kurzfristig</v>
          </cell>
          <cell r="D619" t="str">
            <v>Pondération du risque générale selon AS-BRI - court terme</v>
          </cell>
          <cell r="E619" t="str">
            <v>General risk weight according to SA-BIS - Short term</v>
          </cell>
        </row>
        <row r="622">
          <cell r="B622" t="str">
            <v>T.21.01</v>
          </cell>
          <cell r="C622" t="str">
            <v>Szenarien</v>
          </cell>
          <cell r="D622" t="str">
            <v>Scénarios</v>
          </cell>
          <cell r="E622" t="str">
            <v>Scenarios</v>
          </cell>
        </row>
        <row r="624">
          <cell r="B624" t="str">
            <v>T.21.02</v>
          </cell>
          <cell r="C624" t="str">
            <v>Signatur</v>
          </cell>
          <cell r="D624" t="str">
            <v>Identificateur</v>
          </cell>
          <cell r="E624" t="str">
            <v>Identifier</v>
          </cell>
        </row>
        <row r="625">
          <cell r="B625" t="str">
            <v>T.21.03</v>
          </cell>
          <cell r="C625" t="str">
            <v>Szenarioname</v>
          </cell>
          <cell r="D625" t="str">
            <v>Nom du scénario</v>
          </cell>
          <cell r="E625" t="str">
            <v>Name of the scenario</v>
          </cell>
        </row>
        <row r="626">
          <cell r="B626" t="str">
            <v>T.21.04</v>
          </cell>
          <cell r="C626" t="str">
            <v>Auswirkung auf die Aktiven</v>
          </cell>
          <cell r="D626" t="str">
            <v>Impact sur les actifs</v>
          </cell>
          <cell r="E626" t="str">
            <v>Impact on the assets</v>
          </cell>
        </row>
        <row r="627">
          <cell r="B627" t="str">
            <v>T.21.05</v>
          </cell>
          <cell r="C627" t="str">
            <v>Auswirkung auf die Passiven</v>
          </cell>
          <cell r="D627" t="str">
            <v>Impact sur les passifs</v>
          </cell>
          <cell r="E627" t="str">
            <v>Impact on the liabilities</v>
          </cell>
        </row>
        <row r="628">
          <cell r="B628" t="str">
            <v>T.21.06</v>
          </cell>
          <cell r="C628" t="str">
            <v>Auswirkung (Verlust) aufgrund des Szenarios</v>
          </cell>
          <cell r="D628" t="str">
            <v>Impact (perte) dû au scénario</v>
          </cell>
          <cell r="E628" t="str">
            <v>Impact (loss) due to the scenario</v>
          </cell>
        </row>
        <row r="629">
          <cell r="B629" t="str">
            <v>T.21.07</v>
          </cell>
          <cell r="C629" t="str">
            <v>Wahrscheinlichkeit des Szenarios in %</v>
          </cell>
          <cell r="D629" t="str">
            <v>Probabilité du scénario en %</v>
          </cell>
          <cell r="E629" t="str">
            <v>Probability of the scenario in %</v>
          </cell>
        </row>
        <row r="630">
          <cell r="B630" t="str">
            <v>T.21.08</v>
          </cell>
          <cell r="C630" t="str">
            <v>Standardeintrittswahrscheinlichkeit der FINMA in %</v>
          </cell>
          <cell r="D630" t="str">
            <v>Probabilité d’occurrence standard de la FINMA en %</v>
          </cell>
          <cell r="E630" t="str">
            <v>Standard probability of occurence (FINMA) in %</v>
          </cell>
        </row>
        <row r="631">
          <cell r="B631" t="str">
            <v>T.21.09</v>
          </cell>
          <cell r="C631" t="str">
            <v>Brexit-Euroraum Krise</v>
          </cell>
          <cell r="D631" t="str">
            <v>Brexit / crise de la zone euro</v>
          </cell>
          <cell r="E631" t="str">
            <v>Brexit / Euro area crisis</v>
          </cell>
        </row>
        <row r="632">
          <cell r="B632" t="str">
            <v>T.21.10</v>
          </cell>
          <cell r="C632" t="str">
            <v>Weltweite Rezession</v>
          </cell>
          <cell r="D632" t="str">
            <v>Récession mondiale</v>
          </cell>
          <cell r="E632" t="str">
            <v>Global recession</v>
          </cell>
        </row>
        <row r="633">
          <cell r="B633" t="str">
            <v>T.21.11</v>
          </cell>
          <cell r="C633" t="str">
            <v>Weltweite Depression</v>
          </cell>
          <cell r="D633" t="str">
            <v>Dépression mondiale</v>
          </cell>
          <cell r="E633" t="str">
            <v>Global depression</v>
          </cell>
        </row>
        <row r="634">
          <cell r="B634" t="str">
            <v>T.21.12</v>
          </cell>
          <cell r="C634" t="str">
            <v>Immobilienkrise in der Schweiz</v>
          </cell>
          <cell r="D634" t="str">
            <v>Crise immobilière en Suisse</v>
          </cell>
          <cell r="E634" t="str">
            <v>Real estate crisis CH</v>
          </cell>
        </row>
        <row r="635">
          <cell r="B635" t="str">
            <v>T.21.13</v>
          </cell>
          <cell r="C635" t="str">
            <v xml:space="preserve">Ausfall der Rückversicherer </v>
          </cell>
          <cell r="D635" t="str">
            <v>Défaut de réassureurs</v>
          </cell>
          <cell r="E635" t="str">
            <v>Default of the reinsurer</v>
          </cell>
        </row>
        <row r="636">
          <cell r="B636" t="str">
            <v>T.21.14</v>
          </cell>
          <cell r="C636" t="str">
            <v xml:space="preserve">Langlebigkeit </v>
          </cell>
          <cell r="D636" t="str">
            <v>Longévité</v>
          </cell>
          <cell r="E636" t="str">
            <v>Longevity</v>
          </cell>
        </row>
        <row r="637">
          <cell r="B637" t="str">
            <v>T.21.15</v>
          </cell>
          <cell r="C637" t="str">
            <v xml:space="preserve">Invalidität </v>
          </cell>
          <cell r="D637" t="str">
            <v>Invalidité</v>
          </cell>
          <cell r="E637" t="str">
            <v>Disability</v>
          </cell>
        </row>
        <row r="638">
          <cell r="B638" t="str">
            <v>T.21.16</v>
          </cell>
          <cell r="C638" t="str">
            <v>Storno</v>
          </cell>
          <cell r="D638" t="str">
            <v>Résiliations</v>
          </cell>
          <cell r="E638" t="str">
            <v>Lapses</v>
          </cell>
        </row>
        <row r="639">
          <cell r="B639" t="str">
            <v>T.21.17</v>
          </cell>
          <cell r="C639" t="str">
            <v xml:space="preserve">Panik im Stadion </v>
          </cell>
          <cell r="D639" t="str">
            <v>Panique au stade</v>
          </cell>
          <cell r="E639" t="str">
            <v>Panic in stadium</v>
          </cell>
        </row>
        <row r="640">
          <cell r="B640" t="str">
            <v>T.21.18</v>
          </cell>
          <cell r="C640" t="str">
            <v xml:space="preserve">Industrieunfall </v>
          </cell>
          <cell r="D640" t="str">
            <v>Accident industriel</v>
          </cell>
          <cell r="E640" t="str">
            <v>Industrial accident</v>
          </cell>
        </row>
        <row r="641">
          <cell r="B641" t="str">
            <v>T.21.19</v>
          </cell>
          <cell r="C641" t="str">
            <v>Krankentaggeld</v>
          </cell>
          <cell r="D641" t="str">
            <v>Indemnités journalières maladie</v>
          </cell>
          <cell r="E641" t="str">
            <v>Daily allowance</v>
          </cell>
        </row>
        <row r="642">
          <cell r="B642" t="str">
            <v>T.21.20</v>
          </cell>
          <cell r="C642" t="str">
            <v>Betriebsausflug</v>
          </cell>
          <cell r="D642" t="str">
            <v>Sortie d’entreprise</v>
          </cell>
          <cell r="E642" t="str">
            <v>Enterprise excursion</v>
          </cell>
        </row>
        <row r="643">
          <cell r="B643" t="str">
            <v>T.21.21</v>
          </cell>
          <cell r="C643" t="str">
            <v>Unterreservierung</v>
          </cell>
          <cell r="D643" t="str">
            <v>Provisionnement insuffisant</v>
          </cell>
          <cell r="E643" t="str">
            <v>Under reserving</v>
          </cell>
        </row>
        <row r="644">
          <cell r="B644" t="str">
            <v>T.21.22</v>
          </cell>
          <cell r="C644" t="str">
            <v>Financial Distress (Versicherungsteil)</v>
          </cell>
          <cell r="D644" t="str">
            <v>Financial Distress (part risques d'assurance)</v>
          </cell>
          <cell r="E644" t="str">
            <v>Financial Distress (insurance risk part)</v>
          </cell>
        </row>
        <row r="645">
          <cell r="B645" t="str">
            <v>T.21.23</v>
          </cell>
          <cell r="C645" t="str">
            <v>Pandemie (Versicherungsteil)</v>
          </cell>
          <cell r="D645" t="str">
            <v>Pandémie (part risques d'assurance)</v>
          </cell>
          <cell r="E645" t="str">
            <v>Pandemia (insurance risk part)</v>
          </cell>
        </row>
        <row r="646">
          <cell r="B646" t="str">
            <v>T.21.24</v>
          </cell>
          <cell r="C646" t="str">
            <v xml:space="preserve">Terrorismus </v>
          </cell>
          <cell r="D646" t="str">
            <v>Terrorisme</v>
          </cell>
          <cell r="E646" t="str">
            <v>Terrorism</v>
          </cell>
        </row>
        <row r="647">
          <cell r="B647" t="str">
            <v>T.21.25</v>
          </cell>
          <cell r="C647" t="str">
            <v>Immobilienkonzentration</v>
          </cell>
          <cell r="D647" t="str">
            <v>Concentration immobilière</v>
          </cell>
          <cell r="E647" t="str">
            <v>Real estate concentration</v>
          </cell>
        </row>
        <row r="648">
          <cell r="B648" t="str">
            <v>T.21.26</v>
          </cell>
          <cell r="C648" t="str">
            <v>Konzentrationsszenario</v>
          </cell>
          <cell r="D648" t="str">
            <v>Concentrations</v>
          </cell>
          <cell r="E648" t="str">
            <v>Concentration scenario</v>
          </cell>
        </row>
        <row r="649">
          <cell r="B649" t="str">
            <v>T.21.27</v>
          </cell>
          <cell r="C649" t="str">
            <v>Selbst definiertes Szenario</v>
          </cell>
          <cell r="D649" t="str">
            <v>Scénario propre</v>
          </cell>
          <cell r="E649" t="str">
            <v>Self defined scenario</v>
          </cell>
        </row>
        <row r="650">
          <cell r="B650" t="str">
            <v>T.21.28</v>
          </cell>
          <cell r="C650" t="str">
            <v xml:space="preserve">Ist ein Szenario zu aggregieren, ist in der vorgesehenen Spalte die Eintrittswahrscheinlichkeit anzugeben (bei fehlenden Angaben wird das Szenario nicht aggregiert). </v>
          </cell>
          <cell r="D650" t="str">
            <v xml:space="preserve">Lorsqu’un scénario doit être agrégé, la probabilité de survenance doit être indiquée dans la colonne prévue (le scénario n’est pas agrégé lorsque des informations font défaut). </v>
          </cell>
          <cell r="E650" t="str">
            <v xml:space="preserve">If a scenario is to be aggregated, the probability of occurrence must be entered in the column provided (in the absence of data, the scenario will not be aggregated). </v>
          </cell>
        </row>
        <row r="651">
          <cell r="B651" t="str">
            <v>T.21.29</v>
          </cell>
          <cell r="C651" t="str">
            <v>Health: zu aggregieren gemäss Dokument Technische Beschreibung für das SST-Standardmodell Krankenversicherung, Abschnitt 10.4</v>
          </cell>
          <cell r="D651" t="str">
            <v>Health : à agréger conformément au document Description technique pour le modèle standard SST Assurance-maladie, chapitre 10.4</v>
          </cell>
          <cell r="E651" t="str">
            <v>Health: To be aggregated according to Section 10.4 of the document Technische Beschreibung für das SST-Standardmodell Krankenversicherung.</v>
          </cell>
        </row>
        <row r="652">
          <cell r="B652" t="str">
            <v>T.21.30</v>
          </cell>
          <cell r="C652" t="str">
            <v>Das Marktrisiko ist im Blatt Macroeconomic Scenarios definiert und wird automatisch ausgewertet.</v>
          </cell>
          <cell r="D652" t="str">
            <v>Le risque de marché est défini dans l'onglet Macroeconomic Scenarios et est évalué automatiquement.</v>
          </cell>
          <cell r="E652" t="str">
            <v>The risk market is defined in the worksheet Macroeconomic Scenarios and is automatically evaluated.</v>
          </cell>
        </row>
        <row r="655">
          <cell r="B655" t="str">
            <v>T.22.01</v>
          </cell>
          <cell r="C655" t="str">
            <v>Sensitivitäten des Risikofaktors aus der Lebensversicherung</v>
          </cell>
          <cell r="D655" t="str">
            <v>Sensibilités aux facteurs de risques d'assurance vie</v>
          </cell>
          <cell r="E655" t="str">
            <v>Life insurance risk-factors sensitivities</v>
          </cell>
        </row>
        <row r="657">
          <cell r="B657" t="str">
            <v>T.22.02</v>
          </cell>
          <cell r="C657" t="str">
            <v>Risikofaktor</v>
          </cell>
          <cell r="D657" t="str">
            <v>Facteur de risques</v>
          </cell>
          <cell r="E657" t="str">
            <v>Risk factor</v>
          </cell>
        </row>
        <row r="658">
          <cell r="B658" t="str">
            <v>T.22.03</v>
          </cell>
          <cell r="C658" t="str">
            <v>Veränderung des RTK</v>
          </cell>
          <cell r="D658" t="str">
            <v>Variation du CPR</v>
          </cell>
          <cell r="E658" t="str">
            <v>Change in RBC</v>
          </cell>
        </row>
        <row r="659">
          <cell r="B659" t="str">
            <v>T.22.04</v>
          </cell>
          <cell r="C659" t="str">
            <v>Sterblichkeit</v>
          </cell>
          <cell r="D659" t="str">
            <v>Mortalité</v>
          </cell>
          <cell r="E659" t="str">
            <v>Mortality</v>
          </cell>
        </row>
        <row r="660">
          <cell r="B660" t="str">
            <v>T.22.05</v>
          </cell>
          <cell r="C660" t="str">
            <v>Langlebigkeit</v>
          </cell>
          <cell r="D660" t="str">
            <v>Longévité</v>
          </cell>
          <cell r="E660" t="str">
            <v>Longevity</v>
          </cell>
        </row>
        <row r="661">
          <cell r="B661" t="str">
            <v>T.22.06</v>
          </cell>
          <cell r="C661" t="str">
            <v>Invalidität</v>
          </cell>
          <cell r="D661" t="str">
            <v>Invalidité</v>
          </cell>
          <cell r="E661" t="str">
            <v>Disability</v>
          </cell>
        </row>
        <row r="662">
          <cell r="B662" t="str">
            <v>T.22.07</v>
          </cell>
          <cell r="C662" t="str">
            <v>Reaktivierung</v>
          </cell>
          <cell r="D662" t="str">
            <v>Réactivation</v>
          </cell>
          <cell r="E662" t="str">
            <v>Reactivation</v>
          </cell>
        </row>
        <row r="663">
          <cell r="B663" t="str">
            <v>T.22.08</v>
          </cell>
          <cell r="C663" t="str">
            <v>Kosten</v>
          </cell>
          <cell r="D663" t="str">
            <v>Frais</v>
          </cell>
          <cell r="E663" t="str">
            <v>Costs</v>
          </cell>
        </row>
        <row r="664">
          <cell r="B664" t="str">
            <v>T.22.09</v>
          </cell>
          <cell r="C664" t="str">
            <v>Storno</v>
          </cell>
          <cell r="D664" t="str">
            <v>Résiliations</v>
          </cell>
          <cell r="E664" t="str">
            <v>Lapses</v>
          </cell>
        </row>
        <row r="665">
          <cell r="B665" t="str">
            <v>T.22.10</v>
          </cell>
          <cell r="C665" t="str">
            <v>Kapitaloption</v>
          </cell>
          <cell r="D665" t="str">
            <v>Option en capital</v>
          </cell>
          <cell r="E665" t="str">
            <v>Capital option</v>
          </cell>
        </row>
        <row r="666">
          <cell r="B666" t="str">
            <v>T.22.11</v>
          </cell>
          <cell r="C666" t="str">
            <v>Kosten BVG</v>
          </cell>
          <cell r="D666" t="str">
            <v>Frais LPP</v>
          </cell>
          <cell r="E666" t="str">
            <v>Cost BVG</v>
          </cell>
        </row>
        <row r="667">
          <cell r="B667" t="str">
            <v>T.22.12</v>
          </cell>
          <cell r="C667" t="str">
            <v>Storno BVG</v>
          </cell>
          <cell r="D667" t="str">
            <v>Résiliations LPP</v>
          </cell>
          <cell r="E667" t="str">
            <v>Lapses BVG</v>
          </cell>
        </row>
        <row r="668">
          <cell r="B668" t="str">
            <v>T.22.13</v>
          </cell>
          <cell r="C668" t="str">
            <v>Erhöhung der Sterblichkeiten für all jene Policen, bei denen eine Erhöhung der Sterblichkeit zu einer Verminderung des risikotragenden Kapitals führt. Für diese ist die Sterblichkeit relativ um 15 % zu erhöhen. Gemäss Dokument "Hinweise zum Feldtest 2018 Spartenspezifische Vorgaben".</v>
          </cell>
          <cell r="D668" t="str">
            <v>Augmentation des mortalités pour toutes les polices dans lesquelles une augmentation de la mortalité entraîne une diminution du capital porteur de risque. Une augmentation relative de la mortalité de 15 % est requise pour celles-ci. Selon le document « Informations sur le test pilote 2018 Prescriptions spécifiques au secteur ».</v>
          </cell>
          <cell r="E668" t="str">
            <v>Increase in mortality for all policies where higher mortality leads to a reduction in risk-bearing capital. For these, the mortality rate is to be increased relatively by 15%. According to the document "Hinweise zum Feldtest 2018 Spartenspezifische Vorgaben”</v>
          </cell>
        </row>
        <row r="669">
          <cell r="B669" t="str">
            <v>T.22.14</v>
          </cell>
          <cell r="C669" t="str">
            <v>Permanente Reduktion der Sterblichkeiten um 15 % für all jene Policen, bei denen eine Reduktion der Sterblichkeit zu einer Verminderung des risikotragenden Kapitals führt.</v>
          </cell>
          <cell r="D669" t="str">
            <v>Réduction permanente des mortalités de 15 % pour toutes les polices dans lesquelles une réduction de la mortalité entraîne une diminution du capital porteur de risque.</v>
          </cell>
          <cell r="E669" t="str">
            <v>Permanent reduction in mortality by 15% for all policies where lower mortality leads to a reduction of risk-bearing capital.</v>
          </cell>
        </row>
        <row r="670">
          <cell r="B670" t="str">
            <v>T.22.15</v>
          </cell>
          <cell r="C670" t="str">
            <v>Relative Erhöhung der Invalidisierungswahrscheinlichkeiten um 25 %.</v>
          </cell>
          <cell r="D670" t="str">
            <v>Augmentation relative des probabilités d’invalidité de 25 %.</v>
          </cell>
          <cell r="E670" t="str">
            <v>Relative increase in the probability of disability by  25%.</v>
          </cell>
        </row>
        <row r="671">
          <cell r="B671" t="str">
            <v>T.22.16</v>
          </cell>
          <cell r="C671" t="str">
            <v>Relative Verminderung der Reaktivierungswahrscheinlichkeiten um 40 %.</v>
          </cell>
          <cell r="D671" t="str">
            <v>Diminution relative des probabilités de réactivation de 40 %.</v>
          </cell>
          <cell r="E671" t="str">
            <v>Relative decrease in the probability of resuming gainful employment by 40%.</v>
          </cell>
        </row>
        <row r="672">
          <cell r="B672" t="str">
            <v>T.22.17</v>
          </cell>
          <cell r="C672" t="str">
            <v>Permanente Erhöhung sämtlicher Kosten des übrigen Geschäfts um 25 %. 
Dieser Risikotreiber gilt nur für das übrige Geschäft.</v>
          </cell>
          <cell r="D672" t="str">
            <v xml:space="preserve">Augmentation permanente de tous les coûts des autres activités de 25 %. 
Ces facteurs de risque ne valent que pour les autres activités.
</v>
          </cell>
          <cell r="E672" t="str">
            <v>Permanent increase of all costs of the remaining transactions by 25%. 
This risk driver applies only to the remaining transactions.</v>
          </cell>
        </row>
        <row r="673">
          <cell r="B673" t="str">
            <v>T.22.18</v>
          </cell>
          <cell r="C673" t="str">
            <v>Permanente relative Erhöhung der Stornoraten des übrigen Geschäfts um 15 %. 
Dieser Risikotreiber gilt nur für das übrige Geschäft.</v>
          </cell>
          <cell r="D673" t="str">
            <v xml:space="preserve">Augmentation relative permanente des taux de résiliation des autres activités de 15 %. 
Ces facteurs de risque ne valent que pour les autres activités.
</v>
          </cell>
          <cell r="E673" t="str">
            <v>Permanent relative increase of the remaining transactions’ cancellation rates by 15%. 
This risk driver applies only to the remaining transactions.</v>
          </cell>
        </row>
        <row r="674">
          <cell r="B674" t="str">
            <v>T.22.19</v>
          </cell>
          <cell r="C674" t="str">
            <v>Permanente relative Reduktion / Erhöhung der Kapitalbezugsquote um 10 %. 
Hinweis: Grundsätzlich ist die Auslenkung zu wählen, welche (auf Bestandesebene) risikoerhöhend wirkt.</v>
          </cell>
          <cell r="D674" t="str">
            <v xml:space="preserve">Réduction / augmentation relative permanente du taux de versement sous forme de capital de 10 %. 
Remarque : la variation qui augmente le risque (au niveau du portefeuille) doit en principe être choisie.
</v>
          </cell>
          <cell r="E674" t="str">
            <v>Permanent relative reduction / increase of the capital withdrawal ratio by 10%. 
Note: In principle, choose the option that increases the risk (at portfolio level).</v>
          </cell>
        </row>
        <row r="675">
          <cell r="B675" t="str">
            <v>T.22.20</v>
          </cell>
          <cell r="C675" t="str">
            <v>Permanente Erhöhung sämtlicher Kosten des BVG Geschäfts um 25 %.
Dieser Risikotreiber gilt nur für das BVG Geschäft.</v>
          </cell>
          <cell r="D675" t="str">
            <v xml:space="preserve">Augmentation permanente de tous les coûts de l’activité LPP de 25 %.
Ces facteurs de risque ne valent que pour l’activité LPP.
</v>
          </cell>
          <cell r="E675" t="str">
            <v>Permanent increase of all costs of the BVG business by 25%.
This risk driver applies only to the BVG business.</v>
          </cell>
        </row>
        <row r="676">
          <cell r="B676" t="str">
            <v>T.22.21</v>
          </cell>
          <cell r="C676" t="str">
            <v>Permanente relative Erhöhung der Stornoraten des BVG Geschäfts um 40%. 
Dieser Risikotreiber gilt nur für das BVG Geschäft.</v>
          </cell>
          <cell r="D676" t="str">
            <v xml:space="preserve">Augmentation relative permanente des taux de résiliation de l’activité LPP de 40 %. 
Ces facteurs de risque ne valent que pour l’activité LPP.
</v>
          </cell>
          <cell r="E676" t="str">
            <v>Permanent relative increase of the BVG business's cancellation rates by 40%. 
This risk driver applies only to the BVG business.</v>
          </cell>
        </row>
        <row r="679">
          <cell r="B679" t="str">
            <v>T.23.01</v>
          </cell>
          <cell r="C679" t="str">
            <v>Mindestbetrag Lebensversicherung</v>
          </cell>
          <cell r="D679" t="str">
            <v>Montant minimum assurance vie</v>
          </cell>
          <cell r="E679" t="str">
            <v>Market-Value-Margin life insurance</v>
          </cell>
        </row>
        <row r="681">
          <cell r="B681" t="str">
            <v>T.23.02</v>
          </cell>
          <cell r="C681" t="str">
            <v>Risikofaktor</v>
          </cell>
          <cell r="D681" t="str">
            <v>Facteur de risques</v>
          </cell>
          <cell r="E681" t="str">
            <v>Risk factor</v>
          </cell>
        </row>
        <row r="682">
          <cell r="B682" t="str">
            <v>T.23.03</v>
          </cell>
          <cell r="C682" t="str">
            <v>Erwartete Cashflows c(n,tau)</v>
          </cell>
          <cell r="D682" t="str">
            <v>Cash flows attendus c(n,tau)</v>
          </cell>
          <cell r="E682" t="str">
            <v>Expected Cash flows c(n,tau)</v>
          </cell>
        </row>
        <row r="683">
          <cell r="B683" t="str">
            <v>T.23.04</v>
          </cell>
          <cell r="C683" t="str">
            <v>Sterblichkeit</v>
          </cell>
          <cell r="D683" t="str">
            <v>Mortalité</v>
          </cell>
          <cell r="E683" t="str">
            <v>Mortality</v>
          </cell>
        </row>
        <row r="684">
          <cell r="B684" t="str">
            <v>T.23.05</v>
          </cell>
          <cell r="C684" t="str">
            <v>Langlebigkeit</v>
          </cell>
          <cell r="D684" t="str">
            <v>Longévité</v>
          </cell>
          <cell r="E684" t="str">
            <v>Longevity</v>
          </cell>
        </row>
        <row r="685">
          <cell r="B685" t="str">
            <v>T.23.06</v>
          </cell>
          <cell r="C685" t="str">
            <v>Invalidität</v>
          </cell>
          <cell r="D685" t="str">
            <v>Invalidité</v>
          </cell>
          <cell r="E685" t="str">
            <v>Disability</v>
          </cell>
        </row>
        <row r="686">
          <cell r="B686" t="str">
            <v>T.23.07</v>
          </cell>
          <cell r="C686" t="str">
            <v>Reaktivierung</v>
          </cell>
          <cell r="D686" t="str">
            <v>Réactivation</v>
          </cell>
          <cell r="E686" t="str">
            <v>Reactivation</v>
          </cell>
        </row>
        <row r="687">
          <cell r="B687" t="str">
            <v>T.23.08</v>
          </cell>
          <cell r="C687" t="str">
            <v>Kosten</v>
          </cell>
          <cell r="D687" t="str">
            <v>Frais</v>
          </cell>
          <cell r="E687" t="str">
            <v>Costs</v>
          </cell>
        </row>
        <row r="688">
          <cell r="B688" t="str">
            <v>T.23.09</v>
          </cell>
          <cell r="C688" t="str">
            <v>Storno</v>
          </cell>
          <cell r="D688" t="str">
            <v>Résiliations</v>
          </cell>
          <cell r="E688" t="str">
            <v>Lapses</v>
          </cell>
        </row>
        <row r="689">
          <cell r="B689" t="str">
            <v>T.23.10</v>
          </cell>
          <cell r="C689" t="str">
            <v>Kapitaloption</v>
          </cell>
          <cell r="D689" t="str">
            <v>Option en capital</v>
          </cell>
          <cell r="E689" t="str">
            <v>Capital option</v>
          </cell>
        </row>
        <row r="690">
          <cell r="B690" t="str">
            <v>T.23.11</v>
          </cell>
          <cell r="C690" t="str">
            <v>Kosten BVG</v>
          </cell>
          <cell r="D690" t="str">
            <v>Frais LPP</v>
          </cell>
          <cell r="E690" t="str">
            <v>Cost BVG</v>
          </cell>
        </row>
        <row r="691">
          <cell r="B691" t="str">
            <v>T.23.12</v>
          </cell>
          <cell r="C691" t="str">
            <v>Storno BVG</v>
          </cell>
          <cell r="D691" t="str">
            <v>Résiliations LPP</v>
          </cell>
          <cell r="E691" t="str">
            <v>Lapses BVG</v>
          </cell>
        </row>
        <row r="692">
          <cell r="B692" t="str">
            <v>T.23.13</v>
          </cell>
          <cell r="C692" t="str">
            <v>Riskiertes Kapital</v>
          </cell>
          <cell r="D692" t="str">
            <v>Capital risqué</v>
          </cell>
          <cell r="E692" t="str">
            <v>Capital at risk</v>
          </cell>
        </row>
        <row r="693">
          <cell r="B693" t="str">
            <v>T.23.14</v>
          </cell>
          <cell r="C693" t="str">
            <v>Altersrentenzahlungen</v>
          </cell>
          <cell r="D693" t="str">
            <v>Versement des rentes de vieillesse</v>
          </cell>
          <cell r="E693" t="str">
            <v>Retirement pension payments</v>
          </cell>
        </row>
        <row r="694">
          <cell r="B694" t="str">
            <v>T.23.15</v>
          </cell>
          <cell r="C694" t="str">
            <v>Invaliditätsrisikoprämien</v>
          </cell>
          <cell r="D694" t="str">
            <v>Prime de risque d’invalidité</v>
          </cell>
          <cell r="E694" t="str">
            <v>Disability risk premiums</v>
          </cell>
        </row>
        <row r="695">
          <cell r="B695" t="str">
            <v>T.23.16</v>
          </cell>
          <cell r="C695" t="str">
            <v>Laufende Invalidenrentenzahlungen</v>
          </cell>
          <cell r="D695" t="str">
            <v>Versements courants des rentes d’invalidité</v>
          </cell>
          <cell r="E695" t="str">
            <v>Current disability pension payments</v>
          </cell>
        </row>
        <row r="696">
          <cell r="B696" t="str">
            <v>T.23.17</v>
          </cell>
          <cell r="C696" t="str">
            <v>Kostencashflow</v>
          </cell>
          <cell r="D696" t="str">
            <v>Cash-flow coûts</v>
          </cell>
          <cell r="E696" t="str">
            <v>Cost cash flow</v>
          </cell>
        </row>
        <row r="697">
          <cell r="B697" t="str">
            <v>T.23.18</v>
          </cell>
          <cell r="C697" t="str">
            <v>Stornozahlung (Rückzahlung des Altersguthaben bzw. Rückkaufswert)</v>
          </cell>
          <cell r="D697" t="str">
            <v>Paiement de résiliation (remboursement de l’avoir de vieillesse ou valeur de rachat)</v>
          </cell>
          <cell r="E697" t="str">
            <v>Cancellation payment (repayment of retirement assets or surrender value)</v>
          </cell>
        </row>
        <row r="698">
          <cell r="B698" t="str">
            <v>T.23.19</v>
          </cell>
          <cell r="C698" t="str">
            <v>Kapitalzahlung bei Erleben des Pensionsalters  </v>
          </cell>
          <cell r="D698" t="str">
            <v>Versement du capital en cas d’atteinte de l’âge de la retraite  </v>
          </cell>
          <cell r="E698" t="str">
            <v>Capital payment upon reaching retirement age  </v>
          </cell>
        </row>
        <row r="699">
          <cell r="B699" t="str">
            <v>T.23.20</v>
          </cell>
          <cell r="C699" t="str">
            <v>Kostencashflow</v>
          </cell>
          <cell r="D699" t="str">
            <v>Cash-flow coûts</v>
          </cell>
          <cell r="E699" t="str">
            <v>Cost cash flow</v>
          </cell>
        </row>
        <row r="700">
          <cell r="B700" t="str">
            <v>T.23.21</v>
          </cell>
          <cell r="C700" t="str">
            <v>Stornozahlung (Rückzahlung des Altersguthaben bzw. Rückkaufswert)</v>
          </cell>
          <cell r="D700" t="str">
            <v>Paiement de résiliation (remboursement de l’avoir de vieillesse ou valeur de rachat)</v>
          </cell>
          <cell r="E700" t="str">
            <v>Cancellation payment (repayment of retirement assets or surrender value)</v>
          </cell>
        </row>
        <row r="702">
          <cell r="B702" t="str">
            <v>T.24.01</v>
          </cell>
          <cell r="C702" t="str">
            <v>Simulation der Schadenversicherungsrisiken</v>
          </cell>
          <cell r="D702" t="str">
            <v>Simulation des risques d'assurance dommage</v>
          </cell>
          <cell r="E702" t="str">
            <v xml:space="preserve">Non-life simulations </v>
          </cell>
        </row>
        <row r="704">
          <cell r="B704" t="str">
            <v>T.24.02</v>
          </cell>
          <cell r="C704" t="str">
            <v xml:space="preserve">In der Zelle Selection können drei verschiedene Optionen 1) Simulationen 2) Kumulierte Verteilungsfunktion 3) Parameter der Lognormalverteilung gewählt werden. Falls kein Nichtleben Versicherungsrisiko vorhanden ist, wähle "no nonlife risk". </v>
          </cell>
          <cell r="D704" t="str">
            <v xml:space="preserve">Trois options différentes peuvent être choisies dans la cellule Selection : 1) simulations, 2) cumulative distribution function et 3) lognormal parameters. no nonlife risk doit être choisi s’il n’y a aucun risque de l’assurance dommages. </v>
          </cell>
          <cell r="E704" t="str">
            <v xml:space="preserve">There are three options in the cell Selection: 1) simulations, 2) cumulative distribution function und 3) lognormal parameters. Choose no non-life risk if applicable. </v>
          </cell>
        </row>
        <row r="705">
          <cell r="B705" t="str">
            <v>T.24.03</v>
          </cell>
          <cell r="C705" t="str">
            <v>Gemäss Dokument "Hinweise zum Feldtest 2018 Spartenspezifische Vorgaben" bzw. "Information for the field test 2018 Prescriptions for reinsurers".</v>
          </cell>
          <cell r="D705" t="str">
            <v>Selon le document « Informations sur le test pilote 2018 Prescriptions spécifiques au secteur » ou « Information for the field test 2018 Prescriptions for reinsurers ».</v>
          </cell>
          <cell r="E705" t="str">
            <v>According to the document "Hinweise zum Feldtest 2018 Spartenspezifische Vorgaben".</v>
          </cell>
        </row>
        <row r="706">
          <cell r="B706" t="str">
            <v>T.24.04</v>
          </cell>
          <cell r="C706" t="str">
            <v>Falls Simulationen gewählt wird, ist hier der Simulationsvektor einzukopieren. Negative Werte stellen Verluste dar. Die Verteilung ist zentriert anzugeben.</v>
          </cell>
          <cell r="D706" t="str">
            <v>Si le choix se porte sur Simulation, le vecteur de simulation doit être copié ici. Les valeurs négatives représentent des pertes. La distribution doit être indiquée sous une forme centrée.</v>
          </cell>
          <cell r="E706" t="str">
            <v>If simulations are selected, the simulation vector must be copied in here. Negative values indicate losses. The distribution must be shown as centred.</v>
          </cell>
        </row>
        <row r="707">
          <cell r="B707" t="str">
            <v>T.24.05</v>
          </cell>
          <cell r="C707" t="str">
            <v>Falls die kumulierte Verteilungsfunktion gewählt wird, ist diese hier einzukopieren. Wie im Beispiel (hellblaue Zellen) ist darauf zu achten, dass die Werte F(x) monoton sind, mit F(x)&gt;0 starten und mit F(x)=1 enden. Negative Werte stellen Verluste dar. Die Verteilung ist zentriert anzugeben.</v>
          </cell>
          <cell r="D707" t="str">
            <v>Si la fonction de distribution cumulée est choisie, elle doit être copiée ici. Comme dans l’exemple, il faut veiller à ce que les valeurs F(x) soient monotones, débutent par F(x)&gt;0 et se terminent par F(x)=1. Les valeurs négatives représentent des pertes. La distribution doit être indiquée sous une forme centrée.</v>
          </cell>
          <cell r="E707" t="str">
            <v>If the cumulative distribution function is selected, please copy it here. As in the example (light blue cells), make sure that the F(x) values are increasing; start with F(x)&gt;0 and end with F(x)=1. Negative values indicate losses. The distribution must be shown as centred.</v>
          </cell>
        </row>
        <row r="708">
          <cell r="B708" t="str">
            <v>T.24.06</v>
          </cell>
          <cell r="C708" t="str">
            <v>Falls die Parameter der Lognormalverteilung gewählt wurden, sind die Parameter mu respektive sigma der Lognormalverteilung einzutragen.</v>
          </cell>
          <cell r="D708" t="str">
            <v>Si les paramètres de la distribution lognormale ont été choisis, les paramètres mu et sigma de la distribution lognormale doivent être saisis.</v>
          </cell>
          <cell r="E708" t="str">
            <v>If the lognormal distribution parameters were selected, the mu or sigma parameters must be entered.</v>
          </cell>
        </row>
        <row r="711">
          <cell r="B711" t="str">
            <v>T.25.01</v>
          </cell>
          <cell r="C711" t="str">
            <v>Sensitivitäten des Risikofaktors aus der Krankenversicherung</v>
          </cell>
          <cell r="D711" t="str">
            <v>Sensibilités aux facteurs de risques d'assurance maladie</v>
          </cell>
          <cell r="E711" t="str">
            <v>Health insurance risk-factors sensitivities</v>
          </cell>
        </row>
        <row r="713">
          <cell r="B713" t="str">
            <v>T.25.02</v>
          </cell>
          <cell r="C713" t="str">
            <v>Risikofaktor</v>
          </cell>
          <cell r="D713" t="str">
            <v>Facteur de risques</v>
          </cell>
          <cell r="E713" t="str">
            <v>Risk factor</v>
          </cell>
        </row>
        <row r="714">
          <cell r="B714" t="str">
            <v>T.25.03</v>
          </cell>
          <cell r="C714" t="str">
            <v>Sensitivität</v>
          </cell>
          <cell r="D714" t="str">
            <v>Sensibilité</v>
          </cell>
          <cell r="E714" t="str">
            <v>Sensitivity</v>
          </cell>
        </row>
        <row r="715">
          <cell r="B715" t="str">
            <v>T.25.04</v>
          </cell>
          <cell r="C715" t="str">
            <v>Einzelkranken</v>
          </cell>
          <cell r="D715" t="str">
            <v>Maladie individuelle</v>
          </cell>
          <cell r="E715" t="str">
            <v>Individual health</v>
          </cell>
        </row>
        <row r="716">
          <cell r="B716" t="str">
            <v>T.25.05</v>
          </cell>
          <cell r="C716" t="str">
            <v>Kollektivtaggeld</v>
          </cell>
          <cell r="D716" t="str">
            <v>Indemnités journalières (ass. collectives)</v>
          </cell>
          <cell r="E716" t="str">
            <v>Collective workers compensation</v>
          </cell>
        </row>
        <row r="717">
          <cell r="B717" t="str">
            <v>T.25.06</v>
          </cell>
          <cell r="C717" t="str">
            <v>Zu berechnen ist die Standardabweichung (positiver Wert) gemäss Technische Beschreibung für das SST-Standardmodell Krankenversicherung, Abschnitt 5.2.</v>
          </cell>
          <cell r="D717" t="str">
            <v>L’écart type (valeur positive) selon la « Description technique pour le modèle standard SST Assurance-maladie », chapitre 5.2 doit être calculé.</v>
          </cell>
          <cell r="E717" t="str">
            <v>Calculate the standard deviation (positive value) in accordance with Section 5.2 of the Technische Beschreibung für das SST-Standardmodell Krankenversicherung.</v>
          </cell>
        </row>
        <row r="718">
          <cell r="B718" t="str">
            <v>T.25.07</v>
          </cell>
          <cell r="C718" t="str">
            <v>Zu berechnen ist die Standardabweichung (positiver Wert) gemäss Technische Beschreibung für das SST-Standardmodell Krankenversicherung, Abschnitt 5.3.</v>
          </cell>
          <cell r="D718" t="str">
            <v>L’écart type (valeur positive) selon la Description technique pour le modèle standard SST Assurance-maladie, chapitre 5.3 doit être calculé.</v>
          </cell>
          <cell r="E718" t="str">
            <v>Calculate the standard deviation (positive value) in accordance with Section 5.3 of the Technische Beschreibung für das SST-Standardmodell Krankenversicherung.</v>
          </cell>
        </row>
        <row r="721">
          <cell r="B721" t="str">
            <v>T.26.01</v>
          </cell>
          <cell r="C721" t="str">
            <v>Sonstige Informationen aus den spartenspezifischen Templates (Schaden-, Kranken- und Rückversicherungen)</v>
          </cell>
          <cell r="D721" t="str">
            <v>Autre Informations depuis les templates spécifiques aux branches (Assurance dommage, maladie et réassurance)</v>
          </cell>
          <cell r="E721" t="str">
            <v>Other Information from the branch specific templates (Non life, health and reinsurance)</v>
          </cell>
        </row>
        <row r="723">
          <cell r="B723" t="str">
            <v>T.26.02</v>
          </cell>
          <cell r="C723" t="str">
            <v>Erwartete Werte</v>
          </cell>
          <cell r="D723" t="str">
            <v>Valeurs attendues</v>
          </cell>
          <cell r="E723" t="str">
            <v>Expected values</v>
          </cell>
        </row>
        <row r="724">
          <cell r="B724" t="str">
            <v>T.26.03</v>
          </cell>
          <cell r="C724" t="str">
            <v>Erwartete brutto Prämien (vor Rückversicherung)</v>
          </cell>
          <cell r="D724" t="str">
            <v>Primes brutes attendues (avant réassurance)</v>
          </cell>
          <cell r="E724" t="str">
            <v>Expected gross premiums (before reinsurance)</v>
          </cell>
        </row>
        <row r="725">
          <cell r="B725" t="str">
            <v>T.26.04</v>
          </cell>
          <cell r="C725" t="str">
            <v>Erwartete netto Prämien (nach Rückversicherung)</v>
          </cell>
          <cell r="D725" t="str">
            <v>Primes nettes attendues (après réassurance)</v>
          </cell>
          <cell r="E725" t="str">
            <v>Expected net premiums (after reinsurance)</v>
          </cell>
        </row>
        <row r="726">
          <cell r="B726" t="str">
            <v>T.26.05</v>
          </cell>
          <cell r="C726" t="str">
            <v>Erwartete brutto Jahresschäden (vor Rückversicherung)</v>
          </cell>
          <cell r="D726" t="str">
            <v>Sinistres annuels bruts attendus (avant réassurance)</v>
          </cell>
          <cell r="E726" t="str">
            <v>Expected gross annual claims (before reinsurance)</v>
          </cell>
        </row>
        <row r="727">
          <cell r="B727" t="str">
            <v>T.26.06</v>
          </cell>
          <cell r="C727" t="str">
            <v>Erwartete netto Jahresschäden (nach Rückversicherung)</v>
          </cell>
          <cell r="D727" t="str">
            <v>Sinistres annuels nets attendus (après réassurance)</v>
          </cell>
          <cell r="E727" t="str">
            <v>Expected net annual claims (after reinsurance)</v>
          </cell>
        </row>
        <row r="728">
          <cell r="B728" t="str">
            <v>T.26.07</v>
          </cell>
          <cell r="C728" t="str">
            <v>Erwartete Kosten</v>
          </cell>
          <cell r="D728" t="str">
            <v>Coûts attendus</v>
          </cell>
          <cell r="E728" t="str">
            <v>Expected costs</v>
          </cell>
        </row>
        <row r="729">
          <cell r="B729" t="str">
            <v>T.26.08</v>
          </cell>
          <cell r="C729" t="str">
            <v xml:space="preserve">Versicherungstechnisches Risiko Schadengeschäft </v>
          </cell>
          <cell r="D729" t="str">
            <v xml:space="preserve">Risque actuariel Affaires dommages </v>
          </cell>
          <cell r="E729" t="str">
            <v xml:space="preserve">Underwriting risk – claims business </v>
          </cell>
        </row>
        <row r="730">
          <cell r="B730" t="str">
            <v>T.26.09</v>
          </cell>
          <cell r="C730" t="str">
            <v>Rückstellungsrisiko (netto)</v>
          </cell>
          <cell r="D730" t="str">
            <v>Risque de provision (net)</v>
          </cell>
          <cell r="E730" t="str">
            <v>Reserve risk (net)</v>
          </cell>
        </row>
        <row r="731">
          <cell r="B731" t="str">
            <v>T.26.10</v>
          </cell>
          <cell r="C731" t="str">
            <v>Diskontierter erwarteter Schadenaufwand Normalschäden (netto; netgross für StandRe-Anwender)</v>
          </cell>
          <cell r="D731" t="str">
            <v>Charge de sinistres attendue escomptée pour les sinistres normaux (nette ; nette/brute pour utilisateurs de StandRe)</v>
          </cell>
          <cell r="E731" t="str">
            <v>Discounted expected claims expenditure from normal losses (net; “netgross” for StandRe users)</v>
          </cell>
        </row>
        <row r="732">
          <cell r="B732" t="str">
            <v>T.26.11</v>
          </cell>
          <cell r="C732" t="str">
            <v>Diskontierter erwarteter Schadenaufwand Grossschäden exkl. Naturkatastrophen (netto; netgross für StandRe-Anwender)</v>
          </cell>
          <cell r="D732" t="str">
            <v>Charge de sinistres attendue escomptée pour les grands sinistres, à l’exclusion des catastrophes naturelles (nette ; nette/brute pour utilisateurs de StandRe)</v>
          </cell>
          <cell r="E732" t="str">
            <v>Discounted expected claims expenditure from major losses excl. natural catastrophes (net; “netgross” for StandRe users)</v>
          </cell>
        </row>
        <row r="733">
          <cell r="B733" t="str">
            <v>T.26.12</v>
          </cell>
          <cell r="C733" t="str">
            <v>Diskontierter erwarteter Schadenaufwand Naturkatastrophen (netto; netgross für StandRe-Anwender)</v>
          </cell>
          <cell r="D733" t="str">
            <v>Charge de sinistres attendue escomptée pour les catastrophes naturelles (nette ; nette/brute pour utilisateurs de StandRe)</v>
          </cell>
          <cell r="E733" t="str">
            <v>Discounted expected claims expenditure from natural catastrophes (net; “netgross” for StandRe users)</v>
          </cell>
        </row>
        <row r="734">
          <cell r="B734" t="str">
            <v>T.26.13</v>
          </cell>
          <cell r="C734" t="str">
            <v>Zentriertes Neuschadenrisiko (netto; netgross für StandRe-Anwender)</v>
          </cell>
          <cell r="D734" t="str">
            <v>Risque centré de nouveau sinistre (net ; net/brut pour utilisateurs de StandRe)</v>
          </cell>
          <cell r="E734" t="str">
            <v>Centred new claims risk (net; “netgross” for StandRe users)</v>
          </cell>
        </row>
        <row r="735">
          <cell r="B735" t="str">
            <v>T.26.14</v>
          </cell>
          <cell r="C735" t="str">
            <v>davon zentriertes Neuschadenrisiko Normalschäden (netto; netgross für StandRe-Anwender)</v>
          </cell>
          <cell r="D735" t="str">
            <v>dont risque centré de nouveau sinistre pour les sinistres normaux (net ; net/brut pour utilisateurs de StandRe)</v>
          </cell>
          <cell r="E735" t="str">
            <v>of which centred new claims risk from normal losses (net; “netgross” for StandRe users)</v>
          </cell>
        </row>
        <row r="736">
          <cell r="B736" t="str">
            <v>T.26.15</v>
          </cell>
          <cell r="C736" t="str">
            <v>davon zentriertes Neuschadenrisiko Grossschäden exkl. Naturkatastrophen (netto; netgross für StandRe-Anwender)</v>
          </cell>
          <cell r="D736" t="str">
            <v>dont risque centré de nouveau sinistre pour les grands sinistres, à l’exclusion des catastrophes naturelles (net ; net/brut pour utilisateurs de StandRe)</v>
          </cell>
          <cell r="E736" t="str">
            <v>of which centred new claims risk from major losses excl. natural catastrophes (net; “netgross” for StandRe users)</v>
          </cell>
        </row>
        <row r="737">
          <cell r="B737" t="str">
            <v>T.26.16</v>
          </cell>
          <cell r="C737" t="str">
            <v>davon zentriertes Neuschadenrisiko Naturkatastrophen (netto; netgross für StandRe-Anwender)</v>
          </cell>
          <cell r="D737" t="str">
            <v>dont risque centré de nouveau sinistre pour les catastrophes naturelles (net ; net/brut pour utilisateurs de StandRe)</v>
          </cell>
          <cell r="E737" t="str">
            <v>of which centred new claims risk from natural catastrophes (netto; “netgross” for StandRe users)</v>
          </cell>
        </row>
        <row r="738">
          <cell r="B738" t="str">
            <v>T.26.17</v>
          </cell>
          <cell r="C738" t="str">
            <v>Weitere versicherungstechnische Risiken aus dem Schadengeschäft (zentriert) (netto; netgross für StandRe-Anwender)</v>
          </cell>
          <cell r="D738" t="str">
            <v>Autres risques d’assurance au titre de l’activité Sinistres (centrés) ((nets ; nets/bruts pour utilisateurs de StandRe)</v>
          </cell>
          <cell r="E738" t="str">
            <v>Other underwriting risks from the claims business (centred) (net; “netgross” for StandRe users)</v>
          </cell>
        </row>
        <row r="739">
          <cell r="B739" t="str">
            <v>T.26.18</v>
          </cell>
          <cell r="C739" t="str">
            <v>Variationskoeffizient der Rückstellungsrisiken (netto)</v>
          </cell>
          <cell r="D739" t="str">
            <v>Coefficient de variation des risques de provisionnement</v>
          </cell>
          <cell r="E739" t="str">
            <v>Variation coefficient of reserve risks (net)</v>
          </cell>
        </row>
        <row r="740">
          <cell r="B740" t="str">
            <v>T.26.19</v>
          </cell>
          <cell r="C740" t="str">
            <v>Variationskoeffizient der Neuschadenrisiken Normalschäden (netto; netgross für StandRe-Anwender)</v>
          </cell>
          <cell r="D740" t="str">
            <v>Coefficient de variation des risques de nouveau sinistre pour les sinistres normaux (net ; net/brut pour utilisateurs de StandRe)</v>
          </cell>
          <cell r="E740" t="str">
            <v>Variation coefficient of new claims risks from normal claims (net; “netgross” for StandRe users)</v>
          </cell>
        </row>
        <row r="741">
          <cell r="B741" t="str">
            <v>T.26.20</v>
          </cell>
          <cell r="C741" t="str">
            <v>Krankenversicherung</v>
          </cell>
          <cell r="D741" t="str">
            <v>Assurance-maladie</v>
          </cell>
          <cell r="E741" t="str">
            <v>Health insurance</v>
          </cell>
        </row>
        <row r="742">
          <cell r="B742" t="str">
            <v>T.26.21</v>
          </cell>
          <cell r="C742" t="str">
            <v>Versicherungsrisiko Einzelkranken: Sterblichkeit (Expected Shortfall)</v>
          </cell>
          <cell r="D742" t="str">
            <v>Risque d’assurance Maladie individuelle: Mortalité (expected shortfall)</v>
          </cell>
          <cell r="E742" t="str">
            <v>Insurance risk, individual patients: Mortality (expected shortfall)</v>
          </cell>
        </row>
        <row r="743">
          <cell r="B743" t="str">
            <v>T.26.22</v>
          </cell>
          <cell r="C743" t="str">
            <v>Versicherungsrisiko Einzelkranken: Storno (Expected Shortfall)</v>
          </cell>
          <cell r="D743" t="str">
            <v>Risque d’assurance Maladie individuelle: Résiliation (expected shortfall)</v>
          </cell>
          <cell r="E743" t="str">
            <v>Insurance risk, individual patients: Cancellations (expected shortfall)</v>
          </cell>
        </row>
        <row r="744">
          <cell r="B744" t="str">
            <v>T.26.23</v>
          </cell>
          <cell r="C744" t="str">
            <v>Versicherungsrisiko Einzelkranken: Verwaltungskosten (Expected Shortfall)</v>
          </cell>
          <cell r="D744" t="str">
            <v>Risque d’assurance Maladie individuelle: Frais d’administration (expected shortfall)</v>
          </cell>
          <cell r="E744" t="str">
            <v>Insurance risk, individual patients: Administrative expenses (expected shortfall)</v>
          </cell>
        </row>
        <row r="745">
          <cell r="B745" t="str">
            <v>T.26.24</v>
          </cell>
          <cell r="C745" t="str">
            <v>Versicherungsrisiko Einzelkranken: Leistungen (Expected Shortfall)</v>
          </cell>
          <cell r="D745" t="str">
            <v>Risque d’assurance Maladie individuelle: Prestations (expected shortfall)</v>
          </cell>
          <cell r="E745" t="str">
            <v>Insurance risk, individual patients: Benefits (expected shortfall)</v>
          </cell>
        </row>
        <row r="746">
          <cell r="B746" t="str">
            <v>T.26.25</v>
          </cell>
          <cell r="C746" t="str">
            <v xml:space="preserve">Einzelkranken - Anzahl Versicherte (Kopfzählung)  </v>
          </cell>
          <cell r="D746" t="str">
            <v xml:space="preserve">Maladie individuelle - nombre d’assurés (décompte des têtes)  </v>
          </cell>
          <cell r="E746" t="str">
            <v xml:space="preserve">Individual patients – no. of insured persons (headcount)  </v>
          </cell>
        </row>
        <row r="747">
          <cell r="B747" t="str">
            <v>T.26.26</v>
          </cell>
          <cell r="C747" t="str">
            <v>Kollektivtaggeld - Erwartete Prämien (vor Rückversicherung)</v>
          </cell>
          <cell r="D747" t="str">
            <v>Indemnités journalières (ass. collectives) - Primes attendues (avant réassurance)</v>
          </cell>
          <cell r="E747" t="str">
            <v>Group daily benefits – expected premiums (before reinsurance)</v>
          </cell>
        </row>
        <row r="748">
          <cell r="B748" t="str">
            <v>T.26.27</v>
          </cell>
          <cell r="C748" t="str">
            <v>Kollektivtaggeld - Erwartete Leistungen (vor Rückversicherung)</v>
          </cell>
          <cell r="D748" t="str">
            <v>Indemnités journalières (ass. collectives) - Prestations attendues (avant réassurance)</v>
          </cell>
          <cell r="E748" t="str">
            <v>Group daily benefits – expected benefits (before reinsurance)</v>
          </cell>
        </row>
        <row r="751">
          <cell r="B751" t="str">
            <v>T.27.01</v>
          </cell>
          <cell r="C751" t="str">
            <v>Parameter Captives Modell</v>
          </cell>
          <cell r="D751" t="str">
            <v>Paramètres du modèle Captives</v>
          </cell>
          <cell r="E751" t="str">
            <v>Parameters Captives Model</v>
          </cell>
        </row>
        <row r="753">
          <cell r="B753" t="str">
            <v>T.27.02</v>
          </cell>
          <cell r="C753" t="str">
            <v>CY Parameter</v>
          </cell>
          <cell r="D753" t="str">
            <v>CY Paramètres</v>
          </cell>
          <cell r="E753" t="str">
            <v>CY Parameters</v>
          </cell>
        </row>
        <row r="754">
          <cell r="B754" t="str">
            <v>T.27.03</v>
          </cell>
          <cell r="C754" t="str">
            <v>Höchstmöglicher Verlust - Parameter</v>
          </cell>
          <cell r="D754" t="str">
            <v>Perte maximale possible - Paramètres</v>
          </cell>
          <cell r="E754" t="str">
            <v>Maximum possible loss - Parameters</v>
          </cell>
        </row>
        <row r="755">
          <cell r="B755" t="str">
            <v>T.27.04</v>
          </cell>
          <cell r="C755" t="str">
            <v>Ground-up Modellparameter</v>
          </cell>
          <cell r="D755" t="str">
            <v>Ground-up paramètres du modèle</v>
          </cell>
          <cell r="E755" t="str">
            <v>Ground-up modelling parameters</v>
          </cell>
        </row>
        <row r="756">
          <cell r="B756" t="str">
            <v>T.27.05</v>
          </cell>
          <cell r="C756" t="str">
            <v>Normalschäden</v>
          </cell>
          <cell r="D756" t="str">
            <v>Sinistres normaux</v>
          </cell>
          <cell r="E756" t="str">
            <v>Normal claims</v>
          </cell>
        </row>
        <row r="757">
          <cell r="B757" t="str">
            <v>T.27.06</v>
          </cell>
          <cell r="C757" t="str">
            <v>Grossschäden</v>
          </cell>
          <cell r="D757" t="str">
            <v>Grands sinistres</v>
          </cell>
          <cell r="E757" t="str">
            <v>Large claims</v>
          </cell>
        </row>
        <row r="758">
          <cell r="B758" t="str">
            <v>T.27.07</v>
          </cell>
          <cell r="C758" t="str">
            <v>Zusätzliche Parameter</v>
          </cell>
          <cell r="D758" t="str">
            <v>Paramètres additionnels</v>
          </cell>
          <cell r="E758" t="str">
            <v>Additional parameters</v>
          </cell>
        </row>
        <row r="759">
          <cell r="B759" t="str">
            <v>T.27.08</v>
          </cell>
          <cell r="C759" t="str">
            <v>Branchen</v>
          </cell>
          <cell r="D759" t="str">
            <v>Branches</v>
          </cell>
          <cell r="E759" t="str">
            <v>Line of business (LoB)</v>
          </cell>
        </row>
        <row r="760">
          <cell r="B760" t="str">
            <v>T.27.09</v>
          </cell>
          <cell r="C760" t="str">
            <v>Branchenart</v>
          </cell>
          <cell r="D760" t="str">
            <v>Type de LoB</v>
          </cell>
          <cell r="E760" t="str">
            <v>Type of LoB</v>
          </cell>
        </row>
        <row r="761">
          <cell r="B761" t="str">
            <v>T.27.10</v>
          </cell>
          <cell r="C761" t="str">
            <v>Höchstmöglicher Verlust (M)</v>
          </cell>
          <cell r="D761" t="str">
            <v>Perte maximale possible (M)</v>
          </cell>
          <cell r="E761" t="str">
            <v>Maximum possible loss (M)</v>
          </cell>
        </row>
        <row r="762">
          <cell r="B762" t="str">
            <v>T.27.11</v>
          </cell>
          <cell r="C762" t="str">
            <v>Erwarteter Verlust (L)</v>
          </cell>
          <cell r="D762" t="str">
            <v>Perte attendue (L)</v>
          </cell>
          <cell r="E762" t="str">
            <v>Expected loss (L)</v>
          </cell>
        </row>
        <row r="763">
          <cell r="B763" t="str">
            <v>T.27.12</v>
          </cell>
          <cell r="C763" t="str">
            <v>Häufigkeit</v>
          </cell>
          <cell r="D763" t="str">
            <v>Fréquence</v>
          </cell>
          <cell r="E763" t="str">
            <v>Frequency</v>
          </cell>
        </row>
        <row r="764">
          <cell r="B764" t="str">
            <v>T.27.13</v>
          </cell>
          <cell r="C764" t="str">
            <v>Mittelwert (E(Yin))</v>
          </cell>
          <cell r="D764" t="str">
            <v>Moyenne (E(Yin))</v>
          </cell>
          <cell r="E764" t="str">
            <v>Mean (E(Yin))</v>
          </cell>
        </row>
        <row r="765">
          <cell r="B765" t="str">
            <v>T.27.14</v>
          </cell>
          <cell r="C765" t="str">
            <v>Standardabweichung</v>
          </cell>
          <cell r="D765" t="str">
            <v>Écart type</v>
          </cell>
          <cell r="E765" t="str">
            <v>Standard deviation</v>
          </cell>
        </row>
        <row r="766">
          <cell r="B766" t="str">
            <v>T.27.15</v>
          </cell>
          <cell r="C766" t="str">
            <v>Häufigkeit</v>
          </cell>
          <cell r="D766" t="str">
            <v>Fréquence</v>
          </cell>
          <cell r="E766" t="str">
            <v>Frequency</v>
          </cell>
        </row>
        <row r="767">
          <cell r="B767" t="str">
            <v>T.27.16</v>
          </cell>
          <cell r="C767" t="str">
            <v>Schwellenwert</v>
          </cell>
          <cell r="D767" t="str">
            <v>Seuil</v>
          </cell>
          <cell r="E767" t="str">
            <v>Threshold</v>
          </cell>
        </row>
        <row r="768">
          <cell r="B768" t="str">
            <v>T.27.17</v>
          </cell>
          <cell r="C768" t="str">
            <v>Pareto Shape</v>
          </cell>
          <cell r="D768" t="str">
            <v>Pareto shape</v>
          </cell>
          <cell r="E768" t="str">
            <v>Pareto shape</v>
          </cell>
        </row>
        <row r="769">
          <cell r="B769" t="str">
            <v>T.27.18</v>
          </cell>
          <cell r="C769" t="str">
            <v>Annual Aggregate Loss (AAL)</v>
          </cell>
          <cell r="D769" t="str">
            <v>Annual Aggregate Loss (AAL)</v>
          </cell>
          <cell r="E769" t="str">
            <v>Annual Aggregate Loss (AAL)</v>
          </cell>
        </row>
        <row r="770">
          <cell r="B770" t="str">
            <v>T.27.19</v>
          </cell>
          <cell r="C770" t="str">
            <v>Each and Every Loss (EEL)</v>
          </cell>
          <cell r="D770" t="str">
            <v>Each and Every Loss (EEL)</v>
          </cell>
          <cell r="E770" t="str">
            <v>Each and Every Loss (EEL)</v>
          </cell>
        </row>
        <row r="771">
          <cell r="B771" t="str">
            <v>T.27.20</v>
          </cell>
          <cell r="C771" t="str">
            <v>Annual Aggregate Deductible (AAD)</v>
          </cell>
          <cell r="D771" t="str">
            <v>Annual Aggregate Deductible (AAD)</v>
          </cell>
          <cell r="E771" t="str">
            <v>Annual Aggregate Deductible (AAD)</v>
          </cell>
        </row>
        <row r="772">
          <cell r="B772" t="str">
            <v>T.27.21</v>
          </cell>
          <cell r="C772" t="str">
            <v>Each and Every Deductible (EED)</v>
          </cell>
          <cell r="D772" t="str">
            <v>Each and Every Deductible (EED)</v>
          </cell>
          <cell r="E772" t="str">
            <v>Each and Every Deductible (EED)</v>
          </cell>
        </row>
        <row r="773">
          <cell r="B773" t="str">
            <v>T.27.22</v>
          </cell>
          <cell r="C773" t="str">
            <v>Quota Share (QS)</v>
          </cell>
          <cell r="D773" t="str">
            <v>Quota share (QS)</v>
          </cell>
          <cell r="E773" t="str">
            <v>Quota share (QS)</v>
          </cell>
        </row>
        <row r="774">
          <cell r="B774" t="str">
            <v>T.27.23</v>
          </cell>
          <cell r="C774" t="str">
            <v>PY Parameter</v>
          </cell>
          <cell r="D774" t="str">
            <v>PY Paramètres</v>
          </cell>
          <cell r="E774" t="str">
            <v>PY Parameters</v>
          </cell>
        </row>
        <row r="775">
          <cell r="B775" t="str">
            <v>T.27.24</v>
          </cell>
          <cell r="C775" t="str">
            <v>Name der Branche</v>
          </cell>
          <cell r="D775" t="str">
            <v>Nom de la branche</v>
          </cell>
          <cell r="E775" t="str">
            <v>Name of LoB</v>
          </cell>
        </row>
        <row r="776">
          <cell r="B776" t="str">
            <v>T.27.25</v>
          </cell>
          <cell r="C776" t="str">
            <v>Diskontierte Netto-Reserven</v>
          </cell>
          <cell r="D776" t="str">
            <v>Réserves nettes actualisées</v>
          </cell>
          <cell r="E776" t="str">
            <v>Discounted net reserves</v>
          </cell>
        </row>
        <row r="777">
          <cell r="B777" t="str">
            <v>T.27.26</v>
          </cell>
          <cell r="C777" t="str">
            <v>Variationskoeffizient</v>
          </cell>
          <cell r="D777" t="str">
            <v>Coefficient de variation</v>
          </cell>
          <cell r="E777" t="str">
            <v>Coefficient of variation</v>
          </cell>
        </row>
        <row r="781">
          <cell r="B781" t="str">
            <v>T.29.01</v>
          </cell>
          <cell r="C781" t="str">
            <v>Parameter für das Marktrisiko</v>
          </cell>
          <cell r="D781" t="str">
            <v>Paramètres pour le risque de marché</v>
          </cell>
          <cell r="E781" t="str">
            <v>Market risk parameters</v>
          </cell>
        </row>
        <row r="783">
          <cell r="B783" t="str">
            <v>T.29.02</v>
          </cell>
          <cell r="C783" t="str">
            <v>CHF kurzfristiger Zinssatz</v>
          </cell>
          <cell r="D783" t="str">
            <v>CHF taux d'intérêt à court terme</v>
          </cell>
          <cell r="E783" t="str">
            <v>CHF short-term rate</v>
          </cell>
        </row>
        <row r="784">
          <cell r="B784" t="str">
            <v>T.29.03</v>
          </cell>
          <cell r="C784" t="str">
            <v>CHF mittelfristiger Zinssatz</v>
          </cell>
          <cell r="D784" t="str">
            <v>CHF taux d'intérêt à moyen terme</v>
          </cell>
          <cell r="E784" t="str">
            <v>CHF mid-term rate</v>
          </cell>
        </row>
        <row r="785">
          <cell r="B785" t="str">
            <v>T.29.04</v>
          </cell>
          <cell r="C785" t="str">
            <v>CHF langfristiger Zinssatz</v>
          </cell>
          <cell r="D785" t="str">
            <v>CHF taux d'intérêt à long terme</v>
          </cell>
          <cell r="E785" t="str">
            <v>CHF long-term rate</v>
          </cell>
        </row>
        <row r="786">
          <cell r="B786" t="str">
            <v>T.29.05</v>
          </cell>
          <cell r="C786" t="str">
            <v>EUR kurzfristiger Zinssatz</v>
          </cell>
          <cell r="D786" t="str">
            <v>EUR taux d'intérêt à court terme</v>
          </cell>
          <cell r="E786" t="str">
            <v>EUR short-term rate</v>
          </cell>
        </row>
        <row r="787">
          <cell r="B787" t="str">
            <v>T.29.06</v>
          </cell>
          <cell r="C787" t="str">
            <v>EUR mittelfristiger Zinssatz</v>
          </cell>
          <cell r="D787" t="str">
            <v>EUR taux d'intérêt à moyen terme</v>
          </cell>
          <cell r="E787" t="str">
            <v>EUR mid-term rate</v>
          </cell>
        </row>
        <row r="788">
          <cell r="B788" t="str">
            <v>T.29.07</v>
          </cell>
          <cell r="C788" t="str">
            <v>EUR langfristiger Zinssatz</v>
          </cell>
          <cell r="D788" t="str">
            <v>EUR taux d'intérêt à long terme</v>
          </cell>
          <cell r="E788" t="str">
            <v>EUR long-term rate</v>
          </cell>
        </row>
        <row r="789">
          <cell r="B789" t="str">
            <v>T.29.08</v>
          </cell>
          <cell r="C789" t="str">
            <v>USD kurzfristiger Zinssatz</v>
          </cell>
          <cell r="D789" t="str">
            <v>USD taux d'intérêt à court terme</v>
          </cell>
          <cell r="E789" t="str">
            <v>USD short-term rate</v>
          </cell>
        </row>
        <row r="790">
          <cell r="B790" t="str">
            <v>T.29.09</v>
          </cell>
          <cell r="C790" t="str">
            <v>USD mittelfristiger Zinssatz</v>
          </cell>
          <cell r="D790" t="str">
            <v>USD taux d'intérêt à moyen terme</v>
          </cell>
          <cell r="E790" t="str">
            <v>USD mid-term rate</v>
          </cell>
        </row>
        <row r="791">
          <cell r="B791" t="str">
            <v>T.29.10</v>
          </cell>
          <cell r="C791" t="str">
            <v>USD langfristiger Zinssatz</v>
          </cell>
          <cell r="D791" t="str">
            <v>USD taux d'intérêt à long terme</v>
          </cell>
          <cell r="E791" t="str">
            <v>USD long-term rate</v>
          </cell>
        </row>
        <row r="792">
          <cell r="B792" t="str">
            <v>T.29.11</v>
          </cell>
          <cell r="C792" t="str">
            <v>GBP kurzfristiger Zinssatz</v>
          </cell>
          <cell r="D792" t="str">
            <v>GBP taux d'intérêt à court terme</v>
          </cell>
          <cell r="E792" t="str">
            <v>GBP short-term rate</v>
          </cell>
        </row>
        <row r="793">
          <cell r="B793" t="str">
            <v>T.29.12</v>
          </cell>
          <cell r="C793" t="str">
            <v>GBP mittelfristiger Zinssatz</v>
          </cell>
          <cell r="D793" t="str">
            <v>GBP taux d'intérêt à moyen terme</v>
          </cell>
          <cell r="E793" t="str">
            <v>GBP mid-term rate</v>
          </cell>
        </row>
        <row r="794">
          <cell r="B794" t="str">
            <v>T.29.13</v>
          </cell>
          <cell r="C794" t="str">
            <v>GBP langfristiger Zinssatz</v>
          </cell>
          <cell r="D794" t="str">
            <v>GBP taux d'intérêt à long terme</v>
          </cell>
          <cell r="E794" t="str">
            <v>GBP long-term rate</v>
          </cell>
        </row>
        <row r="795">
          <cell r="B795" t="str">
            <v>T.29.14</v>
          </cell>
          <cell r="C795" t="str">
            <v>Implizite Zinsvolatilität</v>
          </cell>
          <cell r="D795" t="str">
            <v>Volatilité du taux d'intérêt implicite</v>
          </cell>
          <cell r="E795" t="str">
            <v>Implied interest rate volatility</v>
          </cell>
        </row>
        <row r="796">
          <cell r="B796" t="str">
            <v>T.29.15</v>
          </cell>
          <cell r="C796" t="str">
            <v>Credit Spread USA AAA</v>
          </cell>
          <cell r="D796" t="str">
            <v>Credit Spread USA AAA</v>
          </cell>
          <cell r="E796" t="str">
            <v>Credit Spread USA AAA</v>
          </cell>
        </row>
        <row r="797">
          <cell r="B797" t="str">
            <v>T.29.16</v>
          </cell>
          <cell r="C797" t="str">
            <v>Credit Spread USA AA</v>
          </cell>
          <cell r="D797" t="str">
            <v>Credit Spread USA AA</v>
          </cell>
          <cell r="E797" t="str">
            <v>Credit Spread USA AA</v>
          </cell>
        </row>
        <row r="798">
          <cell r="B798" t="str">
            <v>T.29.17</v>
          </cell>
          <cell r="C798" t="str">
            <v>Credit Spread USA A</v>
          </cell>
          <cell r="D798" t="str">
            <v>Credit Spread USA A</v>
          </cell>
          <cell r="E798" t="str">
            <v>Credit Spread USA A</v>
          </cell>
        </row>
        <row r="799">
          <cell r="B799" t="str">
            <v>T.29.18</v>
          </cell>
          <cell r="C799" t="str">
            <v>Credit Spread USA BBB</v>
          </cell>
          <cell r="D799" t="str">
            <v>Credit Spread USA BBB</v>
          </cell>
          <cell r="E799" t="str">
            <v>Credit Spread USA BBB</v>
          </cell>
        </row>
        <row r="800">
          <cell r="B800" t="str">
            <v>T.29.19</v>
          </cell>
          <cell r="C800" t="str">
            <v>Credit Spread USA BB</v>
          </cell>
          <cell r="D800" t="str">
            <v>Credit Spread USA BB</v>
          </cell>
          <cell r="E800" t="str">
            <v>Credit Spread USA BB</v>
          </cell>
        </row>
        <row r="801">
          <cell r="B801" t="str">
            <v>T.29.20</v>
          </cell>
          <cell r="C801" t="str">
            <v>Credit Spread EU AA</v>
          </cell>
          <cell r="D801" t="str">
            <v>Credit Spread EU AA</v>
          </cell>
          <cell r="E801" t="str">
            <v>Credit Spread EU AA</v>
          </cell>
        </row>
        <row r="802">
          <cell r="B802" t="str">
            <v>T.29.21</v>
          </cell>
          <cell r="C802" t="str">
            <v>Credit Spread EU A</v>
          </cell>
          <cell r="D802" t="str">
            <v>Credit Spread EU A</v>
          </cell>
          <cell r="E802" t="str">
            <v>Credit Spread EU A</v>
          </cell>
        </row>
        <row r="803">
          <cell r="B803" t="str">
            <v>T.29.22</v>
          </cell>
          <cell r="C803" t="str">
            <v>Credit Spread EU BBB</v>
          </cell>
          <cell r="D803" t="str">
            <v>Credit Spread EU BBB</v>
          </cell>
          <cell r="E803" t="str">
            <v>Credit Spread EU BBB</v>
          </cell>
        </row>
        <row r="804">
          <cell r="B804" t="str">
            <v>T.29.23</v>
          </cell>
          <cell r="C804" t="str">
            <v>Credit Spread EU Govi unter AAA</v>
          </cell>
          <cell r="D804" t="str">
            <v>Credit Spread EU Govi au-dessous de AAA</v>
          </cell>
          <cell r="E804" t="str">
            <v>Credit Spread EU GOVI under AAA</v>
          </cell>
        </row>
        <row r="805">
          <cell r="B805" t="str">
            <v>T.29.24</v>
          </cell>
          <cell r="C805" t="str">
            <v>Credit Spread CH Pfandbriefe und Govi-related</v>
          </cell>
          <cell r="D805" t="str">
            <v>Credit Spread CH Lettres de gage et Govi-related</v>
          </cell>
          <cell r="E805" t="str">
            <v>Credit Spread CH Mortgage bonds and Govi-related</v>
          </cell>
        </row>
        <row r="806">
          <cell r="B806" t="str">
            <v>T.29.25</v>
          </cell>
          <cell r="C806" t="str">
            <v>Credit Spread CH Corporates</v>
          </cell>
          <cell r="D806" t="str">
            <v>Credit Spread CH Corporates</v>
          </cell>
          <cell r="E806" t="str">
            <v>Credit Spread CH Corporates</v>
          </cell>
        </row>
        <row r="807">
          <cell r="B807" t="str">
            <v>T.29.26</v>
          </cell>
          <cell r="C807" t="str">
            <v>Swap-Government Spread</v>
          </cell>
          <cell r="D807" t="str">
            <v>Swap-Government Spread</v>
          </cell>
          <cell r="E807" t="str">
            <v>Swap government spread</v>
          </cell>
        </row>
        <row r="808">
          <cell r="B808" t="str">
            <v>T.29.27</v>
          </cell>
          <cell r="C808" t="str">
            <v>Wechselkurs EUR/CHF</v>
          </cell>
          <cell r="D808" t="str">
            <v>Taux de change EUR/CHF</v>
          </cell>
          <cell r="E808" t="str">
            <v>Exchange rate EUR/CHF</v>
          </cell>
        </row>
        <row r="809">
          <cell r="B809" t="str">
            <v>T.29.28</v>
          </cell>
          <cell r="C809" t="str">
            <v>Wechselkurs USD/CHF</v>
          </cell>
          <cell r="D809" t="str">
            <v>Taux de change USD/CHF</v>
          </cell>
          <cell r="E809" t="str">
            <v>Exchange rate USD/CHF</v>
          </cell>
        </row>
        <row r="810">
          <cell r="B810" t="str">
            <v>T.29.29</v>
          </cell>
          <cell r="C810" t="str">
            <v>Wechselkurs GBP/CHF</v>
          </cell>
          <cell r="D810" t="str">
            <v>Taux de change GBP/CHF</v>
          </cell>
          <cell r="E810" t="str">
            <v>Exchange rate GBP/CHF</v>
          </cell>
        </row>
        <row r="811">
          <cell r="B811" t="str">
            <v>T.29.30</v>
          </cell>
          <cell r="C811" t="str">
            <v>Wechselkurs JPY/CHF</v>
          </cell>
          <cell r="D811" t="str">
            <v>Taux de change JPY/CHF</v>
          </cell>
          <cell r="E811" t="str">
            <v>Exchange rate JPY/CHF</v>
          </cell>
        </row>
        <row r="812">
          <cell r="B812" t="str">
            <v>T.29.31</v>
          </cell>
          <cell r="C812" t="str">
            <v xml:space="preserve">Implizite FX-Volatilität </v>
          </cell>
          <cell r="D812" t="str">
            <v>Volatilité implicite du taux de change</v>
          </cell>
          <cell r="E812" t="str">
            <v>Implied FX-Volatility</v>
          </cell>
        </row>
        <row r="813">
          <cell r="B813" t="str">
            <v>T.29.32</v>
          </cell>
          <cell r="C813" t="str">
            <v>Aktien Schweiz</v>
          </cell>
          <cell r="D813" t="str">
            <v>Actions Suisse</v>
          </cell>
          <cell r="E813" t="str">
            <v>Stocks CH</v>
          </cell>
        </row>
        <row r="814">
          <cell r="B814" t="str">
            <v>T.29.33</v>
          </cell>
          <cell r="C814" t="str">
            <v>Aktien European Economic and Monetary Union (EMU)</v>
          </cell>
          <cell r="D814" t="str">
            <v>Actions Union européenne économique et monétaire (EMU)</v>
          </cell>
          <cell r="E814" t="str">
            <v>Stocks European Economic and Monetary Union (EMU)</v>
          </cell>
        </row>
        <row r="815">
          <cell r="B815" t="str">
            <v>T.29.34</v>
          </cell>
          <cell r="C815" t="str">
            <v>Aktien USA</v>
          </cell>
          <cell r="D815" t="str">
            <v>Actions États-Unis d'Amérique (USA)</v>
          </cell>
          <cell r="E815" t="str">
            <v>Stocks USA</v>
          </cell>
        </row>
        <row r="816">
          <cell r="B816" t="str">
            <v>T.29.35</v>
          </cell>
          <cell r="C816" t="str">
            <v>Aktien Grossbritannien</v>
          </cell>
          <cell r="D816" t="str">
            <v>Actions Royaume-Uni</v>
          </cell>
          <cell r="E816" t="str">
            <v>Stocks UK</v>
          </cell>
        </row>
        <row r="817">
          <cell r="B817" t="str">
            <v>T.29.36</v>
          </cell>
          <cell r="C817" t="str">
            <v>Aktien Japan</v>
          </cell>
          <cell r="D817" t="str">
            <v>Actions Japon</v>
          </cell>
          <cell r="E817" t="str">
            <v>Stocks Japan</v>
          </cell>
        </row>
        <row r="818">
          <cell r="B818" t="str">
            <v>T.29.37</v>
          </cell>
          <cell r="C818" t="str">
            <v>Implizite Aktienvolatilität</v>
          </cell>
          <cell r="D818" t="str">
            <v>Volatilité implicite des actions</v>
          </cell>
          <cell r="E818" t="str">
            <v>Implied stock volatility</v>
          </cell>
        </row>
        <row r="819">
          <cell r="B819" t="str">
            <v>T.29.38</v>
          </cell>
          <cell r="C819" t="str">
            <v>Hedgefonds</v>
          </cell>
          <cell r="D819" t="str">
            <v>Hedge Funds</v>
          </cell>
          <cell r="E819" t="str">
            <v>Hedge funds</v>
          </cell>
        </row>
        <row r="820">
          <cell r="B820" t="str">
            <v>T.29.39</v>
          </cell>
          <cell r="C820" t="str">
            <v>Private Equity</v>
          </cell>
          <cell r="D820" t="str">
            <v>Private Equity</v>
          </cell>
          <cell r="E820" t="str">
            <v>Private equity</v>
          </cell>
        </row>
        <row r="821">
          <cell r="B821" t="str">
            <v>T.29.40</v>
          </cell>
          <cell r="C821" t="str">
            <v>Immobilienfonds Schweiz</v>
          </cell>
          <cell r="D821" t="str">
            <v>Fonds immobiliers Suisse</v>
          </cell>
          <cell r="E821" t="str">
            <v>Real estate funds Switzerland</v>
          </cell>
        </row>
        <row r="822">
          <cell r="B822" t="str">
            <v>T.29.41</v>
          </cell>
          <cell r="C822" t="str">
            <v>Beteiligung</v>
          </cell>
          <cell r="D822" t="str">
            <v>Participation</v>
          </cell>
          <cell r="E822" t="str">
            <v>Participation</v>
          </cell>
        </row>
        <row r="825">
          <cell r="B825" t="str">
            <v>T.31.01</v>
          </cell>
          <cell r="C825" t="str">
            <v>Makroökonomische Szenarien</v>
          </cell>
          <cell r="D825" t="str">
            <v>Scénarios macroéconomiques</v>
          </cell>
          <cell r="E825" t="str">
            <v>Macroeconomic scenarios</v>
          </cell>
        </row>
        <row r="827">
          <cell r="B827" t="str">
            <v>T.31.02</v>
          </cell>
          <cell r="C827" t="str">
            <v>Brexit-Euroraum Krise</v>
          </cell>
          <cell r="D827" t="str">
            <v>Brexit / crise de la zone euro</v>
          </cell>
          <cell r="E827" t="str">
            <v>Brexit / Euro area crisis</v>
          </cell>
        </row>
        <row r="828">
          <cell r="B828" t="str">
            <v>T.31.03</v>
          </cell>
          <cell r="C828" t="str">
            <v>Weltweite Rezession</v>
          </cell>
          <cell r="D828" t="str">
            <v>Récession mondiale</v>
          </cell>
          <cell r="E828" t="str">
            <v>Global recession</v>
          </cell>
        </row>
        <row r="829">
          <cell r="B829" t="str">
            <v>T.31.04</v>
          </cell>
          <cell r="C829" t="str">
            <v>Weltweite Depression</v>
          </cell>
          <cell r="D829" t="str">
            <v>Dépression mondiale</v>
          </cell>
          <cell r="E829" t="str">
            <v>Global depression</v>
          </cell>
        </row>
        <row r="830">
          <cell r="B830" t="str">
            <v>T.31.05</v>
          </cell>
          <cell r="C830" t="str">
            <v>Immobilienkrise in der Schweiz</v>
          </cell>
          <cell r="D830" t="str">
            <v>Crise immobilière en Suisse</v>
          </cell>
          <cell r="E830" t="str">
            <v>Real estate crisis CH</v>
          </cell>
        </row>
        <row r="831">
          <cell r="B831" t="str">
            <v>T.31.06</v>
          </cell>
          <cell r="C831" t="str">
            <v>Financial Distress (Teil Marktrisiko)</v>
          </cell>
          <cell r="D831" t="str">
            <v>Financial Distress (part risque de marché)</v>
          </cell>
          <cell r="E831" t="str">
            <v>Financial Distress (market risk part)</v>
          </cell>
        </row>
        <row r="832">
          <cell r="B832" t="str">
            <v>T.31.07</v>
          </cell>
          <cell r="C832" t="str">
            <v>Pandemie (Teil Marktrisiko)</v>
          </cell>
          <cell r="D832" t="str">
            <v>Pandémie (part risque de marché)</v>
          </cell>
          <cell r="E832" t="str">
            <v>Pandemia (market risk part)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4ECF9"/>
    <pageSetUpPr fitToPage="1"/>
  </sheetPr>
  <dimension ref="A1:C51"/>
  <sheetViews>
    <sheetView showGridLines="0" tabSelected="1" zoomScale="90" zoomScaleNormal="90" workbookViewId="0"/>
  </sheetViews>
  <sheetFormatPr baseColWidth="10" defaultColWidth="8.81640625" defaultRowHeight="12.75" customHeight="1" x14ac:dyDescent="0.25"/>
  <cols>
    <col min="1" max="1" width="5.7265625" style="1" customWidth="1"/>
    <col min="2" max="2" width="60.1796875" style="1" customWidth="1"/>
    <col min="3" max="3" width="57.453125" style="1" customWidth="1"/>
    <col min="4" max="16384" width="8.81640625" style="1"/>
  </cols>
  <sheetData>
    <row r="1" spans="1:3" ht="20.149999999999999" customHeight="1" x14ac:dyDescent="0.25">
      <c r="A1" s="64">
        <v>1</v>
      </c>
      <c r="B1" s="65" t="s">
        <v>268</v>
      </c>
      <c r="C1" s="65">
        <v>2025</v>
      </c>
    </row>
    <row r="2" spans="1:3" ht="14.25" customHeight="1" x14ac:dyDescent="0.25">
      <c r="A2" s="64"/>
      <c r="B2" s="65"/>
      <c r="C2" s="63"/>
    </row>
    <row r="3" spans="1:3" ht="14.25" customHeight="1" x14ac:dyDescent="0.25">
      <c r="A3" s="64"/>
      <c r="B3" s="403" t="s">
        <v>320</v>
      </c>
      <c r="C3" s="63"/>
    </row>
    <row r="4" spans="1:3" ht="14.25" customHeight="1" x14ac:dyDescent="0.25">
      <c r="A4" s="64"/>
      <c r="B4" s="65"/>
      <c r="C4" s="63"/>
    </row>
    <row r="5" spans="1:3" s="81" customFormat="1" ht="14.25" customHeight="1" x14ac:dyDescent="0.25">
      <c r="A5" s="64"/>
      <c r="B5" s="278" t="s">
        <v>154</v>
      </c>
      <c r="C5" s="69" t="s">
        <v>137</v>
      </c>
    </row>
    <row r="6" spans="1:3" ht="14.25" customHeight="1" x14ac:dyDescent="0.25">
      <c r="A6" s="64"/>
      <c r="B6" s="71"/>
      <c r="C6" s="72"/>
    </row>
    <row r="7" spans="1:3" s="81" customFormat="1" ht="14.25" customHeight="1" x14ac:dyDescent="0.25">
      <c r="A7" s="64"/>
      <c r="B7" s="278" t="s">
        <v>153</v>
      </c>
      <c r="C7" s="69"/>
    </row>
    <row r="8" spans="1:3" ht="14.25" customHeight="1" x14ac:dyDescent="0.25">
      <c r="A8" s="64"/>
      <c r="B8" s="71"/>
      <c r="C8" s="72"/>
    </row>
    <row r="9" spans="1:3" s="81" customFormat="1" ht="14.25" customHeight="1" x14ac:dyDescent="0.25">
      <c r="A9" s="64"/>
      <c r="B9" s="70" t="s">
        <v>138</v>
      </c>
      <c r="C9" s="69"/>
    </row>
    <row r="10" spans="1:3" ht="14.25" customHeight="1" x14ac:dyDescent="0.25">
      <c r="A10" s="66"/>
      <c r="B10" s="73"/>
      <c r="C10" s="74"/>
    </row>
    <row r="11" spans="1:3" ht="14.25" customHeight="1" x14ac:dyDescent="0.25">
      <c r="A11" s="66"/>
      <c r="B11" s="73"/>
      <c r="C11" s="74"/>
    </row>
    <row r="12" spans="1:3" ht="14.25" customHeight="1" x14ac:dyDescent="0.25">
      <c r="A12" s="66"/>
    </row>
    <row r="13" spans="1:3" ht="14.25" customHeight="1" x14ac:dyDescent="0.25">
      <c r="A13" s="66"/>
      <c r="B13" s="73"/>
      <c r="C13" s="74"/>
    </row>
    <row r="14" spans="1:3" ht="14.25" customHeight="1" x14ac:dyDescent="0.3">
      <c r="A14" s="66"/>
      <c r="B14" s="422" t="s">
        <v>135</v>
      </c>
      <c r="C14" s="422"/>
    </row>
    <row r="15" spans="1:3" ht="14.25" customHeight="1" x14ac:dyDescent="0.25">
      <c r="A15" s="66"/>
      <c r="B15" s="423"/>
      <c r="C15" s="423"/>
    </row>
    <row r="16" spans="1:3" ht="14.25" customHeight="1" x14ac:dyDescent="0.3">
      <c r="A16" s="66"/>
      <c r="B16" s="420" t="s">
        <v>204</v>
      </c>
      <c r="C16" s="420"/>
    </row>
    <row r="17" spans="1:3" ht="14.25" customHeight="1" x14ac:dyDescent="0.25">
      <c r="A17" s="67"/>
      <c r="B17" s="412" t="s">
        <v>203</v>
      </c>
      <c r="C17" s="411"/>
    </row>
    <row r="18" spans="1:3" ht="14" x14ac:dyDescent="0.25">
      <c r="A18" s="67"/>
      <c r="B18" s="424" t="s">
        <v>256</v>
      </c>
      <c r="C18" s="424"/>
    </row>
    <row r="19" spans="1:3" ht="14.25" customHeight="1" x14ac:dyDescent="0.25">
      <c r="A19" s="68"/>
      <c r="B19" s="421" t="s">
        <v>213</v>
      </c>
      <c r="C19" s="421"/>
    </row>
    <row r="20" spans="1:3" ht="14.25" customHeight="1" x14ac:dyDescent="0.25">
      <c r="B20" s="421" t="s">
        <v>220</v>
      </c>
      <c r="C20" s="421"/>
    </row>
    <row r="21" spans="1:3" ht="14.25" customHeight="1" x14ac:dyDescent="0.25">
      <c r="B21" s="421"/>
      <c r="C21" s="421"/>
    </row>
    <row r="22" spans="1:3" ht="14.25" customHeight="1" x14ac:dyDescent="0.3">
      <c r="B22" s="420" t="s">
        <v>221</v>
      </c>
      <c r="C22" s="420"/>
    </row>
    <row r="23" spans="1:3" ht="12.5" x14ac:dyDescent="0.25">
      <c r="B23" s="412" t="s">
        <v>257</v>
      </c>
      <c r="C23" s="412"/>
    </row>
    <row r="24" spans="1:3" ht="14.25" customHeight="1" x14ac:dyDescent="0.25">
      <c r="B24" s="411"/>
      <c r="C24" s="411"/>
    </row>
    <row r="25" spans="1:3" ht="14.25" customHeight="1" x14ac:dyDescent="0.3">
      <c r="B25" s="420" t="s">
        <v>172</v>
      </c>
      <c r="C25" s="420"/>
    </row>
    <row r="26" spans="1:3" ht="14.25" customHeight="1" x14ac:dyDescent="0.3">
      <c r="B26" s="420" t="s">
        <v>205</v>
      </c>
      <c r="C26" s="420"/>
    </row>
    <row r="27" spans="1:3" ht="14.25" customHeight="1" x14ac:dyDescent="0.25">
      <c r="B27" s="412" t="s">
        <v>207</v>
      </c>
      <c r="C27" s="411"/>
    </row>
    <row r="28" spans="1:3" ht="13.5" customHeight="1" x14ac:dyDescent="0.25">
      <c r="B28" s="417" t="s">
        <v>295</v>
      </c>
      <c r="C28" s="418"/>
    </row>
    <row r="29" spans="1:3" ht="13.5" customHeight="1" x14ac:dyDescent="0.25">
      <c r="B29" s="417" t="s">
        <v>297</v>
      </c>
      <c r="C29" s="418"/>
    </row>
    <row r="30" spans="1:3" ht="14.25" customHeight="1" x14ac:dyDescent="0.25">
      <c r="B30" s="415" t="s">
        <v>296</v>
      </c>
      <c r="C30" s="416"/>
    </row>
    <row r="31" spans="1:3" ht="14.25" customHeight="1" x14ac:dyDescent="0.25">
      <c r="B31" s="419" t="s">
        <v>206</v>
      </c>
      <c r="C31" s="419"/>
    </row>
    <row r="32" spans="1:3" ht="14.25" customHeight="1" x14ac:dyDescent="0.25">
      <c r="B32" s="384" t="s">
        <v>308</v>
      </c>
      <c r="C32" s="384"/>
    </row>
    <row r="33" spans="2:3" ht="14.25" customHeight="1" x14ac:dyDescent="0.3">
      <c r="B33" s="420"/>
      <c r="C33" s="420"/>
    </row>
    <row r="34" spans="2:3" ht="14.25" customHeight="1" x14ac:dyDescent="0.3">
      <c r="B34" s="420" t="s">
        <v>214</v>
      </c>
      <c r="C34" s="420"/>
    </row>
    <row r="35" spans="2:3" ht="14.25" customHeight="1" x14ac:dyDescent="0.25">
      <c r="B35" s="411" t="s">
        <v>208</v>
      </c>
      <c r="C35" s="411"/>
    </row>
    <row r="36" spans="2:3" ht="14.25" customHeight="1" x14ac:dyDescent="0.25">
      <c r="B36" s="411" t="s">
        <v>209</v>
      </c>
      <c r="C36" s="411"/>
    </row>
    <row r="37" spans="2:3" ht="43.5" customHeight="1" x14ac:dyDescent="0.25">
      <c r="B37" s="412" t="s">
        <v>258</v>
      </c>
      <c r="C37" s="412"/>
    </row>
    <row r="38" spans="2:3" ht="14.25" customHeight="1" x14ac:dyDescent="0.25">
      <c r="B38" s="411" t="s">
        <v>210</v>
      </c>
      <c r="C38" s="411"/>
    </row>
    <row r="39" spans="2:3" ht="31.5" customHeight="1" x14ac:dyDescent="0.25">
      <c r="B39" s="412" t="s">
        <v>211</v>
      </c>
      <c r="C39" s="412"/>
    </row>
    <row r="40" spans="2:3" ht="31.5" customHeight="1" x14ac:dyDescent="0.25">
      <c r="B40" s="412" t="s">
        <v>212</v>
      </c>
      <c r="C40" s="412"/>
    </row>
    <row r="41" spans="2:3" ht="14.25" customHeight="1" x14ac:dyDescent="0.25">
      <c r="B41" s="411"/>
      <c r="C41" s="411"/>
    </row>
    <row r="42" spans="2:3" ht="14.25" customHeight="1" x14ac:dyDescent="0.25">
      <c r="B42" s="414"/>
      <c r="C42" s="414"/>
    </row>
    <row r="43" spans="2:3" ht="14.25" customHeight="1" x14ac:dyDescent="0.25">
      <c r="B43" s="327"/>
      <c r="C43" s="327"/>
    </row>
    <row r="44" spans="2:3" ht="14.25" customHeight="1" x14ac:dyDescent="0.25">
      <c r="B44" s="277"/>
      <c r="C44" s="277"/>
    </row>
    <row r="45" spans="2:3" ht="14.25" customHeight="1" x14ac:dyDescent="0.25">
      <c r="B45" s="334" t="s">
        <v>260</v>
      </c>
      <c r="C45" s="334"/>
    </row>
    <row r="46" spans="2:3" ht="14.25" customHeight="1" x14ac:dyDescent="0.25">
      <c r="B46" s="413"/>
      <c r="C46" s="413"/>
    </row>
    <row r="47" spans="2:3" ht="24.65" customHeight="1" x14ac:dyDescent="0.25">
      <c r="B47" s="78" t="s">
        <v>155</v>
      </c>
      <c r="C47" s="279" t="s">
        <v>157</v>
      </c>
    </row>
    <row r="48" spans="2:3" ht="28" customHeight="1" x14ac:dyDescent="0.25">
      <c r="B48" s="79" t="s">
        <v>259</v>
      </c>
      <c r="C48" s="279" t="s">
        <v>158</v>
      </c>
    </row>
    <row r="49" spans="2:3" ht="14.25" customHeight="1" x14ac:dyDescent="0.25">
      <c r="B49" s="80"/>
      <c r="C49" s="77"/>
    </row>
    <row r="50" spans="2:3" ht="28.5" customHeight="1" x14ac:dyDescent="0.25">
      <c r="B50" s="335" t="s">
        <v>156</v>
      </c>
      <c r="C50" s="279" t="s">
        <v>159</v>
      </c>
    </row>
    <row r="51" spans="2:3" ht="12.75" customHeight="1" x14ac:dyDescent="0.25">
      <c r="B51" s="84"/>
      <c r="C51" s="84"/>
    </row>
  </sheetData>
  <mergeCells count="29">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30:C30"/>
    <mergeCell ref="B29:C29"/>
    <mergeCell ref="B31:C31"/>
    <mergeCell ref="B33:C33"/>
    <mergeCell ref="B34:C34"/>
    <mergeCell ref="B35:C35"/>
    <mergeCell ref="B36:C36"/>
    <mergeCell ref="B37:C37"/>
    <mergeCell ref="B38:C38"/>
    <mergeCell ref="B46:C46"/>
    <mergeCell ref="B39:C39"/>
    <mergeCell ref="B40:C40"/>
    <mergeCell ref="B41:C41"/>
    <mergeCell ref="B42:C42"/>
  </mergeCells>
  <pageMargins left="0.70866141732283472" right="0.70866141732283472" top="0.74803149606299213" bottom="0.74803149606299213" header="0.31496062992125984" footer="0.31496062992125984"/>
  <pageSetup paperSize="9" scale="71" orientation="landscape" r:id="rId1"/>
  <headerFooter scaleWithDoc="0">
    <oddHeader>&amp;R&amp;"Arial,Fett"&amp;12SST 2012</oddHeader>
    <oddFooter>&amp;L&amp;F/&amp;A&amp;C&amp;P/&amp;N&amp;R&amp;D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233</v>
      </c>
      <c r="B1" s="65" t="s">
        <v>263</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223</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329"/>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L_EUR!D12</f>
        <v>1</v>
      </c>
      <c r="G23" s="213">
        <f>L_EUR!E12</f>
        <v>1</v>
      </c>
      <c r="H23" s="213">
        <f>L_EUR!F12</f>
        <v>1</v>
      </c>
      <c r="I23" s="213">
        <f>L_EUR!G12</f>
        <v>1</v>
      </c>
      <c r="J23" s="213">
        <f>L_EUR!H12</f>
        <v>1</v>
      </c>
      <c r="K23" s="213">
        <f>L_EUR!I12</f>
        <v>1</v>
      </c>
      <c r="L23" s="213">
        <f>L_EUR!J12</f>
        <v>1</v>
      </c>
      <c r="M23" s="213">
        <f>L_EUR!K12</f>
        <v>1</v>
      </c>
      <c r="N23" s="213">
        <f>L_EUR!L12</f>
        <v>1</v>
      </c>
      <c r="O23" s="213">
        <f>L_EUR!M12</f>
        <v>1</v>
      </c>
      <c r="P23" s="213">
        <f>L_EUR!N12</f>
        <v>1</v>
      </c>
      <c r="Q23" s="213">
        <f>L_EUR!O12</f>
        <v>1</v>
      </c>
      <c r="R23" s="213">
        <f>L_EUR!P12</f>
        <v>1</v>
      </c>
      <c r="S23" s="213">
        <f>L_EUR!Q12</f>
        <v>1</v>
      </c>
      <c r="T23" s="213">
        <f>L_EUR!R12</f>
        <v>1</v>
      </c>
      <c r="U23" s="213">
        <f>L_EUR!S12</f>
        <v>1</v>
      </c>
      <c r="V23" s="213">
        <f>L_EUR!T12</f>
        <v>1</v>
      </c>
      <c r="W23" s="213">
        <f>L_EUR!U12</f>
        <v>1</v>
      </c>
      <c r="X23" s="213">
        <f>L_EUR!V12</f>
        <v>1</v>
      </c>
      <c r="Y23" s="213">
        <f>L_EUR!W12</f>
        <v>1</v>
      </c>
      <c r="Z23" s="213">
        <f>L_EUR!X12</f>
        <v>1</v>
      </c>
      <c r="AA23" s="213">
        <f>L_EUR!Y12</f>
        <v>1</v>
      </c>
      <c r="AB23" s="213">
        <f>L_EUR!Z12</f>
        <v>1</v>
      </c>
      <c r="AC23" s="213">
        <f>L_EUR!AA12</f>
        <v>1</v>
      </c>
      <c r="AD23" s="213">
        <f>L_EUR!AB12</f>
        <v>1</v>
      </c>
      <c r="AE23" s="213">
        <f>L_EUR!AC12</f>
        <v>1</v>
      </c>
      <c r="AF23" s="213">
        <f>L_EUR!AD12</f>
        <v>1</v>
      </c>
      <c r="AG23" s="213">
        <f>L_EUR!AE12</f>
        <v>1</v>
      </c>
      <c r="AH23" s="213">
        <f>L_EUR!AF12</f>
        <v>1</v>
      </c>
      <c r="AI23" s="213">
        <f>L_EUR!AG12</f>
        <v>1</v>
      </c>
      <c r="AJ23" s="213">
        <f>L_EUR!AH12</f>
        <v>1</v>
      </c>
      <c r="AK23" s="213">
        <f>L_EUR!AI12</f>
        <v>1</v>
      </c>
      <c r="AL23" s="213">
        <f>L_EUR!AJ12</f>
        <v>1</v>
      </c>
      <c r="AM23" s="213">
        <f>L_EUR!AK12</f>
        <v>1</v>
      </c>
      <c r="AN23" s="213">
        <f>L_EUR!AL12</f>
        <v>1</v>
      </c>
      <c r="AO23" s="213">
        <f>L_EUR!AM12</f>
        <v>1</v>
      </c>
      <c r="AP23" s="213">
        <f>L_EUR!AN12</f>
        <v>1</v>
      </c>
      <c r="AQ23" s="213">
        <f>L_EUR!AO12</f>
        <v>1</v>
      </c>
      <c r="AR23" s="213">
        <f>L_EUR!AP12</f>
        <v>1</v>
      </c>
      <c r="AS23" s="213">
        <f>L_EUR!AQ12</f>
        <v>1</v>
      </c>
      <c r="AT23" s="213">
        <f>L_EUR!AR12</f>
        <v>1</v>
      </c>
      <c r="AU23" s="213">
        <f>L_EUR!AS12</f>
        <v>1</v>
      </c>
      <c r="AV23" s="213">
        <f>L_EUR!AT12</f>
        <v>1</v>
      </c>
      <c r="AW23" s="213">
        <f>L_EUR!AU12</f>
        <v>1</v>
      </c>
      <c r="AX23" s="213">
        <f>L_EUR!AV12</f>
        <v>1</v>
      </c>
      <c r="AY23" s="213">
        <f>L_EUR!AW12</f>
        <v>1</v>
      </c>
      <c r="AZ23" s="213">
        <f>L_EUR!AX12</f>
        <v>1</v>
      </c>
      <c r="BA23" s="213">
        <f>L_EUR!AY12</f>
        <v>1</v>
      </c>
      <c r="BB23" s="213">
        <f>L_EUR!AZ12</f>
        <v>1</v>
      </c>
      <c r="BC23" s="213">
        <f>L_EUR!BA12</f>
        <v>1</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7">G54+G55</f>
        <v>0</v>
      </c>
      <c r="H56" s="214">
        <f t="shared" si="7"/>
        <v>0</v>
      </c>
      <c r="I56" s="214">
        <f t="shared" si="7"/>
        <v>0</v>
      </c>
      <c r="J56" s="214">
        <f t="shared" si="7"/>
        <v>0</v>
      </c>
      <c r="K56" s="214">
        <f t="shared" si="7"/>
        <v>0</v>
      </c>
      <c r="L56" s="214">
        <f t="shared" si="7"/>
        <v>0</v>
      </c>
      <c r="M56" s="214">
        <f t="shared" si="7"/>
        <v>0</v>
      </c>
      <c r="N56" s="214">
        <f t="shared" si="7"/>
        <v>0</v>
      </c>
      <c r="O56" s="214">
        <f t="shared" si="7"/>
        <v>0</v>
      </c>
      <c r="P56" s="214">
        <f t="shared" si="7"/>
        <v>0</v>
      </c>
      <c r="Q56" s="214">
        <f t="shared" si="7"/>
        <v>0</v>
      </c>
      <c r="R56" s="214">
        <f t="shared" si="7"/>
        <v>0</v>
      </c>
      <c r="S56" s="214">
        <f t="shared" si="7"/>
        <v>0</v>
      </c>
      <c r="T56" s="214">
        <f t="shared" si="7"/>
        <v>0</v>
      </c>
      <c r="U56" s="214">
        <f t="shared" si="7"/>
        <v>0</v>
      </c>
      <c r="V56" s="214">
        <f t="shared" si="7"/>
        <v>0</v>
      </c>
      <c r="W56" s="214">
        <f t="shared" si="7"/>
        <v>0</v>
      </c>
      <c r="X56" s="214">
        <f t="shared" si="7"/>
        <v>0</v>
      </c>
      <c r="Y56" s="214">
        <f t="shared" si="7"/>
        <v>0</v>
      </c>
      <c r="Z56" s="214">
        <f t="shared" si="7"/>
        <v>0</v>
      </c>
      <c r="AA56" s="214">
        <f t="shared" si="7"/>
        <v>0</v>
      </c>
      <c r="AB56" s="214">
        <f t="shared" si="7"/>
        <v>0</v>
      </c>
      <c r="AC56" s="214">
        <f t="shared" si="7"/>
        <v>0</v>
      </c>
      <c r="AD56" s="214">
        <f t="shared" si="7"/>
        <v>0</v>
      </c>
      <c r="AE56" s="214">
        <f t="shared" si="7"/>
        <v>0</v>
      </c>
      <c r="AF56" s="214">
        <f t="shared" si="7"/>
        <v>0</v>
      </c>
      <c r="AG56" s="214">
        <f t="shared" si="7"/>
        <v>0</v>
      </c>
      <c r="AH56" s="214">
        <f t="shared" si="7"/>
        <v>0</v>
      </c>
      <c r="AI56" s="214">
        <f t="shared" si="7"/>
        <v>0</v>
      </c>
      <c r="AJ56" s="214">
        <f t="shared" si="7"/>
        <v>0</v>
      </c>
      <c r="AK56" s="214">
        <f t="shared" si="7"/>
        <v>0</v>
      </c>
      <c r="AL56" s="214">
        <f t="shared" si="7"/>
        <v>0</v>
      </c>
      <c r="AM56" s="214">
        <f t="shared" si="7"/>
        <v>0</v>
      </c>
      <c r="AN56" s="214">
        <f t="shared" si="7"/>
        <v>0</v>
      </c>
      <c r="AO56" s="214">
        <f t="shared" si="7"/>
        <v>0</v>
      </c>
      <c r="AP56" s="214">
        <f t="shared" si="7"/>
        <v>0</v>
      </c>
      <c r="AQ56" s="214">
        <f t="shared" si="7"/>
        <v>0</v>
      </c>
      <c r="AR56" s="214">
        <f t="shared" si="7"/>
        <v>0</v>
      </c>
      <c r="AS56" s="214">
        <f t="shared" si="7"/>
        <v>0</v>
      </c>
      <c r="AT56" s="214">
        <f t="shared" si="7"/>
        <v>0</v>
      </c>
      <c r="AU56" s="214">
        <f t="shared" si="7"/>
        <v>0</v>
      </c>
      <c r="AV56" s="214">
        <f t="shared" si="7"/>
        <v>0</v>
      </c>
      <c r="AW56" s="214">
        <f t="shared" si="7"/>
        <v>0</v>
      </c>
      <c r="AX56" s="214">
        <f t="shared" si="7"/>
        <v>0</v>
      </c>
      <c r="AY56" s="214">
        <f t="shared" si="7"/>
        <v>0</v>
      </c>
      <c r="AZ56" s="214">
        <f t="shared" si="7"/>
        <v>0</v>
      </c>
      <c r="BA56" s="214">
        <f t="shared" si="7"/>
        <v>0</v>
      </c>
      <c r="BB56" s="214">
        <f t="shared" si="7"/>
        <v>0</v>
      </c>
      <c r="BC56" s="214">
        <f t="shared" si="7"/>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283</v>
      </c>
      <c r="B1" s="65" t="s">
        <v>264</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224</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329"/>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L_USD!D12</f>
        <v>1</v>
      </c>
      <c r="G23" s="213">
        <f>L_USD!E12</f>
        <v>1</v>
      </c>
      <c r="H23" s="213">
        <f>L_USD!F12</f>
        <v>1</v>
      </c>
      <c r="I23" s="213">
        <f>L_USD!G12</f>
        <v>1</v>
      </c>
      <c r="J23" s="213">
        <f>L_USD!H12</f>
        <v>1</v>
      </c>
      <c r="K23" s="213">
        <f>L_USD!I12</f>
        <v>1</v>
      </c>
      <c r="L23" s="213">
        <f>L_USD!J12</f>
        <v>1</v>
      </c>
      <c r="M23" s="213">
        <f>L_USD!K12</f>
        <v>1</v>
      </c>
      <c r="N23" s="213">
        <f>L_USD!L12</f>
        <v>1</v>
      </c>
      <c r="O23" s="213">
        <f>L_USD!M12</f>
        <v>1</v>
      </c>
      <c r="P23" s="213">
        <f>L_USD!N12</f>
        <v>1</v>
      </c>
      <c r="Q23" s="213">
        <f>L_USD!O12</f>
        <v>1</v>
      </c>
      <c r="R23" s="213">
        <f>L_USD!P12</f>
        <v>1</v>
      </c>
      <c r="S23" s="213">
        <f>L_USD!Q12</f>
        <v>1</v>
      </c>
      <c r="T23" s="213">
        <f>L_USD!R12</f>
        <v>1</v>
      </c>
      <c r="U23" s="213">
        <f>L_USD!S12</f>
        <v>1</v>
      </c>
      <c r="V23" s="213">
        <f>L_USD!T12</f>
        <v>1</v>
      </c>
      <c r="W23" s="213">
        <f>L_USD!U12</f>
        <v>1</v>
      </c>
      <c r="X23" s="213">
        <f>L_USD!V12</f>
        <v>1</v>
      </c>
      <c r="Y23" s="213">
        <f>L_USD!W12</f>
        <v>1</v>
      </c>
      <c r="Z23" s="213">
        <f>L_USD!X12</f>
        <v>1</v>
      </c>
      <c r="AA23" s="213">
        <f>L_USD!Y12</f>
        <v>1</v>
      </c>
      <c r="AB23" s="213">
        <f>L_USD!Z12</f>
        <v>1</v>
      </c>
      <c r="AC23" s="213">
        <f>L_USD!AA12</f>
        <v>1</v>
      </c>
      <c r="AD23" s="213">
        <f>L_USD!AB12</f>
        <v>1</v>
      </c>
      <c r="AE23" s="213">
        <f>L_USD!AC12</f>
        <v>1</v>
      </c>
      <c r="AF23" s="213">
        <f>L_USD!AD12</f>
        <v>1</v>
      </c>
      <c r="AG23" s="213">
        <f>L_USD!AE12</f>
        <v>1</v>
      </c>
      <c r="AH23" s="213">
        <f>L_USD!AF12</f>
        <v>1</v>
      </c>
      <c r="AI23" s="213">
        <f>L_USD!AG12</f>
        <v>1</v>
      </c>
      <c r="AJ23" s="213">
        <f>L_USD!AH12</f>
        <v>1</v>
      </c>
      <c r="AK23" s="213">
        <f>L_USD!AI12</f>
        <v>1</v>
      </c>
      <c r="AL23" s="213">
        <f>L_USD!AJ12</f>
        <v>1</v>
      </c>
      <c r="AM23" s="213">
        <f>L_USD!AK12</f>
        <v>1</v>
      </c>
      <c r="AN23" s="213">
        <f>L_USD!AL12</f>
        <v>1</v>
      </c>
      <c r="AO23" s="213">
        <f>L_USD!AM12</f>
        <v>1</v>
      </c>
      <c r="AP23" s="213">
        <f>L_USD!AN12</f>
        <v>1</v>
      </c>
      <c r="AQ23" s="213">
        <f>L_USD!AO12</f>
        <v>1</v>
      </c>
      <c r="AR23" s="213">
        <f>L_USD!AP12</f>
        <v>1</v>
      </c>
      <c r="AS23" s="213">
        <f>L_USD!AQ12</f>
        <v>1</v>
      </c>
      <c r="AT23" s="213">
        <f>L_USD!AR12</f>
        <v>1</v>
      </c>
      <c r="AU23" s="213">
        <f>L_USD!AS12</f>
        <v>1</v>
      </c>
      <c r="AV23" s="213">
        <f>L_USD!AT12</f>
        <v>1</v>
      </c>
      <c r="AW23" s="213">
        <f>L_USD!AU12</f>
        <v>1</v>
      </c>
      <c r="AX23" s="213">
        <f>L_USD!AV12</f>
        <v>1</v>
      </c>
      <c r="AY23" s="213">
        <f>L_USD!AW12</f>
        <v>1</v>
      </c>
      <c r="AZ23" s="213">
        <f>L_USD!AX12</f>
        <v>1</v>
      </c>
      <c r="BA23" s="213">
        <f>L_USD!AY12</f>
        <v>1</v>
      </c>
      <c r="BB23" s="213">
        <f>L_USD!AZ12</f>
        <v>1</v>
      </c>
      <c r="BC23" s="213">
        <f>L_USD!BA12</f>
        <v>1</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7">G54+G55</f>
        <v>0</v>
      </c>
      <c r="H56" s="214">
        <f t="shared" si="7"/>
        <v>0</v>
      </c>
      <c r="I56" s="214">
        <f t="shared" si="7"/>
        <v>0</v>
      </c>
      <c r="J56" s="214">
        <f t="shared" si="7"/>
        <v>0</v>
      </c>
      <c r="K56" s="214">
        <f t="shared" si="7"/>
        <v>0</v>
      </c>
      <c r="L56" s="214">
        <f t="shared" si="7"/>
        <v>0</v>
      </c>
      <c r="M56" s="214">
        <f t="shared" si="7"/>
        <v>0</v>
      </c>
      <c r="N56" s="214">
        <f t="shared" si="7"/>
        <v>0</v>
      </c>
      <c r="O56" s="214">
        <f t="shared" si="7"/>
        <v>0</v>
      </c>
      <c r="P56" s="214">
        <f t="shared" si="7"/>
        <v>0</v>
      </c>
      <c r="Q56" s="214">
        <f t="shared" si="7"/>
        <v>0</v>
      </c>
      <c r="R56" s="214">
        <f t="shared" si="7"/>
        <v>0</v>
      </c>
      <c r="S56" s="214">
        <f t="shared" si="7"/>
        <v>0</v>
      </c>
      <c r="T56" s="214">
        <f t="shared" si="7"/>
        <v>0</v>
      </c>
      <c r="U56" s="214">
        <f t="shared" si="7"/>
        <v>0</v>
      </c>
      <c r="V56" s="214">
        <f t="shared" si="7"/>
        <v>0</v>
      </c>
      <c r="W56" s="214">
        <f t="shared" si="7"/>
        <v>0</v>
      </c>
      <c r="X56" s="214">
        <f t="shared" si="7"/>
        <v>0</v>
      </c>
      <c r="Y56" s="214">
        <f t="shared" si="7"/>
        <v>0</v>
      </c>
      <c r="Z56" s="214">
        <f t="shared" si="7"/>
        <v>0</v>
      </c>
      <c r="AA56" s="214">
        <f t="shared" si="7"/>
        <v>0</v>
      </c>
      <c r="AB56" s="214">
        <f t="shared" si="7"/>
        <v>0</v>
      </c>
      <c r="AC56" s="214">
        <f t="shared" si="7"/>
        <v>0</v>
      </c>
      <c r="AD56" s="214">
        <f t="shared" si="7"/>
        <v>0</v>
      </c>
      <c r="AE56" s="214">
        <f t="shared" si="7"/>
        <v>0</v>
      </c>
      <c r="AF56" s="214">
        <f t="shared" si="7"/>
        <v>0</v>
      </c>
      <c r="AG56" s="214">
        <f t="shared" si="7"/>
        <v>0</v>
      </c>
      <c r="AH56" s="214">
        <f t="shared" si="7"/>
        <v>0</v>
      </c>
      <c r="AI56" s="214">
        <f t="shared" si="7"/>
        <v>0</v>
      </c>
      <c r="AJ56" s="214">
        <f t="shared" si="7"/>
        <v>0</v>
      </c>
      <c r="AK56" s="214">
        <f t="shared" si="7"/>
        <v>0</v>
      </c>
      <c r="AL56" s="214">
        <f t="shared" si="7"/>
        <v>0</v>
      </c>
      <c r="AM56" s="214">
        <f t="shared" si="7"/>
        <v>0</v>
      </c>
      <c r="AN56" s="214">
        <f t="shared" si="7"/>
        <v>0</v>
      </c>
      <c r="AO56" s="214">
        <f t="shared" si="7"/>
        <v>0</v>
      </c>
      <c r="AP56" s="214">
        <f t="shared" si="7"/>
        <v>0</v>
      </c>
      <c r="AQ56" s="214">
        <f t="shared" si="7"/>
        <v>0</v>
      </c>
      <c r="AR56" s="214">
        <f t="shared" si="7"/>
        <v>0</v>
      </c>
      <c r="AS56" s="214">
        <f t="shared" si="7"/>
        <v>0</v>
      </c>
      <c r="AT56" s="214">
        <f t="shared" si="7"/>
        <v>0</v>
      </c>
      <c r="AU56" s="214">
        <f t="shared" si="7"/>
        <v>0</v>
      </c>
      <c r="AV56" s="214">
        <f t="shared" si="7"/>
        <v>0</v>
      </c>
      <c r="AW56" s="214">
        <f t="shared" si="7"/>
        <v>0</v>
      </c>
      <c r="AX56" s="214">
        <f t="shared" si="7"/>
        <v>0</v>
      </c>
      <c r="AY56" s="214">
        <f t="shared" si="7"/>
        <v>0</v>
      </c>
      <c r="AZ56" s="214">
        <f t="shared" si="7"/>
        <v>0</v>
      </c>
      <c r="BA56" s="214">
        <f t="shared" si="7"/>
        <v>0</v>
      </c>
      <c r="BB56" s="214">
        <f t="shared" si="7"/>
        <v>0</v>
      </c>
      <c r="BC56" s="214">
        <f t="shared" si="7"/>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284</v>
      </c>
      <c r="B1" s="65" t="s">
        <v>265</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255</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329"/>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L_GBP!D13</f>
        <v>1</v>
      </c>
      <c r="G23" s="213">
        <f>L_GBP!E13</f>
        <v>1</v>
      </c>
      <c r="H23" s="213">
        <f>L_GBP!F13</f>
        <v>1</v>
      </c>
      <c r="I23" s="213">
        <f>L_GBP!G13</f>
        <v>1</v>
      </c>
      <c r="J23" s="213">
        <f>L_GBP!H13</f>
        <v>1</v>
      </c>
      <c r="K23" s="213">
        <f>L_GBP!I13</f>
        <v>1</v>
      </c>
      <c r="L23" s="213">
        <f>L_GBP!J13</f>
        <v>1</v>
      </c>
      <c r="M23" s="213">
        <f>L_GBP!K13</f>
        <v>1</v>
      </c>
      <c r="N23" s="213">
        <f>L_GBP!L13</f>
        <v>1</v>
      </c>
      <c r="O23" s="213">
        <f>L_GBP!M13</f>
        <v>1</v>
      </c>
      <c r="P23" s="213">
        <f>L_GBP!N13</f>
        <v>1</v>
      </c>
      <c r="Q23" s="213">
        <f>L_GBP!O13</f>
        <v>1</v>
      </c>
      <c r="R23" s="213">
        <f>L_GBP!P13</f>
        <v>1</v>
      </c>
      <c r="S23" s="213">
        <f>L_GBP!Q13</f>
        <v>1</v>
      </c>
      <c r="T23" s="213">
        <f>L_GBP!R13</f>
        <v>1</v>
      </c>
      <c r="U23" s="213">
        <f>L_GBP!S13</f>
        <v>1</v>
      </c>
      <c r="V23" s="213">
        <f>L_GBP!T13</f>
        <v>1</v>
      </c>
      <c r="W23" s="213">
        <f>L_GBP!U13</f>
        <v>1</v>
      </c>
      <c r="X23" s="213">
        <f>L_GBP!V13</f>
        <v>1</v>
      </c>
      <c r="Y23" s="213">
        <f>L_GBP!W13</f>
        <v>1</v>
      </c>
      <c r="Z23" s="213">
        <f>L_GBP!X13</f>
        <v>1</v>
      </c>
      <c r="AA23" s="213">
        <f>L_GBP!Y13</f>
        <v>1</v>
      </c>
      <c r="AB23" s="213">
        <f>L_GBP!Z13</f>
        <v>1</v>
      </c>
      <c r="AC23" s="213">
        <f>L_GBP!AA13</f>
        <v>1</v>
      </c>
      <c r="AD23" s="213">
        <f>L_GBP!AB13</f>
        <v>1</v>
      </c>
      <c r="AE23" s="213">
        <f>L_GBP!AC13</f>
        <v>1</v>
      </c>
      <c r="AF23" s="213">
        <f>L_GBP!AD13</f>
        <v>1</v>
      </c>
      <c r="AG23" s="213">
        <f>L_GBP!AE13</f>
        <v>1</v>
      </c>
      <c r="AH23" s="213">
        <f>L_GBP!AF13</f>
        <v>1</v>
      </c>
      <c r="AI23" s="213">
        <f>L_GBP!AG13</f>
        <v>1</v>
      </c>
      <c r="AJ23" s="213">
        <f>L_GBP!AH13</f>
        <v>1</v>
      </c>
      <c r="AK23" s="213">
        <f>L_GBP!AI13</f>
        <v>1</v>
      </c>
      <c r="AL23" s="213">
        <f>L_GBP!AJ13</f>
        <v>1</v>
      </c>
      <c r="AM23" s="213">
        <f>L_GBP!AK13</f>
        <v>1</v>
      </c>
      <c r="AN23" s="213">
        <f>L_GBP!AL13</f>
        <v>1</v>
      </c>
      <c r="AO23" s="213">
        <f>L_GBP!AM13</f>
        <v>1</v>
      </c>
      <c r="AP23" s="213">
        <f>L_GBP!AN13</f>
        <v>1</v>
      </c>
      <c r="AQ23" s="213">
        <f>L_GBP!AO13</f>
        <v>1</v>
      </c>
      <c r="AR23" s="213">
        <f>L_GBP!AP13</f>
        <v>1</v>
      </c>
      <c r="AS23" s="213">
        <f>L_GBP!AQ13</f>
        <v>1</v>
      </c>
      <c r="AT23" s="213">
        <f>L_GBP!AR13</f>
        <v>1</v>
      </c>
      <c r="AU23" s="213">
        <f>L_GBP!AS13</f>
        <v>1</v>
      </c>
      <c r="AV23" s="213">
        <f>L_GBP!AT13</f>
        <v>1</v>
      </c>
      <c r="AW23" s="213">
        <f>L_GBP!AU13</f>
        <v>1</v>
      </c>
      <c r="AX23" s="213">
        <f>L_GBP!AV13</f>
        <v>1</v>
      </c>
      <c r="AY23" s="213">
        <f>L_GBP!AW13</f>
        <v>1</v>
      </c>
      <c r="AZ23" s="213">
        <f>L_GBP!AX13</f>
        <v>1</v>
      </c>
      <c r="BA23" s="213">
        <f>L_GBP!AY13</f>
        <v>1</v>
      </c>
      <c r="BB23" s="213">
        <f>L_GBP!AZ13</f>
        <v>1</v>
      </c>
      <c r="BC23" s="213">
        <f>L_GBP!BA13</f>
        <v>1</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7">G54+G55</f>
        <v>0</v>
      </c>
      <c r="H56" s="214">
        <f t="shared" si="7"/>
        <v>0</v>
      </c>
      <c r="I56" s="214">
        <f t="shared" si="7"/>
        <v>0</v>
      </c>
      <c r="J56" s="214">
        <f t="shared" si="7"/>
        <v>0</v>
      </c>
      <c r="K56" s="214">
        <f t="shared" si="7"/>
        <v>0</v>
      </c>
      <c r="L56" s="214">
        <f t="shared" si="7"/>
        <v>0</v>
      </c>
      <c r="M56" s="214">
        <f t="shared" si="7"/>
        <v>0</v>
      </c>
      <c r="N56" s="214">
        <f t="shared" si="7"/>
        <v>0</v>
      </c>
      <c r="O56" s="214">
        <f t="shared" si="7"/>
        <v>0</v>
      </c>
      <c r="P56" s="214">
        <f t="shared" si="7"/>
        <v>0</v>
      </c>
      <c r="Q56" s="214">
        <f t="shared" si="7"/>
        <v>0</v>
      </c>
      <c r="R56" s="214">
        <f t="shared" si="7"/>
        <v>0</v>
      </c>
      <c r="S56" s="214">
        <f t="shared" si="7"/>
        <v>0</v>
      </c>
      <c r="T56" s="214">
        <f t="shared" si="7"/>
        <v>0</v>
      </c>
      <c r="U56" s="214">
        <f t="shared" si="7"/>
        <v>0</v>
      </c>
      <c r="V56" s="214">
        <f t="shared" si="7"/>
        <v>0</v>
      </c>
      <c r="W56" s="214">
        <f t="shared" si="7"/>
        <v>0</v>
      </c>
      <c r="X56" s="214">
        <f t="shared" si="7"/>
        <v>0</v>
      </c>
      <c r="Y56" s="214">
        <f t="shared" si="7"/>
        <v>0</v>
      </c>
      <c r="Z56" s="214">
        <f t="shared" si="7"/>
        <v>0</v>
      </c>
      <c r="AA56" s="214">
        <f t="shared" si="7"/>
        <v>0</v>
      </c>
      <c r="AB56" s="214">
        <f t="shared" si="7"/>
        <v>0</v>
      </c>
      <c r="AC56" s="214">
        <f t="shared" si="7"/>
        <v>0</v>
      </c>
      <c r="AD56" s="214">
        <f t="shared" si="7"/>
        <v>0</v>
      </c>
      <c r="AE56" s="214">
        <f t="shared" si="7"/>
        <v>0</v>
      </c>
      <c r="AF56" s="214">
        <f t="shared" si="7"/>
        <v>0</v>
      </c>
      <c r="AG56" s="214">
        <f t="shared" si="7"/>
        <v>0</v>
      </c>
      <c r="AH56" s="214">
        <f t="shared" si="7"/>
        <v>0</v>
      </c>
      <c r="AI56" s="214">
        <f t="shared" si="7"/>
        <v>0</v>
      </c>
      <c r="AJ56" s="214">
        <f t="shared" si="7"/>
        <v>0</v>
      </c>
      <c r="AK56" s="214">
        <f t="shared" si="7"/>
        <v>0</v>
      </c>
      <c r="AL56" s="214">
        <f t="shared" si="7"/>
        <v>0</v>
      </c>
      <c r="AM56" s="214">
        <f t="shared" si="7"/>
        <v>0</v>
      </c>
      <c r="AN56" s="214">
        <f t="shared" si="7"/>
        <v>0</v>
      </c>
      <c r="AO56" s="214">
        <f t="shared" si="7"/>
        <v>0</v>
      </c>
      <c r="AP56" s="214">
        <f t="shared" si="7"/>
        <v>0</v>
      </c>
      <c r="AQ56" s="214">
        <f t="shared" si="7"/>
        <v>0</v>
      </c>
      <c r="AR56" s="214">
        <f t="shared" si="7"/>
        <v>0</v>
      </c>
      <c r="AS56" s="214">
        <f t="shared" si="7"/>
        <v>0</v>
      </c>
      <c r="AT56" s="214">
        <f t="shared" si="7"/>
        <v>0</v>
      </c>
      <c r="AU56" s="214">
        <f t="shared" si="7"/>
        <v>0</v>
      </c>
      <c r="AV56" s="214">
        <f t="shared" si="7"/>
        <v>0</v>
      </c>
      <c r="AW56" s="214">
        <f t="shared" si="7"/>
        <v>0</v>
      </c>
      <c r="AX56" s="214">
        <f t="shared" si="7"/>
        <v>0</v>
      </c>
      <c r="AY56" s="214">
        <f t="shared" si="7"/>
        <v>0</v>
      </c>
      <c r="AZ56" s="214">
        <f t="shared" si="7"/>
        <v>0</v>
      </c>
      <c r="BA56" s="214">
        <f t="shared" si="7"/>
        <v>0</v>
      </c>
      <c r="BB56" s="214">
        <f t="shared" si="7"/>
        <v>0</v>
      </c>
      <c r="BC56" s="214">
        <f t="shared" si="7"/>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rgb="FFD4ECF9"/>
    <pageSetUpPr fitToPage="1"/>
  </sheetPr>
  <dimension ref="A1:IU52"/>
  <sheetViews>
    <sheetView showGridLines="0" topLeftCell="C1" zoomScale="90" zoomScaleNormal="90" workbookViewId="0"/>
  </sheetViews>
  <sheetFormatPr baseColWidth="10" defaultColWidth="8.81640625" defaultRowHeight="12.75" customHeight="1" outlineLevelCol="1" x14ac:dyDescent="0.3"/>
  <cols>
    <col min="1" max="1" width="5.54296875" style="6" customWidth="1"/>
    <col min="2" max="2" width="83.54296875" style="241" customWidth="1"/>
    <col min="3" max="3" width="56.453125" style="241" customWidth="1" outlineLevel="1"/>
    <col min="4" max="4" width="55.1796875" style="200"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285</v>
      </c>
      <c r="B1" s="65" t="s">
        <v>266</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76"/>
      <c r="D5" s="222"/>
      <c r="E5" s="223">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15"/>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15"/>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15"/>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15"/>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f>
        <v>Statutarische technische Rückstellungen brutto per 01.01.2025 (vor Rückversicherung)</v>
      </c>
      <c r="C11" s="261"/>
      <c r="D11" s="145"/>
      <c r="E11" s="215"/>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352"/>
      <c r="C13" s="353"/>
      <c r="D13" s="354"/>
      <c r="E13" s="355"/>
    </row>
    <row r="14" spans="1:255" s="358" customFormat="1" ht="14.25" customHeight="1" x14ac:dyDescent="0.3">
      <c r="B14" s="238"/>
      <c r="C14" s="356"/>
      <c r="D14" s="357"/>
      <c r="E14" s="359"/>
      <c r="F14" s="21"/>
      <c r="G14" s="21"/>
      <c r="H14" s="21"/>
      <c r="I14" s="22"/>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row>
    <row r="15" spans="1:255" s="358" customFormat="1" ht="14.25" customHeight="1" x14ac:dyDescent="0.3">
      <c r="B15" s="238"/>
      <c r="C15" s="356"/>
      <c r="D15" s="357"/>
      <c r="E15" s="359"/>
      <c r="F15" s="21"/>
      <c r="G15" s="21"/>
      <c r="H15" s="21"/>
      <c r="I15" s="22"/>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255" ht="14.25" customHeight="1" x14ac:dyDescent="0.3">
      <c r="B16" s="238"/>
      <c r="C16" s="356"/>
      <c r="D16" s="357"/>
      <c r="E16" s="158"/>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row>
    <row r="18" spans="1:255" s="9" customFormat="1" ht="20.149999999999999" customHeight="1" x14ac:dyDescent="0.25">
      <c r="B18" s="239"/>
      <c r="C18" s="154"/>
      <c r="D18" s="239"/>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40" t="s">
        <v>176</v>
      </c>
      <c r="C19" s="246" t="s">
        <v>218</v>
      </c>
      <c r="D19" s="147"/>
      <c r="E19" s="224"/>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row>
    <row r="22" spans="1:255" ht="14.25" customHeight="1" x14ac:dyDescent="0.3">
      <c r="B22" s="12" t="str">
        <f>"Risikofreier Abzinsfaktor ab 01.01." &amp;current_year</f>
        <v>Risikofreier Abzinsfaktor ab 01.01.2025</v>
      </c>
      <c r="C22" s="250"/>
    </row>
    <row r="23" spans="1:255" ht="24" customHeight="1" x14ac:dyDescent="0.3">
      <c r="B23" s="193" t="s">
        <v>172</v>
      </c>
      <c r="C23" s="194"/>
      <c r="D23" s="194"/>
      <c r="E23" s="193" t="str">
        <f>"Barwert per 01.01." &amp;current_year</f>
        <v>Barwert per 01.01.2025</v>
      </c>
      <c r="F23" s="213">
        <f>L_CHF!D12</f>
        <v>1</v>
      </c>
      <c r="G23" s="213">
        <f>L_CHF!E12</f>
        <v>1</v>
      </c>
      <c r="H23" s="213">
        <f>L_CHF!F12</f>
        <v>1</v>
      </c>
      <c r="I23" s="213">
        <f>L_CHF!G12</f>
        <v>1</v>
      </c>
      <c r="J23" s="213">
        <f>L_CHF!H12</f>
        <v>1</v>
      </c>
      <c r="K23" s="213">
        <f>L_CHF!I12</f>
        <v>1</v>
      </c>
      <c r="L23" s="213">
        <f>L_CHF!J12</f>
        <v>1</v>
      </c>
      <c r="M23" s="213">
        <f>L_CHF!K12</f>
        <v>1</v>
      </c>
      <c r="N23" s="213">
        <f>L_CHF!L12</f>
        <v>1</v>
      </c>
      <c r="O23" s="213">
        <f>L_CHF!M12</f>
        <v>1</v>
      </c>
      <c r="P23" s="213">
        <f>L_CHF!N12</f>
        <v>1</v>
      </c>
      <c r="Q23" s="213">
        <f>L_CHF!O12</f>
        <v>1</v>
      </c>
      <c r="R23" s="213">
        <f>L_CHF!P12</f>
        <v>1</v>
      </c>
      <c r="S23" s="213">
        <f>L_CHF!Q12</f>
        <v>1</v>
      </c>
      <c r="T23" s="213">
        <f>L_CHF!R12</f>
        <v>1</v>
      </c>
      <c r="U23" s="213">
        <f>L_CHF!S12</f>
        <v>1</v>
      </c>
      <c r="V23" s="213">
        <f>L_CHF!T12</f>
        <v>1</v>
      </c>
      <c r="W23" s="213">
        <f>L_CHF!U12</f>
        <v>1</v>
      </c>
      <c r="X23" s="213">
        <f>L_CHF!V12</f>
        <v>1</v>
      </c>
      <c r="Y23" s="213">
        <f>L_CHF!W12</f>
        <v>1</v>
      </c>
      <c r="Z23" s="213">
        <f>L_CHF!X12</f>
        <v>1</v>
      </c>
      <c r="AA23" s="213">
        <f>L_CHF!Y12</f>
        <v>1</v>
      </c>
      <c r="AB23" s="213">
        <f>L_CHF!Z12</f>
        <v>1</v>
      </c>
      <c r="AC23" s="213">
        <f>L_CHF!AA12</f>
        <v>1</v>
      </c>
      <c r="AD23" s="213">
        <f>L_CHF!AB12</f>
        <v>1</v>
      </c>
      <c r="AE23" s="213">
        <f>L_CHF!AC12</f>
        <v>1</v>
      </c>
      <c r="AF23" s="213">
        <f>L_CHF!AD12</f>
        <v>1</v>
      </c>
      <c r="AG23" s="213">
        <f>L_CHF!AE12</f>
        <v>1</v>
      </c>
      <c r="AH23" s="213">
        <f>L_CHF!AF12</f>
        <v>1</v>
      </c>
      <c r="AI23" s="213">
        <f>L_CHF!AG12</f>
        <v>1</v>
      </c>
      <c r="AJ23" s="213">
        <f>L_CHF!AH12</f>
        <v>1</v>
      </c>
      <c r="AK23" s="213">
        <f>L_CHF!AI12</f>
        <v>1</v>
      </c>
      <c r="AL23" s="213">
        <f>L_CHF!AJ12</f>
        <v>1</v>
      </c>
      <c r="AM23" s="213">
        <f>L_CHF!AK12</f>
        <v>1</v>
      </c>
      <c r="AN23" s="213">
        <f>L_CHF!AL12</f>
        <v>1</v>
      </c>
      <c r="AO23" s="213">
        <f>L_CHF!AM12</f>
        <v>1</v>
      </c>
      <c r="AP23" s="213">
        <f>L_CHF!AN12</f>
        <v>1</v>
      </c>
      <c r="AQ23" s="213">
        <f>L_CHF!AO12</f>
        <v>1</v>
      </c>
      <c r="AR23" s="213">
        <f>L_CHF!AP12</f>
        <v>1</v>
      </c>
      <c r="AS23" s="213">
        <f>L_CHF!AQ12</f>
        <v>1</v>
      </c>
      <c r="AT23" s="213">
        <f>L_CHF!AR12</f>
        <v>1</v>
      </c>
      <c r="AU23" s="213">
        <f>L_CHF!AS12</f>
        <v>1</v>
      </c>
      <c r="AV23" s="213">
        <f>L_CHF!AT12</f>
        <v>1</v>
      </c>
      <c r="AW23" s="213">
        <f>L_CHF!AU12</f>
        <v>1</v>
      </c>
      <c r="AX23" s="213">
        <f>L_CHF!AV12</f>
        <v>1</v>
      </c>
      <c r="AY23" s="213">
        <f>L_CHF!AW12</f>
        <v>1</v>
      </c>
      <c r="AZ23" s="213">
        <f>L_CHF!AX12</f>
        <v>1</v>
      </c>
      <c r="BA23" s="213">
        <f>L_CHF!AY12</f>
        <v>1</v>
      </c>
      <c r="BB23" s="213">
        <f>L_CHF!AZ12</f>
        <v>1</v>
      </c>
      <c r="BC23" s="213">
        <f>L_CHF!BA12</f>
        <v>1</v>
      </c>
    </row>
    <row r="24" spans="1:255" ht="14.25" customHeight="1" x14ac:dyDescent="0.3">
      <c r="A24" s="9"/>
      <c r="B24" s="258" t="s">
        <v>15</v>
      </c>
      <c r="C24" s="288" t="s">
        <v>175</v>
      </c>
      <c r="D24" s="147"/>
      <c r="E24" s="220">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sheetData>
  <pageMargins left="0.70866141732283472" right="0.70866141732283472" top="0.74803149606299213" bottom="0.74803149606299213" header="0.31496062992125984" footer="0.31496062992125984"/>
  <pageSetup paperSize="9" scale="18" orientation="landscape" r:id="rId1"/>
  <headerFooter scaleWithDoc="0">
    <oddHeader>&amp;R&amp;"Arial,Fett"&amp;12SST 2012</oddHeader>
    <oddFooter>&amp;L&amp;F/&amp;A&amp;C&amp;P/&amp;N&amp;R&amp;D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4ECF9"/>
    <pageSetUpPr fitToPage="1"/>
  </sheetPr>
  <dimension ref="A1:IU52"/>
  <sheetViews>
    <sheetView showGridLines="0" zoomScale="90" zoomScaleNormal="90" workbookViewId="0"/>
  </sheetViews>
  <sheetFormatPr baseColWidth="10" defaultColWidth="8.81640625" defaultRowHeight="12.75" customHeight="1" outlineLevelCol="1" x14ac:dyDescent="0.3"/>
  <cols>
    <col min="1" max="1" width="5.54296875" style="6" customWidth="1"/>
    <col min="2" max="2" width="83.54296875" style="241" customWidth="1"/>
    <col min="3" max="3" width="56.453125" style="241" customWidth="1" outlineLevel="1"/>
    <col min="4" max="4" width="55.1796875" style="200"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286</v>
      </c>
      <c r="B1" s="65" t="s">
        <v>267</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223</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76"/>
      <c r="D5" s="222"/>
      <c r="E5" s="223">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15"/>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15"/>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15"/>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15"/>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f>
        <v>Statutarische technische Rückstellungen brutto per 01.01.2025 (vor Rückversicherung)</v>
      </c>
      <c r="C11" s="261"/>
      <c r="D11" s="145"/>
      <c r="E11" s="215"/>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352"/>
      <c r="C13" s="353"/>
      <c r="D13" s="354"/>
      <c r="E13" s="355"/>
    </row>
    <row r="14" spans="1:255" s="358" customFormat="1" ht="14.25" customHeight="1" x14ac:dyDescent="0.3">
      <c r="B14" s="238"/>
      <c r="C14" s="356"/>
      <c r="D14" s="357"/>
      <c r="E14" s="359"/>
      <c r="F14" s="21"/>
      <c r="G14" s="21"/>
      <c r="H14" s="21"/>
      <c r="I14" s="22"/>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row>
    <row r="15" spans="1:255" s="358" customFormat="1" ht="14.25" customHeight="1" x14ac:dyDescent="0.3">
      <c r="B15" s="238"/>
      <c r="C15" s="356"/>
      <c r="D15" s="357"/>
      <c r="E15" s="359"/>
      <c r="F15" s="21"/>
      <c r="G15" s="21"/>
      <c r="H15" s="21"/>
      <c r="I15" s="22"/>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255" s="358" customFormat="1" ht="14.25" customHeight="1" x14ac:dyDescent="0.3">
      <c r="B16" s="238"/>
      <c r="C16" s="356"/>
      <c r="D16" s="357"/>
      <c r="E16" s="359"/>
      <c r="F16" s="21"/>
      <c r="G16" s="21"/>
      <c r="H16" s="21"/>
      <c r="I16" s="22"/>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row>
    <row r="17" spans="1:255" ht="14.25" customHeight="1" x14ac:dyDescent="0.3">
      <c r="B17" s="238"/>
      <c r="C17" s="250"/>
    </row>
    <row r="18" spans="1:255" s="9" customFormat="1" ht="20.149999999999999" customHeight="1" x14ac:dyDescent="0.25">
      <c r="B18" s="239"/>
      <c r="C18" s="154"/>
      <c r="D18" s="239"/>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40" t="s">
        <v>176</v>
      </c>
      <c r="C19" s="246" t="s">
        <v>218</v>
      </c>
      <c r="D19" s="147"/>
      <c r="E19" s="224"/>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row>
    <row r="22" spans="1:255" ht="14.25" customHeight="1" x14ac:dyDescent="0.3">
      <c r="B22" s="12" t="str">
        <f>"Risikofreier Abzinsfaktor ab 01.01." &amp;current_year</f>
        <v>Risikofreier Abzinsfaktor ab 01.01.2025</v>
      </c>
      <c r="C22" s="250"/>
    </row>
    <row r="23" spans="1:255" ht="24" customHeight="1" x14ac:dyDescent="0.3">
      <c r="B23" s="193" t="s">
        <v>172</v>
      </c>
      <c r="C23" s="194"/>
      <c r="D23" s="194"/>
      <c r="E23" s="193" t="str">
        <f>"Barwert per 01.01." &amp;current_year</f>
        <v>Barwert per 01.01.2025</v>
      </c>
      <c r="F23" s="213">
        <f>L_EUR!D12</f>
        <v>1</v>
      </c>
      <c r="G23" s="213">
        <f>L_EUR!E12</f>
        <v>1</v>
      </c>
      <c r="H23" s="213">
        <f>L_EUR!F12</f>
        <v>1</v>
      </c>
      <c r="I23" s="213">
        <f>L_EUR!G12</f>
        <v>1</v>
      </c>
      <c r="J23" s="213">
        <f>L_EUR!H12</f>
        <v>1</v>
      </c>
      <c r="K23" s="213">
        <f>L_EUR!I12</f>
        <v>1</v>
      </c>
      <c r="L23" s="213">
        <f>L_EUR!J12</f>
        <v>1</v>
      </c>
      <c r="M23" s="213">
        <f>L_EUR!K12</f>
        <v>1</v>
      </c>
      <c r="N23" s="213">
        <f>L_EUR!L12</f>
        <v>1</v>
      </c>
      <c r="O23" s="213">
        <f>L_EUR!M12</f>
        <v>1</v>
      </c>
      <c r="P23" s="213">
        <f>L_EUR!N12</f>
        <v>1</v>
      </c>
      <c r="Q23" s="213">
        <f>L_EUR!O12</f>
        <v>1</v>
      </c>
      <c r="R23" s="213">
        <f>L_EUR!P12</f>
        <v>1</v>
      </c>
      <c r="S23" s="213">
        <f>L_EUR!Q12</f>
        <v>1</v>
      </c>
      <c r="T23" s="213">
        <f>L_EUR!R12</f>
        <v>1</v>
      </c>
      <c r="U23" s="213">
        <f>L_EUR!S12</f>
        <v>1</v>
      </c>
      <c r="V23" s="213">
        <f>L_EUR!T12</f>
        <v>1</v>
      </c>
      <c r="W23" s="213">
        <f>L_EUR!U12</f>
        <v>1</v>
      </c>
      <c r="X23" s="213">
        <f>L_EUR!V12</f>
        <v>1</v>
      </c>
      <c r="Y23" s="213">
        <f>L_EUR!W12</f>
        <v>1</v>
      </c>
      <c r="Z23" s="213">
        <f>L_EUR!X12</f>
        <v>1</v>
      </c>
      <c r="AA23" s="213">
        <f>L_EUR!Y12</f>
        <v>1</v>
      </c>
      <c r="AB23" s="213">
        <f>L_EUR!Z12</f>
        <v>1</v>
      </c>
      <c r="AC23" s="213">
        <f>L_EUR!AA12</f>
        <v>1</v>
      </c>
      <c r="AD23" s="213">
        <f>L_EUR!AB12</f>
        <v>1</v>
      </c>
      <c r="AE23" s="213">
        <f>L_EUR!AC12</f>
        <v>1</v>
      </c>
      <c r="AF23" s="213">
        <f>L_EUR!AD12</f>
        <v>1</v>
      </c>
      <c r="AG23" s="213">
        <f>L_EUR!AE12</f>
        <v>1</v>
      </c>
      <c r="AH23" s="213">
        <f>L_EUR!AF12</f>
        <v>1</v>
      </c>
      <c r="AI23" s="213">
        <f>L_EUR!AG12</f>
        <v>1</v>
      </c>
      <c r="AJ23" s="213">
        <f>L_EUR!AH12</f>
        <v>1</v>
      </c>
      <c r="AK23" s="213">
        <f>L_EUR!AI12</f>
        <v>1</v>
      </c>
      <c r="AL23" s="213">
        <f>L_EUR!AJ12</f>
        <v>1</v>
      </c>
      <c r="AM23" s="213">
        <f>L_EUR!AK12</f>
        <v>1</v>
      </c>
      <c r="AN23" s="213">
        <f>L_EUR!AL12</f>
        <v>1</v>
      </c>
      <c r="AO23" s="213">
        <f>L_EUR!AM12</f>
        <v>1</v>
      </c>
      <c r="AP23" s="213">
        <f>L_EUR!AN12</f>
        <v>1</v>
      </c>
      <c r="AQ23" s="213">
        <f>L_EUR!AO12</f>
        <v>1</v>
      </c>
      <c r="AR23" s="213">
        <f>L_EUR!AP12</f>
        <v>1</v>
      </c>
      <c r="AS23" s="213">
        <f>L_EUR!AQ12</f>
        <v>1</v>
      </c>
      <c r="AT23" s="213">
        <f>L_EUR!AR12</f>
        <v>1</v>
      </c>
      <c r="AU23" s="213">
        <f>L_EUR!AS12</f>
        <v>1</v>
      </c>
      <c r="AV23" s="213">
        <f>L_EUR!AT12</f>
        <v>1</v>
      </c>
      <c r="AW23" s="213">
        <f>L_EUR!AU12</f>
        <v>1</v>
      </c>
      <c r="AX23" s="213">
        <f>L_EUR!AV12</f>
        <v>1</v>
      </c>
      <c r="AY23" s="213">
        <f>L_EUR!AW12</f>
        <v>1</v>
      </c>
      <c r="AZ23" s="213">
        <f>L_EUR!AX12</f>
        <v>1</v>
      </c>
      <c r="BA23" s="213">
        <f>L_EUR!AY12</f>
        <v>1</v>
      </c>
      <c r="BB23" s="213">
        <f>L_EUR!AZ12</f>
        <v>1</v>
      </c>
      <c r="BC23" s="213">
        <f>L_EUR!BA12</f>
        <v>1</v>
      </c>
    </row>
    <row r="24" spans="1:255" ht="14.25" customHeight="1" x14ac:dyDescent="0.3">
      <c r="A24" s="9"/>
      <c r="B24" s="258" t="s">
        <v>15</v>
      </c>
      <c r="C24" s="288" t="s">
        <v>175</v>
      </c>
      <c r="D24" s="147"/>
      <c r="E24" s="220">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row>
    <row r="27" spans="1:255" ht="14.25" customHeight="1" x14ac:dyDescent="0.3">
      <c r="A27" s="9"/>
      <c r="B27" s="242" t="s">
        <v>186</v>
      </c>
      <c r="C27" s="247" t="s">
        <v>195</v>
      </c>
      <c r="D27" s="145"/>
      <c r="E27" s="207">
        <f>SUMPRODUCT($F$23:$BC$23,F27:BC27)</f>
        <v>0</v>
      </c>
      <c r="F27" s="214">
        <f t="shared" ref="F27:BC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si="1"/>
        <v>0</v>
      </c>
      <c r="AM27" s="214">
        <f t="shared" si="1"/>
        <v>0</v>
      </c>
      <c r="AN27" s="214">
        <f t="shared" si="1"/>
        <v>0</v>
      </c>
      <c r="AO27" s="214">
        <f t="shared" si="1"/>
        <v>0</v>
      </c>
      <c r="AP27" s="214">
        <f t="shared" si="1"/>
        <v>0</v>
      </c>
      <c r="AQ27" s="214">
        <f t="shared" si="1"/>
        <v>0</v>
      </c>
      <c r="AR27" s="214">
        <f t="shared" si="1"/>
        <v>0</v>
      </c>
      <c r="AS27" s="214">
        <f t="shared" si="1"/>
        <v>0</v>
      </c>
      <c r="AT27" s="214">
        <f t="shared" si="1"/>
        <v>0</v>
      </c>
      <c r="AU27" s="214">
        <f t="shared" si="1"/>
        <v>0</v>
      </c>
      <c r="AV27" s="214">
        <f t="shared" si="1"/>
        <v>0</v>
      </c>
      <c r="AW27" s="214">
        <f t="shared" si="1"/>
        <v>0</v>
      </c>
      <c r="AX27" s="214">
        <f t="shared" si="1"/>
        <v>0</v>
      </c>
      <c r="AY27" s="214">
        <f t="shared" si="1"/>
        <v>0</v>
      </c>
      <c r="AZ27" s="214">
        <f t="shared" si="1"/>
        <v>0</v>
      </c>
      <c r="BA27" s="214">
        <f t="shared" si="1"/>
        <v>0</v>
      </c>
      <c r="BB27" s="214">
        <f t="shared" si="1"/>
        <v>0</v>
      </c>
      <c r="BC27" s="214">
        <f t="shared" si="1"/>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2">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2"/>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2"/>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2"/>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2"/>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2"/>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2"/>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2"/>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2"/>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3">SUM(E31:E39)</f>
        <v>0</v>
      </c>
      <c r="F40" s="214">
        <f>SUM(F31:F39)</f>
        <v>0</v>
      </c>
      <c r="G40" s="214">
        <f t="shared" si="3"/>
        <v>0</v>
      </c>
      <c r="H40" s="214">
        <f t="shared" si="3"/>
        <v>0</v>
      </c>
      <c r="I40" s="214">
        <f t="shared" si="3"/>
        <v>0</v>
      </c>
      <c r="J40" s="214">
        <f t="shared" si="3"/>
        <v>0</v>
      </c>
      <c r="K40" s="214">
        <f t="shared" si="3"/>
        <v>0</v>
      </c>
      <c r="L40" s="214">
        <f t="shared" si="3"/>
        <v>0</v>
      </c>
      <c r="M40" s="214">
        <f t="shared" si="3"/>
        <v>0</v>
      </c>
      <c r="N40" s="214">
        <f t="shared" si="3"/>
        <v>0</v>
      </c>
      <c r="O40" s="214">
        <f t="shared" si="3"/>
        <v>0</v>
      </c>
      <c r="P40" s="214">
        <f t="shared" si="3"/>
        <v>0</v>
      </c>
      <c r="Q40" s="214">
        <f t="shared" si="3"/>
        <v>0</v>
      </c>
      <c r="R40" s="214">
        <f t="shared" si="3"/>
        <v>0</v>
      </c>
      <c r="S40" s="214">
        <f t="shared" si="3"/>
        <v>0</v>
      </c>
      <c r="T40" s="214">
        <f t="shared" si="3"/>
        <v>0</v>
      </c>
      <c r="U40" s="214">
        <f t="shared" si="3"/>
        <v>0</v>
      </c>
      <c r="V40" s="214">
        <f t="shared" si="3"/>
        <v>0</v>
      </c>
      <c r="W40" s="214">
        <f t="shared" si="3"/>
        <v>0</v>
      </c>
      <c r="X40" s="214">
        <f t="shared" si="3"/>
        <v>0</v>
      </c>
      <c r="Y40" s="214">
        <f t="shared" si="3"/>
        <v>0</v>
      </c>
      <c r="Z40" s="214">
        <f t="shared" si="3"/>
        <v>0</v>
      </c>
      <c r="AA40" s="214">
        <f t="shared" si="3"/>
        <v>0</v>
      </c>
      <c r="AB40" s="214">
        <f t="shared" si="3"/>
        <v>0</v>
      </c>
      <c r="AC40" s="214">
        <f t="shared" si="3"/>
        <v>0</v>
      </c>
      <c r="AD40" s="214">
        <f t="shared" si="3"/>
        <v>0</v>
      </c>
      <c r="AE40" s="214">
        <f t="shared" si="3"/>
        <v>0</v>
      </c>
      <c r="AF40" s="214">
        <f t="shared" si="3"/>
        <v>0</v>
      </c>
      <c r="AG40" s="214">
        <f t="shared" si="3"/>
        <v>0</v>
      </c>
      <c r="AH40" s="214">
        <f t="shared" si="3"/>
        <v>0</v>
      </c>
      <c r="AI40" s="214">
        <f t="shared" si="3"/>
        <v>0</v>
      </c>
      <c r="AJ40" s="214">
        <f t="shared" si="3"/>
        <v>0</v>
      </c>
      <c r="AK40" s="214">
        <f t="shared" si="3"/>
        <v>0</v>
      </c>
      <c r="AL40" s="214">
        <f t="shared" si="3"/>
        <v>0</v>
      </c>
      <c r="AM40" s="214">
        <f t="shared" si="3"/>
        <v>0</v>
      </c>
      <c r="AN40" s="214">
        <f t="shared" si="3"/>
        <v>0</v>
      </c>
      <c r="AO40" s="214">
        <f t="shared" si="3"/>
        <v>0</v>
      </c>
      <c r="AP40" s="214">
        <f t="shared" si="3"/>
        <v>0</v>
      </c>
      <c r="AQ40" s="214">
        <f t="shared" si="3"/>
        <v>0</v>
      </c>
      <c r="AR40" s="214">
        <f t="shared" si="3"/>
        <v>0</v>
      </c>
      <c r="AS40" s="214">
        <f t="shared" si="3"/>
        <v>0</v>
      </c>
      <c r="AT40" s="214">
        <f t="shared" si="3"/>
        <v>0</v>
      </c>
      <c r="AU40" s="214">
        <f t="shared" si="3"/>
        <v>0</v>
      </c>
      <c r="AV40" s="214">
        <f t="shared" si="3"/>
        <v>0</v>
      </c>
      <c r="AW40" s="214">
        <f t="shared" si="3"/>
        <v>0</v>
      </c>
      <c r="AX40" s="214">
        <f t="shared" si="3"/>
        <v>0</v>
      </c>
      <c r="AY40" s="214">
        <f t="shared" si="3"/>
        <v>0</v>
      </c>
      <c r="AZ40" s="214">
        <f t="shared" si="3"/>
        <v>0</v>
      </c>
      <c r="BA40" s="214">
        <f t="shared" si="3"/>
        <v>0</v>
      </c>
      <c r="BB40" s="214">
        <f t="shared" si="3"/>
        <v>0</v>
      </c>
      <c r="BC40" s="214">
        <f t="shared" si="3"/>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4">G42+G43</f>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c r="V44" s="214">
        <f t="shared" si="4"/>
        <v>0</v>
      </c>
      <c r="W44" s="214">
        <f t="shared" si="4"/>
        <v>0</v>
      </c>
      <c r="X44" s="214">
        <f t="shared" si="4"/>
        <v>0</v>
      </c>
      <c r="Y44" s="214">
        <f t="shared" si="4"/>
        <v>0</v>
      </c>
      <c r="Z44" s="214">
        <f t="shared" si="4"/>
        <v>0</v>
      </c>
      <c r="AA44" s="214">
        <f t="shared" si="4"/>
        <v>0</v>
      </c>
      <c r="AB44" s="214">
        <f t="shared" si="4"/>
        <v>0</v>
      </c>
      <c r="AC44" s="214">
        <f t="shared" si="4"/>
        <v>0</v>
      </c>
      <c r="AD44" s="214">
        <f t="shared" si="4"/>
        <v>0</v>
      </c>
      <c r="AE44" s="214">
        <f t="shared" si="4"/>
        <v>0</v>
      </c>
      <c r="AF44" s="214">
        <f t="shared" si="4"/>
        <v>0</v>
      </c>
      <c r="AG44" s="214">
        <f t="shared" si="4"/>
        <v>0</v>
      </c>
      <c r="AH44" s="214">
        <f t="shared" si="4"/>
        <v>0</v>
      </c>
      <c r="AI44" s="214">
        <f t="shared" si="4"/>
        <v>0</v>
      </c>
      <c r="AJ44" s="214">
        <f t="shared" si="4"/>
        <v>0</v>
      </c>
      <c r="AK44" s="214">
        <f t="shared" si="4"/>
        <v>0</v>
      </c>
      <c r="AL44" s="214">
        <f t="shared" si="4"/>
        <v>0</v>
      </c>
      <c r="AM44" s="214">
        <f t="shared" si="4"/>
        <v>0</v>
      </c>
      <c r="AN44" s="214">
        <f t="shared" si="4"/>
        <v>0</v>
      </c>
      <c r="AO44" s="214">
        <f t="shared" si="4"/>
        <v>0</v>
      </c>
      <c r="AP44" s="214">
        <f t="shared" si="4"/>
        <v>0</v>
      </c>
      <c r="AQ44" s="214">
        <f t="shared" si="4"/>
        <v>0</v>
      </c>
      <c r="AR44" s="214">
        <f t="shared" si="4"/>
        <v>0</v>
      </c>
      <c r="AS44" s="214">
        <f t="shared" si="4"/>
        <v>0</v>
      </c>
      <c r="AT44" s="214">
        <f t="shared" si="4"/>
        <v>0</v>
      </c>
      <c r="AU44" s="214">
        <f t="shared" si="4"/>
        <v>0</v>
      </c>
      <c r="AV44" s="214">
        <f t="shared" si="4"/>
        <v>0</v>
      </c>
      <c r="AW44" s="214">
        <f t="shared" si="4"/>
        <v>0</v>
      </c>
      <c r="AX44" s="214">
        <f t="shared" si="4"/>
        <v>0</v>
      </c>
      <c r="AY44" s="214">
        <f t="shared" si="4"/>
        <v>0</v>
      </c>
      <c r="AZ44" s="214">
        <f t="shared" si="4"/>
        <v>0</v>
      </c>
      <c r="BA44" s="214">
        <f t="shared" si="4"/>
        <v>0</v>
      </c>
      <c r="BB44" s="214">
        <f t="shared" si="4"/>
        <v>0</v>
      </c>
      <c r="BC44" s="214">
        <f t="shared" si="4"/>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5">G27+G29+G40+G44</f>
        <v>0</v>
      </c>
      <c r="H46" s="208">
        <f t="shared" si="5"/>
        <v>0</v>
      </c>
      <c r="I46" s="208">
        <f t="shared" si="5"/>
        <v>0</v>
      </c>
      <c r="J46" s="208">
        <f t="shared" si="5"/>
        <v>0</v>
      </c>
      <c r="K46" s="208">
        <f t="shared" si="5"/>
        <v>0</v>
      </c>
      <c r="L46" s="208">
        <f t="shared" si="5"/>
        <v>0</v>
      </c>
      <c r="M46" s="208">
        <f t="shared" si="5"/>
        <v>0</v>
      </c>
      <c r="N46" s="208">
        <f t="shared" si="5"/>
        <v>0</v>
      </c>
      <c r="O46" s="208">
        <f t="shared" si="5"/>
        <v>0</v>
      </c>
      <c r="P46" s="208">
        <f t="shared" si="5"/>
        <v>0</v>
      </c>
      <c r="Q46" s="208">
        <f t="shared" si="5"/>
        <v>0</v>
      </c>
      <c r="R46" s="208">
        <f t="shared" si="5"/>
        <v>0</v>
      </c>
      <c r="S46" s="208">
        <f t="shared" si="5"/>
        <v>0</v>
      </c>
      <c r="T46" s="208">
        <f t="shared" si="5"/>
        <v>0</v>
      </c>
      <c r="U46" s="208">
        <f t="shared" si="5"/>
        <v>0</v>
      </c>
      <c r="V46" s="208">
        <f t="shared" si="5"/>
        <v>0</v>
      </c>
      <c r="W46" s="208">
        <f t="shared" si="5"/>
        <v>0</v>
      </c>
      <c r="X46" s="208">
        <f t="shared" si="5"/>
        <v>0</v>
      </c>
      <c r="Y46" s="208">
        <f t="shared" si="5"/>
        <v>0</v>
      </c>
      <c r="Z46" s="208">
        <f t="shared" si="5"/>
        <v>0</v>
      </c>
      <c r="AA46" s="208">
        <f t="shared" si="5"/>
        <v>0</v>
      </c>
      <c r="AB46" s="208">
        <f t="shared" si="5"/>
        <v>0</v>
      </c>
      <c r="AC46" s="208">
        <f t="shared" si="5"/>
        <v>0</v>
      </c>
      <c r="AD46" s="208">
        <f t="shared" si="5"/>
        <v>0</v>
      </c>
      <c r="AE46" s="208">
        <f t="shared" si="5"/>
        <v>0</v>
      </c>
      <c r="AF46" s="208">
        <f t="shared" si="5"/>
        <v>0</v>
      </c>
      <c r="AG46" s="208">
        <f t="shared" si="5"/>
        <v>0</v>
      </c>
      <c r="AH46" s="208">
        <f t="shared" si="5"/>
        <v>0</v>
      </c>
      <c r="AI46" s="208">
        <f t="shared" si="5"/>
        <v>0</v>
      </c>
      <c r="AJ46" s="208">
        <f t="shared" si="5"/>
        <v>0</v>
      </c>
      <c r="AK46" s="208">
        <f t="shared" si="5"/>
        <v>0</v>
      </c>
      <c r="AL46" s="208">
        <f t="shared" si="5"/>
        <v>0</v>
      </c>
      <c r="AM46" s="208">
        <f t="shared" si="5"/>
        <v>0</v>
      </c>
      <c r="AN46" s="208">
        <f t="shared" si="5"/>
        <v>0</v>
      </c>
      <c r="AO46" s="208">
        <f t="shared" si="5"/>
        <v>0</v>
      </c>
      <c r="AP46" s="208">
        <f t="shared" si="5"/>
        <v>0</v>
      </c>
      <c r="AQ46" s="208">
        <f t="shared" si="5"/>
        <v>0</v>
      </c>
      <c r="AR46" s="208">
        <f t="shared" si="5"/>
        <v>0</v>
      </c>
      <c r="AS46" s="208">
        <f t="shared" si="5"/>
        <v>0</v>
      </c>
      <c r="AT46" s="208">
        <f t="shared" si="5"/>
        <v>0</v>
      </c>
      <c r="AU46" s="208">
        <f t="shared" si="5"/>
        <v>0</v>
      </c>
      <c r="AV46" s="208">
        <f t="shared" si="5"/>
        <v>0</v>
      </c>
      <c r="AW46" s="208">
        <f t="shared" si="5"/>
        <v>0</v>
      </c>
      <c r="AX46" s="208">
        <f t="shared" si="5"/>
        <v>0</v>
      </c>
      <c r="AY46" s="208">
        <f t="shared" si="5"/>
        <v>0</v>
      </c>
      <c r="AZ46" s="208">
        <f t="shared" si="5"/>
        <v>0</v>
      </c>
      <c r="BA46" s="208">
        <f t="shared" si="5"/>
        <v>0</v>
      </c>
      <c r="BB46" s="208">
        <f t="shared" si="5"/>
        <v>0</v>
      </c>
      <c r="BC46" s="208">
        <f t="shared" si="5"/>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6">G46+G48+G49+G50</f>
        <v>0</v>
      </c>
      <c r="H51" s="218">
        <f t="shared" si="6"/>
        <v>0</v>
      </c>
      <c r="I51" s="218">
        <f t="shared" si="6"/>
        <v>0</v>
      </c>
      <c r="J51" s="218">
        <f t="shared" si="6"/>
        <v>0</v>
      </c>
      <c r="K51" s="218">
        <f t="shared" si="6"/>
        <v>0</v>
      </c>
      <c r="L51" s="218">
        <f t="shared" si="6"/>
        <v>0</v>
      </c>
      <c r="M51" s="218">
        <f t="shared" si="6"/>
        <v>0</v>
      </c>
      <c r="N51" s="218">
        <f t="shared" si="6"/>
        <v>0</v>
      </c>
      <c r="O51" s="218">
        <f t="shared" si="6"/>
        <v>0</v>
      </c>
      <c r="P51" s="218">
        <f t="shared" si="6"/>
        <v>0</v>
      </c>
      <c r="Q51" s="218">
        <f t="shared" si="6"/>
        <v>0</v>
      </c>
      <c r="R51" s="218">
        <f t="shared" si="6"/>
        <v>0</v>
      </c>
      <c r="S51" s="218">
        <f t="shared" si="6"/>
        <v>0</v>
      </c>
      <c r="T51" s="218">
        <f t="shared" si="6"/>
        <v>0</v>
      </c>
      <c r="U51" s="218">
        <f t="shared" si="6"/>
        <v>0</v>
      </c>
      <c r="V51" s="218">
        <f t="shared" si="6"/>
        <v>0</v>
      </c>
      <c r="W51" s="218">
        <f t="shared" si="6"/>
        <v>0</v>
      </c>
      <c r="X51" s="218">
        <f t="shared" si="6"/>
        <v>0</v>
      </c>
      <c r="Y51" s="218">
        <f t="shared" si="6"/>
        <v>0</v>
      </c>
      <c r="Z51" s="218">
        <f t="shared" si="6"/>
        <v>0</v>
      </c>
      <c r="AA51" s="218">
        <f t="shared" si="6"/>
        <v>0</v>
      </c>
      <c r="AB51" s="218">
        <f t="shared" si="6"/>
        <v>0</v>
      </c>
      <c r="AC51" s="218">
        <f t="shared" si="6"/>
        <v>0</v>
      </c>
      <c r="AD51" s="218">
        <f t="shared" si="6"/>
        <v>0</v>
      </c>
      <c r="AE51" s="218">
        <f t="shared" si="6"/>
        <v>0</v>
      </c>
      <c r="AF51" s="218">
        <f t="shared" si="6"/>
        <v>0</v>
      </c>
      <c r="AG51" s="218">
        <f t="shared" si="6"/>
        <v>0</v>
      </c>
      <c r="AH51" s="218">
        <f t="shared" si="6"/>
        <v>0</v>
      </c>
      <c r="AI51" s="218">
        <f t="shared" si="6"/>
        <v>0</v>
      </c>
      <c r="AJ51" s="218">
        <f t="shared" si="6"/>
        <v>0</v>
      </c>
      <c r="AK51" s="218">
        <f t="shared" si="6"/>
        <v>0</v>
      </c>
      <c r="AL51" s="218">
        <f t="shared" si="6"/>
        <v>0</v>
      </c>
      <c r="AM51" s="218">
        <f t="shared" si="6"/>
        <v>0</v>
      </c>
      <c r="AN51" s="218">
        <f t="shared" si="6"/>
        <v>0</v>
      </c>
      <c r="AO51" s="218">
        <f t="shared" si="6"/>
        <v>0</v>
      </c>
      <c r="AP51" s="218">
        <f t="shared" si="6"/>
        <v>0</v>
      </c>
      <c r="AQ51" s="218">
        <f t="shared" si="6"/>
        <v>0</v>
      </c>
      <c r="AR51" s="218">
        <f t="shared" si="6"/>
        <v>0</v>
      </c>
      <c r="AS51" s="218">
        <f t="shared" si="6"/>
        <v>0</v>
      </c>
      <c r="AT51" s="218">
        <f t="shared" si="6"/>
        <v>0</v>
      </c>
      <c r="AU51" s="218">
        <f t="shared" si="6"/>
        <v>0</v>
      </c>
      <c r="AV51" s="218">
        <f t="shared" si="6"/>
        <v>0</v>
      </c>
      <c r="AW51" s="218">
        <f t="shared" si="6"/>
        <v>0</v>
      </c>
      <c r="AX51" s="218">
        <f t="shared" si="6"/>
        <v>0</v>
      </c>
      <c r="AY51" s="218">
        <f t="shared" si="6"/>
        <v>0</v>
      </c>
      <c r="AZ51" s="218">
        <f t="shared" si="6"/>
        <v>0</v>
      </c>
      <c r="BA51" s="218">
        <f t="shared" si="6"/>
        <v>0</v>
      </c>
      <c r="BB51" s="218">
        <f t="shared" si="6"/>
        <v>0</v>
      </c>
      <c r="BC51" s="218">
        <f t="shared" si="6"/>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sheetData>
  <pageMargins left="0.70866141732283472" right="0.70866141732283472" top="0.74803149606299213" bottom="0.74803149606299213" header="0.31496062992125984" footer="0.31496062992125984"/>
  <pageSetup paperSize="9" scale="18" orientation="landscape" r:id="rId1"/>
  <headerFooter scaleWithDoc="0">
    <oddHeader>&amp;R&amp;"Arial,Fett"&amp;12SST 2012</oddHeader>
    <oddFooter>&amp;L&amp;F/&amp;A&amp;C&amp;P/&amp;N&amp;R&amp;D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539E"/>
    <pageSetUpPr fitToPage="1"/>
  </sheetPr>
  <dimension ref="A1:IS25"/>
  <sheetViews>
    <sheetView showGridLines="0" zoomScale="90" zoomScaleNormal="90" workbookViewId="0"/>
  </sheetViews>
  <sheetFormatPr baseColWidth="10" defaultColWidth="8.81640625" defaultRowHeight="12.75" customHeight="1" x14ac:dyDescent="0.3"/>
  <cols>
    <col min="1" max="1" width="5.7265625" style="6" customWidth="1"/>
    <col min="2" max="2" width="15.7265625" style="241" customWidth="1"/>
    <col min="3" max="3" width="90.81640625" style="6" bestFit="1" customWidth="1"/>
    <col min="4" max="4" width="12.453125" style="6" customWidth="1"/>
    <col min="5" max="53" width="11.54296875" style="6" bestFit="1" customWidth="1"/>
    <col min="54" max="16384" width="8.81640625" style="6"/>
  </cols>
  <sheetData>
    <row r="1" spans="1:253" s="23" customFormat="1" ht="20.149999999999999" customHeight="1" x14ac:dyDescent="0.3">
      <c r="A1" s="65">
        <v>8</v>
      </c>
      <c r="B1" s="65" t="s">
        <v>167</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10"/>
      <c r="IN1" s="10"/>
      <c r="IO1" s="10"/>
      <c r="IP1" s="10"/>
      <c r="IQ1" s="10"/>
      <c r="IR1" s="10"/>
    </row>
    <row r="2" spans="1:253" s="10" customFormat="1" ht="14.25" customHeight="1" x14ac:dyDescent="0.3">
      <c r="A2" s="7"/>
      <c r="B2" s="1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row>
    <row r="3" spans="1:253" ht="14.25" customHeight="1" x14ac:dyDescent="0.3">
      <c r="A3" s="7"/>
      <c r="B3" s="18"/>
      <c r="C3" s="7"/>
      <c r="D3" s="21"/>
      <c r="E3" s="21"/>
      <c r="F3" s="21"/>
      <c r="G3" s="21"/>
      <c r="H3" s="21"/>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row>
    <row r="4" spans="1:253" ht="14.25" customHeight="1" x14ac:dyDescent="0.3">
      <c r="A4" s="7"/>
      <c r="B4" s="291" t="s">
        <v>291</v>
      </c>
      <c r="D4" s="7"/>
      <c r="E4" s="21"/>
      <c r="F4" s="21"/>
      <c r="G4" s="21"/>
      <c r="H4" s="21"/>
      <c r="I4" s="21"/>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253" ht="14.25" customHeight="1" x14ac:dyDescent="0.3">
      <c r="A5" s="372"/>
      <c r="B5" s="6"/>
      <c r="C5" s="241"/>
    </row>
    <row r="6" spans="1:253" ht="14" x14ac:dyDescent="0.3">
      <c r="A6" s="372"/>
      <c r="B6" s="324" t="s">
        <v>237</v>
      </c>
      <c r="C6" s="324" t="s">
        <v>241</v>
      </c>
      <c r="D6" s="323" t="s">
        <v>219</v>
      </c>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323"/>
      <c r="AV6" s="323"/>
      <c r="AW6" s="323"/>
      <c r="AX6" s="323"/>
      <c r="AY6" s="323"/>
      <c r="AZ6" s="323"/>
      <c r="BA6" s="323"/>
    </row>
    <row r="7" spans="1:253" ht="14" x14ac:dyDescent="0.3">
      <c r="A7" s="372"/>
      <c r="B7" s="325"/>
      <c r="C7" s="325"/>
      <c r="D7" s="328">
        <f>current_year</f>
        <v>2025</v>
      </c>
      <c r="E7" s="328">
        <f>D7+1</f>
        <v>2026</v>
      </c>
      <c r="F7" s="328">
        <f t="shared" ref="F7:BA7" si="0">E7+1</f>
        <v>2027</v>
      </c>
      <c r="G7" s="328">
        <f t="shared" si="0"/>
        <v>2028</v>
      </c>
      <c r="H7" s="328">
        <f t="shared" si="0"/>
        <v>2029</v>
      </c>
      <c r="I7" s="328">
        <f t="shared" si="0"/>
        <v>2030</v>
      </c>
      <c r="J7" s="328">
        <f t="shared" si="0"/>
        <v>2031</v>
      </c>
      <c r="K7" s="328">
        <f t="shared" si="0"/>
        <v>2032</v>
      </c>
      <c r="L7" s="328">
        <f t="shared" si="0"/>
        <v>2033</v>
      </c>
      <c r="M7" s="328">
        <f t="shared" si="0"/>
        <v>2034</v>
      </c>
      <c r="N7" s="328">
        <f t="shared" si="0"/>
        <v>2035</v>
      </c>
      <c r="O7" s="328">
        <f t="shared" si="0"/>
        <v>2036</v>
      </c>
      <c r="P7" s="328">
        <f t="shared" si="0"/>
        <v>2037</v>
      </c>
      <c r="Q7" s="328">
        <f t="shared" si="0"/>
        <v>2038</v>
      </c>
      <c r="R7" s="328">
        <f t="shared" si="0"/>
        <v>2039</v>
      </c>
      <c r="S7" s="328">
        <f t="shared" si="0"/>
        <v>2040</v>
      </c>
      <c r="T7" s="328">
        <f t="shared" si="0"/>
        <v>2041</v>
      </c>
      <c r="U7" s="328">
        <f t="shared" si="0"/>
        <v>2042</v>
      </c>
      <c r="V7" s="328">
        <f t="shared" si="0"/>
        <v>2043</v>
      </c>
      <c r="W7" s="328">
        <f t="shared" si="0"/>
        <v>2044</v>
      </c>
      <c r="X7" s="328">
        <f t="shared" si="0"/>
        <v>2045</v>
      </c>
      <c r="Y7" s="328">
        <f t="shared" si="0"/>
        <v>2046</v>
      </c>
      <c r="Z7" s="328">
        <f t="shared" si="0"/>
        <v>2047</v>
      </c>
      <c r="AA7" s="328">
        <f t="shared" si="0"/>
        <v>2048</v>
      </c>
      <c r="AB7" s="328">
        <f t="shared" si="0"/>
        <v>2049</v>
      </c>
      <c r="AC7" s="328">
        <f t="shared" si="0"/>
        <v>2050</v>
      </c>
      <c r="AD7" s="328">
        <f t="shared" si="0"/>
        <v>2051</v>
      </c>
      <c r="AE7" s="328">
        <f t="shared" si="0"/>
        <v>2052</v>
      </c>
      <c r="AF7" s="328">
        <f t="shared" si="0"/>
        <v>2053</v>
      </c>
      <c r="AG7" s="328">
        <f t="shared" si="0"/>
        <v>2054</v>
      </c>
      <c r="AH7" s="328">
        <f t="shared" si="0"/>
        <v>2055</v>
      </c>
      <c r="AI7" s="328">
        <f t="shared" si="0"/>
        <v>2056</v>
      </c>
      <c r="AJ7" s="328">
        <f t="shared" si="0"/>
        <v>2057</v>
      </c>
      <c r="AK7" s="328">
        <f t="shared" si="0"/>
        <v>2058</v>
      </c>
      <c r="AL7" s="328">
        <f t="shared" si="0"/>
        <v>2059</v>
      </c>
      <c r="AM7" s="328">
        <f t="shared" si="0"/>
        <v>2060</v>
      </c>
      <c r="AN7" s="328">
        <f t="shared" si="0"/>
        <v>2061</v>
      </c>
      <c r="AO7" s="328">
        <f t="shared" si="0"/>
        <v>2062</v>
      </c>
      <c r="AP7" s="328">
        <f t="shared" si="0"/>
        <v>2063</v>
      </c>
      <c r="AQ7" s="328">
        <f t="shared" si="0"/>
        <v>2064</v>
      </c>
      <c r="AR7" s="328">
        <f t="shared" si="0"/>
        <v>2065</v>
      </c>
      <c r="AS7" s="328">
        <f t="shared" si="0"/>
        <v>2066</v>
      </c>
      <c r="AT7" s="328">
        <f t="shared" si="0"/>
        <v>2067</v>
      </c>
      <c r="AU7" s="328">
        <f t="shared" si="0"/>
        <v>2068</v>
      </c>
      <c r="AV7" s="328">
        <f t="shared" si="0"/>
        <v>2069</v>
      </c>
      <c r="AW7" s="328">
        <f t="shared" si="0"/>
        <v>2070</v>
      </c>
      <c r="AX7" s="328">
        <f t="shared" si="0"/>
        <v>2071</v>
      </c>
      <c r="AY7" s="328">
        <f t="shared" si="0"/>
        <v>2072</v>
      </c>
      <c r="AZ7" s="328">
        <f t="shared" si="0"/>
        <v>2073</v>
      </c>
      <c r="BA7" s="328">
        <f t="shared" si="0"/>
        <v>2074</v>
      </c>
    </row>
    <row r="8" spans="1:253" ht="14.25" customHeight="1" x14ac:dyDescent="0.3">
      <c r="A8" s="373" t="str">
        <f>IF(SUM(D8:BA8)=0,"",IF(ABS(BA8)*L_CHF!$BA$12/ABS(SUMPRODUCT(L_CHF!$D$12:$BA$12,D8:BA8))&gt;1%,"!",""))</f>
        <v/>
      </c>
      <c r="B8" s="258" t="s">
        <v>238</v>
      </c>
      <c r="C8" s="258" t="s">
        <v>242</v>
      </c>
      <c r="D8" s="214">
        <f>'L_CF Group Life'!F48</f>
        <v>0</v>
      </c>
      <c r="E8" s="214">
        <f>'L_CF Group Life'!G48</f>
        <v>0</v>
      </c>
      <c r="F8" s="214">
        <f>'L_CF Group Life'!H48</f>
        <v>0</v>
      </c>
      <c r="G8" s="214">
        <f>'L_CF Group Life'!I48</f>
        <v>0</v>
      </c>
      <c r="H8" s="214">
        <f>'L_CF Group Life'!J48</f>
        <v>0</v>
      </c>
      <c r="I8" s="214">
        <f>'L_CF Group Life'!K48</f>
        <v>0</v>
      </c>
      <c r="J8" s="214">
        <f>'L_CF Group Life'!L48</f>
        <v>0</v>
      </c>
      <c r="K8" s="214">
        <f>'L_CF Group Life'!M48</f>
        <v>0</v>
      </c>
      <c r="L8" s="214">
        <f>'L_CF Group Life'!N48</f>
        <v>0</v>
      </c>
      <c r="M8" s="214">
        <f>'L_CF Group Life'!O48</f>
        <v>0</v>
      </c>
      <c r="N8" s="214">
        <f>'L_CF Group Life'!P48</f>
        <v>0</v>
      </c>
      <c r="O8" s="214">
        <f>'L_CF Group Life'!Q48</f>
        <v>0</v>
      </c>
      <c r="P8" s="214">
        <f>'L_CF Group Life'!R48</f>
        <v>0</v>
      </c>
      <c r="Q8" s="214">
        <f>'L_CF Group Life'!S48</f>
        <v>0</v>
      </c>
      <c r="R8" s="214">
        <f>'L_CF Group Life'!T48</f>
        <v>0</v>
      </c>
      <c r="S8" s="214">
        <f>'L_CF Group Life'!U48</f>
        <v>0</v>
      </c>
      <c r="T8" s="214">
        <f>'L_CF Group Life'!V48</f>
        <v>0</v>
      </c>
      <c r="U8" s="214">
        <f>'L_CF Group Life'!W48</f>
        <v>0</v>
      </c>
      <c r="V8" s="214">
        <f>'L_CF Group Life'!X48</f>
        <v>0</v>
      </c>
      <c r="W8" s="214">
        <f>'L_CF Group Life'!Y48</f>
        <v>0</v>
      </c>
      <c r="X8" s="214">
        <f>'L_CF Group Life'!Z48</f>
        <v>0</v>
      </c>
      <c r="Y8" s="214">
        <f>'L_CF Group Life'!AA48</f>
        <v>0</v>
      </c>
      <c r="Z8" s="214">
        <f>'L_CF Group Life'!AB48</f>
        <v>0</v>
      </c>
      <c r="AA8" s="214">
        <f>'L_CF Group Life'!AC48</f>
        <v>0</v>
      </c>
      <c r="AB8" s="214">
        <f>'L_CF Group Life'!AD48</f>
        <v>0</v>
      </c>
      <c r="AC8" s="214">
        <f>'L_CF Group Life'!AE48</f>
        <v>0</v>
      </c>
      <c r="AD8" s="214">
        <f>'L_CF Group Life'!AF48</f>
        <v>0</v>
      </c>
      <c r="AE8" s="214">
        <f>'L_CF Group Life'!AG48</f>
        <v>0</v>
      </c>
      <c r="AF8" s="214">
        <f>'L_CF Group Life'!AH48</f>
        <v>0</v>
      </c>
      <c r="AG8" s="214">
        <f>'L_CF Group Life'!AI48</f>
        <v>0</v>
      </c>
      <c r="AH8" s="214">
        <f>'L_CF Group Life'!AJ48</f>
        <v>0</v>
      </c>
      <c r="AI8" s="214">
        <f>'L_CF Group Life'!AK48</f>
        <v>0</v>
      </c>
      <c r="AJ8" s="214">
        <f>'L_CF Group Life'!AL48</f>
        <v>0</v>
      </c>
      <c r="AK8" s="214">
        <f>'L_CF Group Life'!AM48</f>
        <v>0</v>
      </c>
      <c r="AL8" s="214">
        <f>'L_CF Group Life'!AN48</f>
        <v>0</v>
      </c>
      <c r="AM8" s="214">
        <f>'L_CF Group Life'!AO48</f>
        <v>0</v>
      </c>
      <c r="AN8" s="214">
        <f>'L_CF Group Life'!AP48</f>
        <v>0</v>
      </c>
      <c r="AO8" s="214">
        <f>'L_CF Group Life'!AQ48</f>
        <v>0</v>
      </c>
      <c r="AP8" s="214">
        <f>'L_CF Group Life'!AR48</f>
        <v>0</v>
      </c>
      <c r="AQ8" s="214">
        <f>'L_CF Group Life'!AS48</f>
        <v>0</v>
      </c>
      <c r="AR8" s="214">
        <f>'L_CF Group Life'!AT48</f>
        <v>0</v>
      </c>
      <c r="AS8" s="214">
        <f>'L_CF Group Life'!AU48</f>
        <v>0</v>
      </c>
      <c r="AT8" s="214">
        <f>'L_CF Group Life'!AV48</f>
        <v>0</v>
      </c>
      <c r="AU8" s="214">
        <f>'L_CF Group Life'!AW48</f>
        <v>0</v>
      </c>
      <c r="AV8" s="214">
        <f>'L_CF Group Life'!AX48</f>
        <v>0</v>
      </c>
      <c r="AW8" s="214">
        <f>'L_CF Group Life'!AY48</f>
        <v>0</v>
      </c>
      <c r="AX8" s="214">
        <f>'L_CF Group Life'!AZ48</f>
        <v>0</v>
      </c>
      <c r="AY8" s="214">
        <f>'L_CF Group Life'!BA48</f>
        <v>0</v>
      </c>
      <c r="AZ8" s="214">
        <f>'L_CF Group Life'!BB48</f>
        <v>0</v>
      </c>
      <c r="BA8" s="214">
        <f>'L_CF Group Life'!BC48</f>
        <v>0</v>
      </c>
    </row>
    <row r="9" spans="1:253" ht="14.25" customHeight="1" x14ac:dyDescent="0.3">
      <c r="A9" s="373" t="str">
        <f>IF(SUM(D9:BA9)=0,"",IF(ABS(BA9)*L_CHF!$BA$12/ABS(SUMPRODUCT(L_CHF!$D$12:$BA$12,D9:BA9))&gt;1%,"!",""))</f>
        <v/>
      </c>
      <c r="B9" s="258" t="s">
        <v>238</v>
      </c>
      <c r="C9" s="258" t="s">
        <v>243</v>
      </c>
      <c r="D9" s="214">
        <f>'L_CF Ind Life Trad_CHF'!F51</f>
        <v>0</v>
      </c>
      <c r="E9" s="214">
        <f>'L_CF Ind Life Trad_CHF'!G51</f>
        <v>0</v>
      </c>
      <c r="F9" s="214">
        <f>'L_CF Ind Life Trad_CHF'!H51</f>
        <v>0</v>
      </c>
      <c r="G9" s="214">
        <f>'L_CF Ind Life Trad_CHF'!I51</f>
        <v>0</v>
      </c>
      <c r="H9" s="214">
        <f>'L_CF Ind Life Trad_CHF'!J51</f>
        <v>0</v>
      </c>
      <c r="I9" s="214">
        <f>'L_CF Ind Life Trad_CHF'!K51</f>
        <v>0</v>
      </c>
      <c r="J9" s="214">
        <f>'L_CF Ind Life Trad_CHF'!L51</f>
        <v>0</v>
      </c>
      <c r="K9" s="214">
        <f>'L_CF Ind Life Trad_CHF'!M51</f>
        <v>0</v>
      </c>
      <c r="L9" s="214">
        <f>'L_CF Ind Life Trad_CHF'!N51</f>
        <v>0</v>
      </c>
      <c r="M9" s="214">
        <f>'L_CF Ind Life Trad_CHF'!O51</f>
        <v>0</v>
      </c>
      <c r="N9" s="214">
        <f>'L_CF Ind Life Trad_CHF'!P51</f>
        <v>0</v>
      </c>
      <c r="O9" s="214">
        <f>'L_CF Ind Life Trad_CHF'!Q51</f>
        <v>0</v>
      </c>
      <c r="P9" s="214">
        <f>'L_CF Ind Life Trad_CHF'!R51</f>
        <v>0</v>
      </c>
      <c r="Q9" s="214">
        <f>'L_CF Ind Life Trad_CHF'!S51</f>
        <v>0</v>
      </c>
      <c r="R9" s="214">
        <f>'L_CF Ind Life Trad_CHF'!T51</f>
        <v>0</v>
      </c>
      <c r="S9" s="214">
        <f>'L_CF Ind Life Trad_CHF'!U51</f>
        <v>0</v>
      </c>
      <c r="T9" s="214">
        <f>'L_CF Ind Life Trad_CHF'!V51</f>
        <v>0</v>
      </c>
      <c r="U9" s="214">
        <f>'L_CF Ind Life Trad_CHF'!W51</f>
        <v>0</v>
      </c>
      <c r="V9" s="214">
        <f>'L_CF Ind Life Trad_CHF'!X51</f>
        <v>0</v>
      </c>
      <c r="W9" s="214">
        <f>'L_CF Ind Life Trad_CHF'!Y51</f>
        <v>0</v>
      </c>
      <c r="X9" s="214">
        <f>'L_CF Ind Life Trad_CHF'!Z51</f>
        <v>0</v>
      </c>
      <c r="Y9" s="214">
        <f>'L_CF Ind Life Trad_CHF'!AA51</f>
        <v>0</v>
      </c>
      <c r="Z9" s="214">
        <f>'L_CF Ind Life Trad_CHF'!AB51</f>
        <v>0</v>
      </c>
      <c r="AA9" s="214">
        <f>'L_CF Ind Life Trad_CHF'!AC51</f>
        <v>0</v>
      </c>
      <c r="AB9" s="214">
        <f>'L_CF Ind Life Trad_CHF'!AD51</f>
        <v>0</v>
      </c>
      <c r="AC9" s="214">
        <f>'L_CF Ind Life Trad_CHF'!AE51</f>
        <v>0</v>
      </c>
      <c r="AD9" s="214">
        <f>'L_CF Ind Life Trad_CHF'!AF51</f>
        <v>0</v>
      </c>
      <c r="AE9" s="214">
        <f>'L_CF Ind Life Trad_CHF'!AG51</f>
        <v>0</v>
      </c>
      <c r="AF9" s="214">
        <f>'L_CF Ind Life Trad_CHF'!AH51</f>
        <v>0</v>
      </c>
      <c r="AG9" s="214">
        <f>'L_CF Ind Life Trad_CHF'!AI51</f>
        <v>0</v>
      </c>
      <c r="AH9" s="214">
        <f>'L_CF Ind Life Trad_CHF'!AJ51</f>
        <v>0</v>
      </c>
      <c r="AI9" s="214">
        <f>'L_CF Ind Life Trad_CHF'!AK51</f>
        <v>0</v>
      </c>
      <c r="AJ9" s="214">
        <f>'L_CF Ind Life Trad_CHF'!AL51</f>
        <v>0</v>
      </c>
      <c r="AK9" s="214">
        <f>'L_CF Ind Life Trad_CHF'!AM51</f>
        <v>0</v>
      </c>
      <c r="AL9" s="214">
        <f>'L_CF Ind Life Trad_CHF'!AN51</f>
        <v>0</v>
      </c>
      <c r="AM9" s="214">
        <f>'L_CF Ind Life Trad_CHF'!AO51</f>
        <v>0</v>
      </c>
      <c r="AN9" s="214">
        <f>'L_CF Ind Life Trad_CHF'!AP51</f>
        <v>0</v>
      </c>
      <c r="AO9" s="214">
        <f>'L_CF Ind Life Trad_CHF'!AQ51</f>
        <v>0</v>
      </c>
      <c r="AP9" s="214">
        <f>'L_CF Ind Life Trad_CHF'!AR51</f>
        <v>0</v>
      </c>
      <c r="AQ9" s="214">
        <f>'L_CF Ind Life Trad_CHF'!AS51</f>
        <v>0</v>
      </c>
      <c r="AR9" s="214">
        <f>'L_CF Ind Life Trad_CHF'!AT51</f>
        <v>0</v>
      </c>
      <c r="AS9" s="214">
        <f>'L_CF Ind Life Trad_CHF'!AU51</f>
        <v>0</v>
      </c>
      <c r="AT9" s="214">
        <f>'L_CF Ind Life Trad_CHF'!AV51</f>
        <v>0</v>
      </c>
      <c r="AU9" s="214">
        <f>'L_CF Ind Life Trad_CHF'!AW51</f>
        <v>0</v>
      </c>
      <c r="AV9" s="214">
        <f>'L_CF Ind Life Trad_CHF'!AX51</f>
        <v>0</v>
      </c>
      <c r="AW9" s="214">
        <f>'L_CF Ind Life Trad_CHF'!AY51</f>
        <v>0</v>
      </c>
      <c r="AX9" s="214">
        <f>'L_CF Ind Life Trad_CHF'!AZ51</f>
        <v>0</v>
      </c>
      <c r="AY9" s="214">
        <f>'L_CF Ind Life Trad_CHF'!BA51</f>
        <v>0</v>
      </c>
      <c r="AZ9" s="214">
        <f>'L_CF Ind Life Trad_CHF'!BB51</f>
        <v>0</v>
      </c>
      <c r="BA9" s="214">
        <f>'L_CF Ind Life Trad_CHF'!BC51</f>
        <v>0</v>
      </c>
    </row>
    <row r="10" spans="1:253" ht="14" x14ac:dyDescent="0.3">
      <c r="A10" s="374"/>
      <c r="B10" s="326" t="s">
        <v>238</v>
      </c>
      <c r="C10" s="326" t="s">
        <v>269</v>
      </c>
      <c r="D10" s="330">
        <f>-SUM(D8:D9)</f>
        <v>0</v>
      </c>
      <c r="E10" s="330">
        <f t="shared" ref="E10:BA10" si="1">-SUM(E8:E9)</f>
        <v>0</v>
      </c>
      <c r="F10" s="330">
        <f t="shared" si="1"/>
        <v>0</v>
      </c>
      <c r="G10" s="330">
        <f t="shared" si="1"/>
        <v>0</v>
      </c>
      <c r="H10" s="330">
        <f t="shared" si="1"/>
        <v>0</v>
      </c>
      <c r="I10" s="330">
        <f t="shared" si="1"/>
        <v>0</v>
      </c>
      <c r="J10" s="330">
        <f t="shared" si="1"/>
        <v>0</v>
      </c>
      <c r="K10" s="330">
        <f t="shared" si="1"/>
        <v>0</v>
      </c>
      <c r="L10" s="330">
        <f t="shared" si="1"/>
        <v>0</v>
      </c>
      <c r="M10" s="330">
        <f t="shared" si="1"/>
        <v>0</v>
      </c>
      <c r="N10" s="330">
        <f t="shared" si="1"/>
        <v>0</v>
      </c>
      <c r="O10" s="330">
        <f t="shared" si="1"/>
        <v>0</v>
      </c>
      <c r="P10" s="330">
        <f t="shared" si="1"/>
        <v>0</v>
      </c>
      <c r="Q10" s="330">
        <f t="shared" si="1"/>
        <v>0</v>
      </c>
      <c r="R10" s="330">
        <f t="shared" si="1"/>
        <v>0</v>
      </c>
      <c r="S10" s="330">
        <f t="shared" si="1"/>
        <v>0</v>
      </c>
      <c r="T10" s="330">
        <f t="shared" si="1"/>
        <v>0</v>
      </c>
      <c r="U10" s="330">
        <f t="shared" si="1"/>
        <v>0</v>
      </c>
      <c r="V10" s="330">
        <f t="shared" si="1"/>
        <v>0</v>
      </c>
      <c r="W10" s="330">
        <f t="shared" si="1"/>
        <v>0</v>
      </c>
      <c r="X10" s="330">
        <f t="shared" si="1"/>
        <v>0</v>
      </c>
      <c r="Y10" s="330">
        <f t="shared" si="1"/>
        <v>0</v>
      </c>
      <c r="Z10" s="330">
        <f t="shared" si="1"/>
        <v>0</v>
      </c>
      <c r="AA10" s="330">
        <f t="shared" si="1"/>
        <v>0</v>
      </c>
      <c r="AB10" s="330">
        <f t="shared" si="1"/>
        <v>0</v>
      </c>
      <c r="AC10" s="330">
        <f t="shared" si="1"/>
        <v>0</v>
      </c>
      <c r="AD10" s="330">
        <f t="shared" si="1"/>
        <v>0</v>
      </c>
      <c r="AE10" s="330">
        <f t="shared" si="1"/>
        <v>0</v>
      </c>
      <c r="AF10" s="330">
        <f t="shared" si="1"/>
        <v>0</v>
      </c>
      <c r="AG10" s="330">
        <f t="shared" si="1"/>
        <v>0</v>
      </c>
      <c r="AH10" s="330">
        <f t="shared" si="1"/>
        <v>0</v>
      </c>
      <c r="AI10" s="330">
        <f t="shared" si="1"/>
        <v>0</v>
      </c>
      <c r="AJ10" s="330">
        <f t="shared" si="1"/>
        <v>0</v>
      </c>
      <c r="AK10" s="330">
        <f t="shared" si="1"/>
        <v>0</v>
      </c>
      <c r="AL10" s="330">
        <f t="shared" si="1"/>
        <v>0</v>
      </c>
      <c r="AM10" s="330">
        <f t="shared" si="1"/>
        <v>0</v>
      </c>
      <c r="AN10" s="330">
        <f t="shared" si="1"/>
        <v>0</v>
      </c>
      <c r="AO10" s="330">
        <f t="shared" si="1"/>
        <v>0</v>
      </c>
      <c r="AP10" s="330">
        <f t="shared" si="1"/>
        <v>0</v>
      </c>
      <c r="AQ10" s="330">
        <f t="shared" si="1"/>
        <v>0</v>
      </c>
      <c r="AR10" s="330">
        <f t="shared" si="1"/>
        <v>0</v>
      </c>
      <c r="AS10" s="330">
        <f t="shared" si="1"/>
        <v>0</v>
      </c>
      <c r="AT10" s="330">
        <f t="shared" si="1"/>
        <v>0</v>
      </c>
      <c r="AU10" s="330">
        <f t="shared" si="1"/>
        <v>0</v>
      </c>
      <c r="AV10" s="330">
        <f t="shared" si="1"/>
        <v>0</v>
      </c>
      <c r="AW10" s="330">
        <f t="shared" si="1"/>
        <v>0</v>
      </c>
      <c r="AX10" s="330">
        <f t="shared" si="1"/>
        <v>0</v>
      </c>
      <c r="AY10" s="330">
        <f t="shared" si="1"/>
        <v>0</v>
      </c>
      <c r="AZ10" s="330">
        <f t="shared" si="1"/>
        <v>0</v>
      </c>
      <c r="BA10" s="330">
        <f t="shared" si="1"/>
        <v>0</v>
      </c>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row>
    <row r="11" spans="1:253" customFormat="1" ht="12.75" customHeight="1" x14ac:dyDescent="0.3">
      <c r="A11" s="372"/>
    </row>
    <row r="12" spans="1:253" ht="12.75" customHeight="1" x14ac:dyDescent="0.3">
      <c r="A12" s="373" t="str">
        <f>IF(SUM(D12:BA12)=0,"",IF(ABS(BA12)*L_EUR!$BA$12/ABS(SUMPRODUCT(L_EUR!$D$12:$BA$12,D12:BA12))&gt;1%,"!",""))</f>
        <v/>
      </c>
      <c r="B12" s="332" t="s">
        <v>122</v>
      </c>
      <c r="C12" s="332" t="s">
        <v>243</v>
      </c>
      <c r="D12" s="333">
        <f>'L_CF Ind Life Trad_EUR'!F51</f>
        <v>0</v>
      </c>
      <c r="E12" s="333">
        <f>'L_CF Ind Life Trad_EUR'!G51</f>
        <v>0</v>
      </c>
      <c r="F12" s="333">
        <f>'L_CF Ind Life Trad_EUR'!H51</f>
        <v>0</v>
      </c>
      <c r="G12" s="333">
        <f>'L_CF Ind Life Trad_EUR'!I51</f>
        <v>0</v>
      </c>
      <c r="H12" s="333">
        <f>'L_CF Ind Life Trad_EUR'!J51</f>
        <v>0</v>
      </c>
      <c r="I12" s="333">
        <f>'L_CF Ind Life Trad_EUR'!K51</f>
        <v>0</v>
      </c>
      <c r="J12" s="333">
        <f>'L_CF Ind Life Trad_EUR'!L51</f>
        <v>0</v>
      </c>
      <c r="K12" s="333">
        <f>'L_CF Ind Life Trad_EUR'!M51</f>
        <v>0</v>
      </c>
      <c r="L12" s="333">
        <f>'L_CF Ind Life Trad_EUR'!N51</f>
        <v>0</v>
      </c>
      <c r="M12" s="333">
        <f>'L_CF Ind Life Trad_EUR'!O51</f>
        <v>0</v>
      </c>
      <c r="N12" s="333">
        <f>'L_CF Ind Life Trad_EUR'!P51</f>
        <v>0</v>
      </c>
      <c r="O12" s="333">
        <f>'L_CF Ind Life Trad_EUR'!Q51</f>
        <v>0</v>
      </c>
      <c r="P12" s="333">
        <f>'L_CF Ind Life Trad_EUR'!R51</f>
        <v>0</v>
      </c>
      <c r="Q12" s="333">
        <f>'L_CF Ind Life Trad_EUR'!S51</f>
        <v>0</v>
      </c>
      <c r="R12" s="333">
        <f>'L_CF Ind Life Trad_EUR'!T51</f>
        <v>0</v>
      </c>
      <c r="S12" s="333">
        <f>'L_CF Ind Life Trad_EUR'!U51</f>
        <v>0</v>
      </c>
      <c r="T12" s="333">
        <f>'L_CF Ind Life Trad_EUR'!V51</f>
        <v>0</v>
      </c>
      <c r="U12" s="333">
        <f>'L_CF Ind Life Trad_EUR'!W51</f>
        <v>0</v>
      </c>
      <c r="V12" s="333">
        <f>'L_CF Ind Life Trad_EUR'!X51</f>
        <v>0</v>
      </c>
      <c r="W12" s="333">
        <f>'L_CF Ind Life Trad_EUR'!Y51</f>
        <v>0</v>
      </c>
      <c r="X12" s="333">
        <f>'L_CF Ind Life Trad_EUR'!Z51</f>
        <v>0</v>
      </c>
      <c r="Y12" s="333">
        <f>'L_CF Ind Life Trad_EUR'!AA51</f>
        <v>0</v>
      </c>
      <c r="Z12" s="333">
        <f>'L_CF Ind Life Trad_EUR'!AB51</f>
        <v>0</v>
      </c>
      <c r="AA12" s="333">
        <f>'L_CF Ind Life Trad_EUR'!AC51</f>
        <v>0</v>
      </c>
      <c r="AB12" s="333">
        <f>'L_CF Ind Life Trad_EUR'!AD51</f>
        <v>0</v>
      </c>
      <c r="AC12" s="333">
        <f>'L_CF Ind Life Trad_EUR'!AE51</f>
        <v>0</v>
      </c>
      <c r="AD12" s="333">
        <f>'L_CF Ind Life Trad_EUR'!AF51</f>
        <v>0</v>
      </c>
      <c r="AE12" s="333">
        <f>'L_CF Ind Life Trad_EUR'!AG51</f>
        <v>0</v>
      </c>
      <c r="AF12" s="333">
        <f>'L_CF Ind Life Trad_EUR'!AH51</f>
        <v>0</v>
      </c>
      <c r="AG12" s="333">
        <f>'L_CF Ind Life Trad_EUR'!AI51</f>
        <v>0</v>
      </c>
      <c r="AH12" s="333">
        <f>'L_CF Ind Life Trad_EUR'!AJ51</f>
        <v>0</v>
      </c>
      <c r="AI12" s="333">
        <f>'L_CF Ind Life Trad_EUR'!AK51</f>
        <v>0</v>
      </c>
      <c r="AJ12" s="333">
        <f>'L_CF Ind Life Trad_EUR'!AL51</f>
        <v>0</v>
      </c>
      <c r="AK12" s="333">
        <f>'L_CF Ind Life Trad_EUR'!AM51</f>
        <v>0</v>
      </c>
      <c r="AL12" s="333">
        <f>'L_CF Ind Life Trad_EUR'!AN51</f>
        <v>0</v>
      </c>
      <c r="AM12" s="333">
        <f>'L_CF Ind Life Trad_EUR'!AO51</f>
        <v>0</v>
      </c>
      <c r="AN12" s="333">
        <f>'L_CF Ind Life Trad_EUR'!AP51</f>
        <v>0</v>
      </c>
      <c r="AO12" s="333">
        <f>'L_CF Ind Life Trad_EUR'!AQ51</f>
        <v>0</v>
      </c>
      <c r="AP12" s="333">
        <f>'L_CF Ind Life Trad_EUR'!AR51</f>
        <v>0</v>
      </c>
      <c r="AQ12" s="333">
        <f>'L_CF Ind Life Trad_EUR'!AS51</f>
        <v>0</v>
      </c>
      <c r="AR12" s="333">
        <f>'L_CF Ind Life Trad_EUR'!AT51</f>
        <v>0</v>
      </c>
      <c r="AS12" s="333">
        <f>'L_CF Ind Life Trad_EUR'!AU51</f>
        <v>0</v>
      </c>
      <c r="AT12" s="333">
        <f>'L_CF Ind Life Trad_EUR'!AV51</f>
        <v>0</v>
      </c>
      <c r="AU12" s="333">
        <f>'L_CF Ind Life Trad_EUR'!AW51</f>
        <v>0</v>
      </c>
      <c r="AV12" s="333">
        <f>'L_CF Ind Life Trad_EUR'!AX51</f>
        <v>0</v>
      </c>
      <c r="AW12" s="333">
        <f>'L_CF Ind Life Trad_EUR'!AY51</f>
        <v>0</v>
      </c>
      <c r="AX12" s="333">
        <f>'L_CF Ind Life Trad_EUR'!AZ51</f>
        <v>0</v>
      </c>
      <c r="AY12" s="333">
        <f>'L_CF Ind Life Trad_EUR'!BA51</f>
        <v>0</v>
      </c>
      <c r="AZ12" s="333">
        <f>'L_CF Ind Life Trad_EUR'!BB51</f>
        <v>0</v>
      </c>
      <c r="BA12" s="333">
        <f>'L_CF Ind Life Trad_EUR'!BC51</f>
        <v>0</v>
      </c>
    </row>
    <row r="13" spans="1:253" ht="12.75" customHeight="1" x14ac:dyDescent="0.3">
      <c r="A13" s="372"/>
      <c r="B13" s="326" t="s">
        <v>122</v>
      </c>
      <c r="C13" s="326" t="s">
        <v>269</v>
      </c>
      <c r="D13" s="330">
        <f>-D12</f>
        <v>0</v>
      </c>
      <c r="E13" s="330">
        <f t="shared" ref="E13:BA13" si="2">-E12</f>
        <v>0</v>
      </c>
      <c r="F13" s="330">
        <f t="shared" si="2"/>
        <v>0</v>
      </c>
      <c r="G13" s="330">
        <f t="shared" si="2"/>
        <v>0</v>
      </c>
      <c r="H13" s="330">
        <f t="shared" si="2"/>
        <v>0</v>
      </c>
      <c r="I13" s="330">
        <f t="shared" si="2"/>
        <v>0</v>
      </c>
      <c r="J13" s="330">
        <f t="shared" si="2"/>
        <v>0</v>
      </c>
      <c r="K13" s="330">
        <f t="shared" si="2"/>
        <v>0</v>
      </c>
      <c r="L13" s="330">
        <f t="shared" si="2"/>
        <v>0</v>
      </c>
      <c r="M13" s="330">
        <f t="shared" si="2"/>
        <v>0</v>
      </c>
      <c r="N13" s="330">
        <f t="shared" si="2"/>
        <v>0</v>
      </c>
      <c r="O13" s="330">
        <f t="shared" si="2"/>
        <v>0</v>
      </c>
      <c r="P13" s="330">
        <f t="shared" si="2"/>
        <v>0</v>
      </c>
      <c r="Q13" s="330">
        <f t="shared" si="2"/>
        <v>0</v>
      </c>
      <c r="R13" s="330">
        <f t="shared" si="2"/>
        <v>0</v>
      </c>
      <c r="S13" s="330">
        <f t="shared" si="2"/>
        <v>0</v>
      </c>
      <c r="T13" s="330">
        <f t="shared" si="2"/>
        <v>0</v>
      </c>
      <c r="U13" s="330">
        <f t="shared" si="2"/>
        <v>0</v>
      </c>
      <c r="V13" s="330">
        <f t="shared" si="2"/>
        <v>0</v>
      </c>
      <c r="W13" s="330">
        <f t="shared" si="2"/>
        <v>0</v>
      </c>
      <c r="X13" s="330">
        <f t="shared" si="2"/>
        <v>0</v>
      </c>
      <c r="Y13" s="330">
        <f t="shared" si="2"/>
        <v>0</v>
      </c>
      <c r="Z13" s="330">
        <f t="shared" si="2"/>
        <v>0</v>
      </c>
      <c r="AA13" s="330">
        <f t="shared" si="2"/>
        <v>0</v>
      </c>
      <c r="AB13" s="330">
        <f t="shared" si="2"/>
        <v>0</v>
      </c>
      <c r="AC13" s="330">
        <f t="shared" si="2"/>
        <v>0</v>
      </c>
      <c r="AD13" s="330">
        <f t="shared" si="2"/>
        <v>0</v>
      </c>
      <c r="AE13" s="330">
        <f t="shared" si="2"/>
        <v>0</v>
      </c>
      <c r="AF13" s="330">
        <f t="shared" si="2"/>
        <v>0</v>
      </c>
      <c r="AG13" s="330">
        <f t="shared" si="2"/>
        <v>0</v>
      </c>
      <c r="AH13" s="330">
        <f t="shared" si="2"/>
        <v>0</v>
      </c>
      <c r="AI13" s="330">
        <f t="shared" si="2"/>
        <v>0</v>
      </c>
      <c r="AJ13" s="330">
        <f t="shared" si="2"/>
        <v>0</v>
      </c>
      <c r="AK13" s="330">
        <f t="shared" si="2"/>
        <v>0</v>
      </c>
      <c r="AL13" s="330">
        <f t="shared" si="2"/>
        <v>0</v>
      </c>
      <c r="AM13" s="330">
        <f t="shared" si="2"/>
        <v>0</v>
      </c>
      <c r="AN13" s="330">
        <f t="shared" si="2"/>
        <v>0</v>
      </c>
      <c r="AO13" s="330">
        <f t="shared" si="2"/>
        <v>0</v>
      </c>
      <c r="AP13" s="330">
        <f t="shared" si="2"/>
        <v>0</v>
      </c>
      <c r="AQ13" s="330">
        <f t="shared" si="2"/>
        <v>0</v>
      </c>
      <c r="AR13" s="330">
        <f t="shared" si="2"/>
        <v>0</v>
      </c>
      <c r="AS13" s="330">
        <f t="shared" si="2"/>
        <v>0</v>
      </c>
      <c r="AT13" s="330">
        <f t="shared" si="2"/>
        <v>0</v>
      </c>
      <c r="AU13" s="330">
        <f t="shared" si="2"/>
        <v>0</v>
      </c>
      <c r="AV13" s="330">
        <f t="shared" si="2"/>
        <v>0</v>
      </c>
      <c r="AW13" s="330">
        <f t="shared" si="2"/>
        <v>0</v>
      </c>
      <c r="AX13" s="330">
        <f t="shared" si="2"/>
        <v>0</v>
      </c>
      <c r="AY13" s="330">
        <f t="shared" si="2"/>
        <v>0</v>
      </c>
      <c r="AZ13" s="330">
        <f t="shared" si="2"/>
        <v>0</v>
      </c>
      <c r="BA13" s="330">
        <f t="shared" si="2"/>
        <v>0</v>
      </c>
    </row>
    <row r="14" spans="1:253" customFormat="1" ht="12.75" customHeight="1" x14ac:dyDescent="0.3">
      <c r="A14" s="372"/>
    </row>
    <row r="15" spans="1:253" ht="12.75" customHeight="1" x14ac:dyDescent="0.3">
      <c r="A15" s="373" t="str">
        <f>IF(SUM(D15:BA15)=0,"",IF(ABS(BA15)*L_USD!$BA$12/ABS(SUMPRODUCT(L_USD!$D$12:$BA$12,D15:BA15))&gt;1%,"!",""))</f>
        <v/>
      </c>
      <c r="B15" s="332" t="s">
        <v>239</v>
      </c>
      <c r="C15" s="332" t="s">
        <v>243</v>
      </c>
      <c r="D15" s="333">
        <f>'L_CF Ind Life Trad_USD'!F51</f>
        <v>0</v>
      </c>
      <c r="E15" s="333">
        <f>'L_CF Ind Life Trad_USD'!G51</f>
        <v>0</v>
      </c>
      <c r="F15" s="333">
        <f>'L_CF Ind Life Trad_USD'!H51</f>
        <v>0</v>
      </c>
      <c r="G15" s="333">
        <f>'L_CF Ind Life Trad_USD'!I51</f>
        <v>0</v>
      </c>
      <c r="H15" s="333">
        <f>'L_CF Ind Life Trad_USD'!J51</f>
        <v>0</v>
      </c>
      <c r="I15" s="333">
        <f>'L_CF Ind Life Trad_USD'!K51</f>
        <v>0</v>
      </c>
      <c r="J15" s="333">
        <f>'L_CF Ind Life Trad_USD'!L51</f>
        <v>0</v>
      </c>
      <c r="K15" s="333">
        <f>'L_CF Ind Life Trad_USD'!M51</f>
        <v>0</v>
      </c>
      <c r="L15" s="333">
        <f>'L_CF Ind Life Trad_USD'!N51</f>
        <v>0</v>
      </c>
      <c r="M15" s="333">
        <f>'L_CF Ind Life Trad_USD'!O51</f>
        <v>0</v>
      </c>
      <c r="N15" s="333">
        <f>'L_CF Ind Life Trad_USD'!P51</f>
        <v>0</v>
      </c>
      <c r="O15" s="333">
        <f>'L_CF Ind Life Trad_USD'!Q51</f>
        <v>0</v>
      </c>
      <c r="P15" s="333">
        <f>'L_CF Ind Life Trad_USD'!R51</f>
        <v>0</v>
      </c>
      <c r="Q15" s="333">
        <f>'L_CF Ind Life Trad_USD'!S51</f>
        <v>0</v>
      </c>
      <c r="R15" s="333">
        <f>'L_CF Ind Life Trad_USD'!T51</f>
        <v>0</v>
      </c>
      <c r="S15" s="333">
        <f>'L_CF Ind Life Trad_USD'!U51</f>
        <v>0</v>
      </c>
      <c r="T15" s="333">
        <f>'L_CF Ind Life Trad_USD'!V51</f>
        <v>0</v>
      </c>
      <c r="U15" s="333">
        <f>'L_CF Ind Life Trad_USD'!W51</f>
        <v>0</v>
      </c>
      <c r="V15" s="333">
        <f>'L_CF Ind Life Trad_USD'!X51</f>
        <v>0</v>
      </c>
      <c r="W15" s="333">
        <f>'L_CF Ind Life Trad_USD'!Y51</f>
        <v>0</v>
      </c>
      <c r="X15" s="333">
        <f>'L_CF Ind Life Trad_USD'!Z51</f>
        <v>0</v>
      </c>
      <c r="Y15" s="333">
        <f>'L_CF Ind Life Trad_USD'!AA51</f>
        <v>0</v>
      </c>
      <c r="Z15" s="333">
        <f>'L_CF Ind Life Trad_USD'!AB51</f>
        <v>0</v>
      </c>
      <c r="AA15" s="333">
        <f>'L_CF Ind Life Trad_USD'!AC51</f>
        <v>0</v>
      </c>
      <c r="AB15" s="333">
        <f>'L_CF Ind Life Trad_USD'!AD51</f>
        <v>0</v>
      </c>
      <c r="AC15" s="333">
        <f>'L_CF Ind Life Trad_USD'!AE51</f>
        <v>0</v>
      </c>
      <c r="AD15" s="333">
        <f>'L_CF Ind Life Trad_USD'!AF51</f>
        <v>0</v>
      </c>
      <c r="AE15" s="333">
        <f>'L_CF Ind Life Trad_USD'!AG51</f>
        <v>0</v>
      </c>
      <c r="AF15" s="333">
        <f>'L_CF Ind Life Trad_USD'!AH51</f>
        <v>0</v>
      </c>
      <c r="AG15" s="333">
        <f>'L_CF Ind Life Trad_USD'!AI51</f>
        <v>0</v>
      </c>
      <c r="AH15" s="333">
        <f>'L_CF Ind Life Trad_USD'!AJ51</f>
        <v>0</v>
      </c>
      <c r="AI15" s="333">
        <f>'L_CF Ind Life Trad_USD'!AK51</f>
        <v>0</v>
      </c>
      <c r="AJ15" s="333">
        <f>'L_CF Ind Life Trad_USD'!AL51</f>
        <v>0</v>
      </c>
      <c r="AK15" s="333">
        <f>'L_CF Ind Life Trad_USD'!AM51</f>
        <v>0</v>
      </c>
      <c r="AL15" s="333">
        <f>'L_CF Ind Life Trad_USD'!AN51</f>
        <v>0</v>
      </c>
      <c r="AM15" s="333">
        <f>'L_CF Ind Life Trad_USD'!AO51</f>
        <v>0</v>
      </c>
      <c r="AN15" s="333">
        <f>'L_CF Ind Life Trad_USD'!AP51</f>
        <v>0</v>
      </c>
      <c r="AO15" s="333">
        <f>'L_CF Ind Life Trad_USD'!AQ51</f>
        <v>0</v>
      </c>
      <c r="AP15" s="333">
        <f>'L_CF Ind Life Trad_USD'!AR51</f>
        <v>0</v>
      </c>
      <c r="AQ15" s="333">
        <f>'L_CF Ind Life Trad_USD'!AS51</f>
        <v>0</v>
      </c>
      <c r="AR15" s="333">
        <f>'L_CF Ind Life Trad_USD'!AT51</f>
        <v>0</v>
      </c>
      <c r="AS15" s="333">
        <f>'L_CF Ind Life Trad_USD'!AU51</f>
        <v>0</v>
      </c>
      <c r="AT15" s="333">
        <f>'L_CF Ind Life Trad_USD'!AV51</f>
        <v>0</v>
      </c>
      <c r="AU15" s="333">
        <f>'L_CF Ind Life Trad_USD'!AW51</f>
        <v>0</v>
      </c>
      <c r="AV15" s="333">
        <f>'L_CF Ind Life Trad_USD'!AX51</f>
        <v>0</v>
      </c>
      <c r="AW15" s="333">
        <f>'L_CF Ind Life Trad_USD'!AY51</f>
        <v>0</v>
      </c>
      <c r="AX15" s="333">
        <f>'L_CF Ind Life Trad_USD'!AZ51</f>
        <v>0</v>
      </c>
      <c r="AY15" s="333">
        <f>'L_CF Ind Life Trad_USD'!BA51</f>
        <v>0</v>
      </c>
      <c r="AZ15" s="333">
        <f>'L_CF Ind Life Trad_USD'!BB51</f>
        <v>0</v>
      </c>
      <c r="BA15" s="333">
        <f>'L_CF Ind Life Trad_USD'!BC51</f>
        <v>0</v>
      </c>
    </row>
    <row r="16" spans="1:253" ht="12.75" customHeight="1" x14ac:dyDescent="0.3">
      <c r="A16" s="372"/>
      <c r="B16" s="326" t="s">
        <v>239</v>
      </c>
      <c r="C16" s="326" t="s">
        <v>269</v>
      </c>
      <c r="D16" s="330">
        <f>-D15</f>
        <v>0</v>
      </c>
      <c r="E16" s="330">
        <f t="shared" ref="E16" si="3">-E15</f>
        <v>0</v>
      </c>
      <c r="F16" s="330">
        <f t="shared" ref="F16" si="4">-F15</f>
        <v>0</v>
      </c>
      <c r="G16" s="330">
        <f t="shared" ref="G16" si="5">-G15</f>
        <v>0</v>
      </c>
      <c r="H16" s="330">
        <f t="shared" ref="H16" si="6">-H15</f>
        <v>0</v>
      </c>
      <c r="I16" s="330">
        <f t="shared" ref="I16" si="7">-I15</f>
        <v>0</v>
      </c>
      <c r="J16" s="330">
        <f t="shared" ref="J16" si="8">-J15</f>
        <v>0</v>
      </c>
      <c r="K16" s="330">
        <f t="shared" ref="K16" si="9">-K15</f>
        <v>0</v>
      </c>
      <c r="L16" s="330">
        <f t="shared" ref="L16" si="10">-L15</f>
        <v>0</v>
      </c>
      <c r="M16" s="330">
        <f t="shared" ref="M16" si="11">-M15</f>
        <v>0</v>
      </c>
      <c r="N16" s="330">
        <f t="shared" ref="N16" si="12">-N15</f>
        <v>0</v>
      </c>
      <c r="O16" s="330">
        <f t="shared" ref="O16" si="13">-O15</f>
        <v>0</v>
      </c>
      <c r="P16" s="330">
        <f t="shared" ref="P16" si="14">-P15</f>
        <v>0</v>
      </c>
      <c r="Q16" s="330">
        <f t="shared" ref="Q16" si="15">-Q15</f>
        <v>0</v>
      </c>
      <c r="R16" s="330">
        <f t="shared" ref="R16" si="16">-R15</f>
        <v>0</v>
      </c>
      <c r="S16" s="330">
        <f t="shared" ref="S16" si="17">-S15</f>
        <v>0</v>
      </c>
      <c r="T16" s="330">
        <f t="shared" ref="T16" si="18">-T15</f>
        <v>0</v>
      </c>
      <c r="U16" s="330">
        <f t="shared" ref="U16" si="19">-U15</f>
        <v>0</v>
      </c>
      <c r="V16" s="330">
        <f t="shared" ref="V16" si="20">-V15</f>
        <v>0</v>
      </c>
      <c r="W16" s="330">
        <f t="shared" ref="W16" si="21">-W15</f>
        <v>0</v>
      </c>
      <c r="X16" s="330">
        <f t="shared" ref="X16" si="22">-X15</f>
        <v>0</v>
      </c>
      <c r="Y16" s="330">
        <f t="shared" ref="Y16" si="23">-Y15</f>
        <v>0</v>
      </c>
      <c r="Z16" s="330">
        <f t="shared" ref="Z16" si="24">-Z15</f>
        <v>0</v>
      </c>
      <c r="AA16" s="330">
        <f t="shared" ref="AA16" si="25">-AA15</f>
        <v>0</v>
      </c>
      <c r="AB16" s="330">
        <f t="shared" ref="AB16" si="26">-AB15</f>
        <v>0</v>
      </c>
      <c r="AC16" s="330">
        <f t="shared" ref="AC16" si="27">-AC15</f>
        <v>0</v>
      </c>
      <c r="AD16" s="330">
        <f t="shared" ref="AD16" si="28">-AD15</f>
        <v>0</v>
      </c>
      <c r="AE16" s="330">
        <f t="shared" ref="AE16" si="29">-AE15</f>
        <v>0</v>
      </c>
      <c r="AF16" s="330">
        <f t="shared" ref="AF16" si="30">-AF15</f>
        <v>0</v>
      </c>
      <c r="AG16" s="330">
        <f t="shared" ref="AG16" si="31">-AG15</f>
        <v>0</v>
      </c>
      <c r="AH16" s="330">
        <f t="shared" ref="AH16" si="32">-AH15</f>
        <v>0</v>
      </c>
      <c r="AI16" s="330">
        <f t="shared" ref="AI16" si="33">-AI15</f>
        <v>0</v>
      </c>
      <c r="AJ16" s="330">
        <f t="shared" ref="AJ16" si="34">-AJ15</f>
        <v>0</v>
      </c>
      <c r="AK16" s="330">
        <f t="shared" ref="AK16" si="35">-AK15</f>
        <v>0</v>
      </c>
      <c r="AL16" s="330">
        <f t="shared" ref="AL16" si="36">-AL15</f>
        <v>0</v>
      </c>
      <c r="AM16" s="330">
        <f t="shared" ref="AM16" si="37">-AM15</f>
        <v>0</v>
      </c>
      <c r="AN16" s="330">
        <f t="shared" ref="AN16" si="38">-AN15</f>
        <v>0</v>
      </c>
      <c r="AO16" s="330">
        <f t="shared" ref="AO16" si="39">-AO15</f>
        <v>0</v>
      </c>
      <c r="AP16" s="330">
        <f t="shared" ref="AP16" si="40">-AP15</f>
        <v>0</v>
      </c>
      <c r="AQ16" s="330">
        <f t="shared" ref="AQ16" si="41">-AQ15</f>
        <v>0</v>
      </c>
      <c r="AR16" s="330">
        <f t="shared" ref="AR16" si="42">-AR15</f>
        <v>0</v>
      </c>
      <c r="AS16" s="330">
        <f t="shared" ref="AS16" si="43">-AS15</f>
        <v>0</v>
      </c>
      <c r="AT16" s="330">
        <f t="shared" ref="AT16" si="44">-AT15</f>
        <v>0</v>
      </c>
      <c r="AU16" s="330">
        <f t="shared" ref="AU16" si="45">-AU15</f>
        <v>0</v>
      </c>
      <c r="AV16" s="330">
        <f t="shared" ref="AV16" si="46">-AV15</f>
        <v>0</v>
      </c>
      <c r="AW16" s="330">
        <f t="shared" ref="AW16" si="47">-AW15</f>
        <v>0</v>
      </c>
      <c r="AX16" s="330">
        <f t="shared" ref="AX16" si="48">-AX15</f>
        <v>0</v>
      </c>
      <c r="AY16" s="330">
        <f t="shared" ref="AY16" si="49">-AY15</f>
        <v>0</v>
      </c>
      <c r="AZ16" s="330">
        <f t="shared" ref="AZ16" si="50">-AZ15</f>
        <v>0</v>
      </c>
      <c r="BA16" s="330">
        <f t="shared" ref="BA16" si="51">-BA15</f>
        <v>0</v>
      </c>
    </row>
    <row r="17" spans="1:53" customFormat="1" ht="12.75" customHeight="1" x14ac:dyDescent="0.3">
      <c r="A17" s="372"/>
    </row>
    <row r="18" spans="1:53" ht="12.75" customHeight="1" x14ac:dyDescent="0.3">
      <c r="A18" s="373" t="str">
        <f>IF(SUM(D18:BA18)=0,"",IF(ABS(BA18)*L_GBP!$BA$12/ABS(SUMPRODUCT(L_GBP!$D$12:$BA$12,D18:BA18))&gt;1%,"!",""))</f>
        <v/>
      </c>
      <c r="B18" s="332" t="s">
        <v>240</v>
      </c>
      <c r="C18" s="332" t="s">
        <v>243</v>
      </c>
      <c r="D18" s="333">
        <f>'L_CF Ind Life Trad_GBP'!F51</f>
        <v>0</v>
      </c>
      <c r="E18" s="333">
        <f>'L_CF Ind Life Trad_GBP'!G51</f>
        <v>0</v>
      </c>
      <c r="F18" s="333">
        <f>'L_CF Ind Life Trad_GBP'!H51</f>
        <v>0</v>
      </c>
      <c r="G18" s="333">
        <f>'L_CF Ind Life Trad_GBP'!I51</f>
        <v>0</v>
      </c>
      <c r="H18" s="333">
        <f>'L_CF Ind Life Trad_GBP'!J51</f>
        <v>0</v>
      </c>
      <c r="I18" s="333">
        <f>'L_CF Ind Life Trad_GBP'!K51</f>
        <v>0</v>
      </c>
      <c r="J18" s="333">
        <f>'L_CF Ind Life Trad_GBP'!L51</f>
        <v>0</v>
      </c>
      <c r="K18" s="333">
        <f>'L_CF Ind Life Trad_GBP'!M51</f>
        <v>0</v>
      </c>
      <c r="L18" s="333">
        <f>'L_CF Ind Life Trad_GBP'!N51</f>
        <v>0</v>
      </c>
      <c r="M18" s="333">
        <f>'L_CF Ind Life Trad_GBP'!O51</f>
        <v>0</v>
      </c>
      <c r="N18" s="333">
        <f>'L_CF Ind Life Trad_GBP'!P51</f>
        <v>0</v>
      </c>
      <c r="O18" s="333">
        <f>'L_CF Ind Life Trad_GBP'!Q51</f>
        <v>0</v>
      </c>
      <c r="P18" s="333">
        <f>'L_CF Ind Life Trad_GBP'!R51</f>
        <v>0</v>
      </c>
      <c r="Q18" s="333">
        <f>'L_CF Ind Life Trad_GBP'!S51</f>
        <v>0</v>
      </c>
      <c r="R18" s="333">
        <f>'L_CF Ind Life Trad_GBP'!T51</f>
        <v>0</v>
      </c>
      <c r="S18" s="333">
        <f>'L_CF Ind Life Trad_GBP'!U51</f>
        <v>0</v>
      </c>
      <c r="T18" s="333">
        <f>'L_CF Ind Life Trad_GBP'!V51</f>
        <v>0</v>
      </c>
      <c r="U18" s="333">
        <f>'L_CF Ind Life Trad_GBP'!W51</f>
        <v>0</v>
      </c>
      <c r="V18" s="333">
        <f>'L_CF Ind Life Trad_GBP'!X51</f>
        <v>0</v>
      </c>
      <c r="W18" s="333">
        <f>'L_CF Ind Life Trad_GBP'!Y51</f>
        <v>0</v>
      </c>
      <c r="X18" s="333">
        <f>'L_CF Ind Life Trad_GBP'!Z51</f>
        <v>0</v>
      </c>
      <c r="Y18" s="333">
        <f>'L_CF Ind Life Trad_GBP'!AA51</f>
        <v>0</v>
      </c>
      <c r="Z18" s="333">
        <f>'L_CF Ind Life Trad_GBP'!AB51</f>
        <v>0</v>
      </c>
      <c r="AA18" s="333">
        <f>'L_CF Ind Life Trad_GBP'!AC51</f>
        <v>0</v>
      </c>
      <c r="AB18" s="333">
        <f>'L_CF Ind Life Trad_GBP'!AD51</f>
        <v>0</v>
      </c>
      <c r="AC18" s="333">
        <f>'L_CF Ind Life Trad_GBP'!AE51</f>
        <v>0</v>
      </c>
      <c r="AD18" s="333">
        <f>'L_CF Ind Life Trad_GBP'!AF51</f>
        <v>0</v>
      </c>
      <c r="AE18" s="333">
        <f>'L_CF Ind Life Trad_GBP'!AG51</f>
        <v>0</v>
      </c>
      <c r="AF18" s="333">
        <f>'L_CF Ind Life Trad_GBP'!AH51</f>
        <v>0</v>
      </c>
      <c r="AG18" s="333">
        <f>'L_CF Ind Life Trad_GBP'!AI51</f>
        <v>0</v>
      </c>
      <c r="AH18" s="333">
        <f>'L_CF Ind Life Trad_GBP'!AJ51</f>
        <v>0</v>
      </c>
      <c r="AI18" s="333">
        <f>'L_CF Ind Life Trad_GBP'!AK51</f>
        <v>0</v>
      </c>
      <c r="AJ18" s="333">
        <f>'L_CF Ind Life Trad_GBP'!AL51</f>
        <v>0</v>
      </c>
      <c r="AK18" s="333">
        <f>'L_CF Ind Life Trad_GBP'!AM51</f>
        <v>0</v>
      </c>
      <c r="AL18" s="333">
        <f>'L_CF Ind Life Trad_GBP'!AN51</f>
        <v>0</v>
      </c>
      <c r="AM18" s="333">
        <f>'L_CF Ind Life Trad_GBP'!AO51</f>
        <v>0</v>
      </c>
      <c r="AN18" s="333">
        <f>'L_CF Ind Life Trad_GBP'!AP51</f>
        <v>0</v>
      </c>
      <c r="AO18" s="333">
        <f>'L_CF Ind Life Trad_GBP'!AQ51</f>
        <v>0</v>
      </c>
      <c r="AP18" s="333">
        <f>'L_CF Ind Life Trad_GBP'!AR51</f>
        <v>0</v>
      </c>
      <c r="AQ18" s="333">
        <f>'L_CF Ind Life Trad_GBP'!AS51</f>
        <v>0</v>
      </c>
      <c r="AR18" s="333">
        <f>'L_CF Ind Life Trad_GBP'!AT51</f>
        <v>0</v>
      </c>
      <c r="AS18" s="333">
        <f>'L_CF Ind Life Trad_GBP'!AU51</f>
        <v>0</v>
      </c>
      <c r="AT18" s="333">
        <f>'L_CF Ind Life Trad_GBP'!AV51</f>
        <v>0</v>
      </c>
      <c r="AU18" s="333">
        <f>'L_CF Ind Life Trad_GBP'!AW51</f>
        <v>0</v>
      </c>
      <c r="AV18" s="333">
        <f>'L_CF Ind Life Trad_GBP'!AX51</f>
        <v>0</v>
      </c>
      <c r="AW18" s="333">
        <f>'L_CF Ind Life Trad_GBP'!AY51</f>
        <v>0</v>
      </c>
      <c r="AX18" s="333">
        <f>'L_CF Ind Life Trad_GBP'!AZ51</f>
        <v>0</v>
      </c>
      <c r="AY18" s="333">
        <f>'L_CF Ind Life Trad_GBP'!BA51</f>
        <v>0</v>
      </c>
      <c r="AZ18" s="333">
        <f>'L_CF Ind Life Trad_GBP'!BB51</f>
        <v>0</v>
      </c>
      <c r="BA18" s="333">
        <f>'L_CF Ind Life Trad_GBP'!BC51</f>
        <v>0</v>
      </c>
    </row>
    <row r="19" spans="1:53" ht="12.75" customHeight="1" x14ac:dyDescent="0.3">
      <c r="A19" s="372"/>
      <c r="B19" s="326" t="s">
        <v>240</v>
      </c>
      <c r="C19" s="326" t="s">
        <v>269</v>
      </c>
      <c r="D19" s="330">
        <f>-D18</f>
        <v>0</v>
      </c>
      <c r="E19" s="330">
        <f t="shared" ref="E19" si="52">-E18</f>
        <v>0</v>
      </c>
      <c r="F19" s="330">
        <f t="shared" ref="F19" si="53">-F18</f>
        <v>0</v>
      </c>
      <c r="G19" s="330">
        <f t="shared" ref="G19" si="54">-G18</f>
        <v>0</v>
      </c>
      <c r="H19" s="330">
        <f t="shared" ref="H19" si="55">-H18</f>
        <v>0</v>
      </c>
      <c r="I19" s="330">
        <f t="shared" ref="I19" si="56">-I18</f>
        <v>0</v>
      </c>
      <c r="J19" s="330">
        <f t="shared" ref="J19" si="57">-J18</f>
        <v>0</v>
      </c>
      <c r="K19" s="330">
        <f t="shared" ref="K19" si="58">-K18</f>
        <v>0</v>
      </c>
      <c r="L19" s="330">
        <f t="shared" ref="L19" si="59">-L18</f>
        <v>0</v>
      </c>
      <c r="M19" s="330">
        <f t="shared" ref="M19" si="60">-M18</f>
        <v>0</v>
      </c>
      <c r="N19" s="330">
        <f t="shared" ref="N19" si="61">-N18</f>
        <v>0</v>
      </c>
      <c r="O19" s="330">
        <f t="shared" ref="O19" si="62">-O18</f>
        <v>0</v>
      </c>
      <c r="P19" s="330">
        <f t="shared" ref="P19" si="63">-P18</f>
        <v>0</v>
      </c>
      <c r="Q19" s="330">
        <f t="shared" ref="Q19" si="64">-Q18</f>
        <v>0</v>
      </c>
      <c r="R19" s="330">
        <f t="shared" ref="R19" si="65">-R18</f>
        <v>0</v>
      </c>
      <c r="S19" s="330">
        <f t="shared" ref="S19" si="66">-S18</f>
        <v>0</v>
      </c>
      <c r="T19" s="330">
        <f t="shared" ref="T19" si="67">-T18</f>
        <v>0</v>
      </c>
      <c r="U19" s="330">
        <f t="shared" ref="U19" si="68">-U18</f>
        <v>0</v>
      </c>
      <c r="V19" s="330">
        <f t="shared" ref="V19" si="69">-V18</f>
        <v>0</v>
      </c>
      <c r="W19" s="330">
        <f t="shared" ref="W19" si="70">-W18</f>
        <v>0</v>
      </c>
      <c r="X19" s="330">
        <f t="shared" ref="X19" si="71">-X18</f>
        <v>0</v>
      </c>
      <c r="Y19" s="330">
        <f t="shared" ref="Y19" si="72">-Y18</f>
        <v>0</v>
      </c>
      <c r="Z19" s="330">
        <f t="shared" ref="Z19" si="73">-Z18</f>
        <v>0</v>
      </c>
      <c r="AA19" s="330">
        <f t="shared" ref="AA19" si="74">-AA18</f>
        <v>0</v>
      </c>
      <c r="AB19" s="330">
        <f t="shared" ref="AB19" si="75">-AB18</f>
        <v>0</v>
      </c>
      <c r="AC19" s="330">
        <f t="shared" ref="AC19" si="76">-AC18</f>
        <v>0</v>
      </c>
      <c r="AD19" s="330">
        <f t="shared" ref="AD19" si="77">-AD18</f>
        <v>0</v>
      </c>
      <c r="AE19" s="330">
        <f t="shared" ref="AE19" si="78">-AE18</f>
        <v>0</v>
      </c>
      <c r="AF19" s="330">
        <f t="shared" ref="AF19" si="79">-AF18</f>
        <v>0</v>
      </c>
      <c r="AG19" s="330">
        <f t="shared" ref="AG19" si="80">-AG18</f>
        <v>0</v>
      </c>
      <c r="AH19" s="330">
        <f t="shared" ref="AH19" si="81">-AH18</f>
        <v>0</v>
      </c>
      <c r="AI19" s="330">
        <f t="shared" ref="AI19" si="82">-AI18</f>
        <v>0</v>
      </c>
      <c r="AJ19" s="330">
        <f t="shared" ref="AJ19" si="83">-AJ18</f>
        <v>0</v>
      </c>
      <c r="AK19" s="330">
        <f t="shared" ref="AK19" si="84">-AK18</f>
        <v>0</v>
      </c>
      <c r="AL19" s="330">
        <f t="shared" ref="AL19" si="85">-AL18</f>
        <v>0</v>
      </c>
      <c r="AM19" s="330">
        <f t="shared" ref="AM19" si="86">-AM18</f>
        <v>0</v>
      </c>
      <c r="AN19" s="330">
        <f t="shared" ref="AN19" si="87">-AN18</f>
        <v>0</v>
      </c>
      <c r="AO19" s="330">
        <f t="shared" ref="AO19" si="88">-AO18</f>
        <v>0</v>
      </c>
      <c r="AP19" s="330">
        <f t="shared" ref="AP19" si="89">-AP18</f>
        <v>0</v>
      </c>
      <c r="AQ19" s="330">
        <f t="shared" ref="AQ19" si="90">-AQ18</f>
        <v>0</v>
      </c>
      <c r="AR19" s="330">
        <f t="shared" ref="AR19" si="91">-AR18</f>
        <v>0</v>
      </c>
      <c r="AS19" s="330">
        <f t="shared" ref="AS19" si="92">-AS18</f>
        <v>0</v>
      </c>
      <c r="AT19" s="330">
        <f t="shared" ref="AT19" si="93">-AT18</f>
        <v>0</v>
      </c>
      <c r="AU19" s="330">
        <f t="shared" ref="AU19" si="94">-AU18</f>
        <v>0</v>
      </c>
      <c r="AV19" s="330">
        <f t="shared" ref="AV19" si="95">-AV18</f>
        <v>0</v>
      </c>
      <c r="AW19" s="330">
        <f t="shared" ref="AW19" si="96">-AW18</f>
        <v>0</v>
      </c>
      <c r="AX19" s="330">
        <f t="shared" ref="AX19" si="97">-AX18</f>
        <v>0</v>
      </c>
      <c r="AY19" s="330">
        <f t="shared" ref="AY19" si="98">-AY18</f>
        <v>0</v>
      </c>
      <c r="AZ19" s="330">
        <f t="shared" ref="AZ19" si="99">-AZ18</f>
        <v>0</v>
      </c>
      <c r="BA19" s="330">
        <f t="shared" ref="BA19" si="100">-BA18</f>
        <v>0</v>
      </c>
    </row>
    <row r="20" spans="1:53" ht="12.75" customHeight="1" x14ac:dyDescent="0.3">
      <c r="A20" s="372"/>
    </row>
    <row r="21" spans="1:53" ht="12.75" customHeight="1" x14ac:dyDescent="0.3">
      <c r="A21" s="372"/>
    </row>
    <row r="22" spans="1:53" ht="12.75" customHeight="1" x14ac:dyDescent="0.3">
      <c r="A22" s="372"/>
    </row>
    <row r="23" spans="1:53" ht="28" x14ac:dyDescent="0.3">
      <c r="A23" s="372"/>
      <c r="B23" s="380" t="s">
        <v>302</v>
      </c>
      <c r="C23" s="382" t="s">
        <v>303</v>
      </c>
    </row>
    <row r="24" spans="1:53" ht="12.75" customHeight="1" x14ac:dyDescent="0.3">
      <c r="A24" s="372"/>
      <c r="B24" s="381"/>
      <c r="C24" s="383"/>
    </row>
    <row r="25" spans="1:53" ht="42" x14ac:dyDescent="0.3">
      <c r="B25" s="380" t="s">
        <v>302</v>
      </c>
      <c r="C25" s="385" t="s">
        <v>328</v>
      </c>
    </row>
  </sheetData>
  <pageMargins left="0.70866141732283472" right="0.70866141732283472" top="0.74803149606299213" bottom="0.74803149606299213" header="0.31496062992125984" footer="0.31496062992125984"/>
  <pageSetup paperSize="9" scale="18" orientation="landscape" r:id="rId1"/>
  <headerFooter scaleWithDoc="0">
    <oddHeader>&amp;R&amp;"Arial,Fett"&amp;12SST 2012</oddHeader>
    <oddFooter>&amp;L&amp;F/&amp;A&amp;C&amp;P/&amp;N&amp;R&amp;D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39E"/>
  </sheetPr>
  <dimension ref="A1:F27"/>
  <sheetViews>
    <sheetView showGridLines="0" zoomScale="90" zoomScaleNormal="90" workbookViewId="0"/>
  </sheetViews>
  <sheetFormatPr baseColWidth="10" defaultColWidth="8.81640625" defaultRowHeight="12.5" x14ac:dyDescent="0.25"/>
  <cols>
    <col min="1" max="1" width="5.7265625" style="340" customWidth="1"/>
    <col min="2" max="2" width="3.81640625" style="340" customWidth="1"/>
    <col min="3" max="3" width="14.81640625" style="340" customWidth="1"/>
    <col min="4" max="4" width="27.7265625" style="340" customWidth="1"/>
    <col min="5" max="5" width="21.453125" style="340" customWidth="1"/>
    <col min="6" max="6" width="133.453125" style="340" customWidth="1"/>
    <col min="7" max="16384" width="8.81640625" style="340"/>
  </cols>
  <sheetData>
    <row r="1" spans="1:6" s="339" customFormat="1" ht="20.149999999999999" customHeight="1" x14ac:dyDescent="0.25">
      <c r="A1" s="336">
        <v>2</v>
      </c>
      <c r="B1" s="337" t="s">
        <v>270</v>
      </c>
      <c r="C1" s="338"/>
    </row>
    <row r="2" spans="1:6" ht="14.25" customHeight="1" x14ac:dyDescent="0.25">
      <c r="B2" s="341"/>
    </row>
    <row r="3" spans="1:6" ht="14.25" customHeight="1" x14ac:dyDescent="0.25"/>
    <row r="4" spans="1:6" ht="14.25" customHeight="1" x14ac:dyDescent="0.25">
      <c r="B4" s="342"/>
      <c r="C4" s="343"/>
      <c r="D4" s="342"/>
      <c r="E4" s="342"/>
      <c r="F4" s="342"/>
    </row>
    <row r="5" spans="1:6" ht="14.25" customHeight="1" x14ac:dyDescent="0.25">
      <c r="B5" s="344" t="s">
        <v>271</v>
      </c>
      <c r="C5" s="344" t="s">
        <v>272</v>
      </c>
      <c r="D5" s="344" t="s">
        <v>273</v>
      </c>
      <c r="E5" s="344" t="s">
        <v>274</v>
      </c>
      <c r="F5" s="344" t="s">
        <v>275</v>
      </c>
    </row>
    <row r="6" spans="1:6" ht="14.25" customHeight="1" x14ac:dyDescent="0.25">
      <c r="B6" s="345">
        <v>1</v>
      </c>
      <c r="C6" s="346">
        <v>43404</v>
      </c>
      <c r="D6" s="347" t="s">
        <v>276</v>
      </c>
      <c r="E6" s="348"/>
      <c r="F6" s="349" t="s">
        <v>277</v>
      </c>
    </row>
    <row r="7" spans="1:6" x14ac:dyDescent="0.25">
      <c r="B7" s="345">
        <v>2</v>
      </c>
      <c r="C7" s="364">
        <v>43441</v>
      </c>
      <c r="D7" s="347" t="s">
        <v>166</v>
      </c>
      <c r="E7" s="348"/>
      <c r="F7" s="349" t="s">
        <v>287</v>
      </c>
    </row>
    <row r="8" spans="1:6" x14ac:dyDescent="0.25">
      <c r="B8" s="345">
        <v>3</v>
      </c>
      <c r="C8" s="346">
        <v>43496</v>
      </c>
      <c r="D8" s="347" t="s">
        <v>290</v>
      </c>
      <c r="E8" s="348"/>
      <c r="F8" s="349" t="s">
        <v>289</v>
      </c>
    </row>
    <row r="9" spans="1:6" x14ac:dyDescent="0.25">
      <c r="B9" s="345">
        <v>4</v>
      </c>
      <c r="C9" s="364">
        <v>43529</v>
      </c>
      <c r="D9" s="347" t="s">
        <v>166</v>
      </c>
      <c r="E9" s="348"/>
      <c r="F9" s="349" t="s">
        <v>292</v>
      </c>
    </row>
    <row r="10" spans="1:6" x14ac:dyDescent="0.25">
      <c r="B10" s="345">
        <v>5</v>
      </c>
      <c r="C10" s="346">
        <v>43769</v>
      </c>
      <c r="D10" s="347" t="s">
        <v>276</v>
      </c>
      <c r="E10" s="348"/>
      <c r="F10" s="349" t="s">
        <v>293</v>
      </c>
    </row>
    <row r="11" spans="1:6" s="362" customFormat="1" x14ac:dyDescent="0.25">
      <c r="B11" s="363">
        <v>6</v>
      </c>
      <c r="C11" s="364">
        <v>43861</v>
      </c>
      <c r="D11" s="347" t="s">
        <v>290</v>
      </c>
      <c r="E11" s="366"/>
      <c r="F11" s="367" t="s">
        <v>298</v>
      </c>
    </row>
    <row r="12" spans="1:6" s="362" customFormat="1" x14ac:dyDescent="0.25">
      <c r="B12" s="363">
        <v>7</v>
      </c>
      <c r="C12" s="364">
        <v>43861</v>
      </c>
      <c r="D12" s="365" t="s">
        <v>294</v>
      </c>
      <c r="E12" s="366" t="s">
        <v>299</v>
      </c>
      <c r="F12" s="367" t="s">
        <v>300</v>
      </c>
    </row>
    <row r="13" spans="1:6" x14ac:dyDescent="0.25">
      <c r="B13" s="375">
        <v>8</v>
      </c>
      <c r="C13" s="376">
        <v>44135</v>
      </c>
      <c r="D13" s="377" t="s">
        <v>166</v>
      </c>
      <c r="E13" s="378" t="s">
        <v>305</v>
      </c>
      <c r="F13" s="379" t="s">
        <v>304</v>
      </c>
    </row>
    <row r="14" spans="1:6" s="371" customFormat="1" x14ac:dyDescent="0.25">
      <c r="B14" s="375">
        <v>9</v>
      </c>
      <c r="C14" s="376">
        <v>44135</v>
      </c>
      <c r="D14" s="377" t="s">
        <v>166</v>
      </c>
      <c r="E14" s="378" t="s">
        <v>301</v>
      </c>
      <c r="F14" s="379" t="s">
        <v>306</v>
      </c>
    </row>
    <row r="15" spans="1:6" x14ac:dyDescent="0.25">
      <c r="B15" s="394">
        <v>10</v>
      </c>
      <c r="C15" s="395">
        <v>44227</v>
      </c>
      <c r="D15" s="347" t="s">
        <v>290</v>
      </c>
      <c r="E15" s="397"/>
      <c r="F15" s="398" t="s">
        <v>312</v>
      </c>
    </row>
    <row r="16" spans="1:6" x14ac:dyDescent="0.25">
      <c r="B16" s="392">
        <v>11</v>
      </c>
      <c r="C16" s="386">
        <v>44500</v>
      </c>
      <c r="D16" s="387" t="s">
        <v>294</v>
      </c>
      <c r="E16" s="388" t="s">
        <v>309</v>
      </c>
      <c r="F16" s="389" t="s">
        <v>310</v>
      </c>
    </row>
    <row r="17" spans="2:6" x14ac:dyDescent="0.25">
      <c r="B17" s="392">
        <v>12</v>
      </c>
      <c r="C17" s="386">
        <v>44500</v>
      </c>
      <c r="D17" s="390" t="s">
        <v>166</v>
      </c>
      <c r="E17" s="391" t="s">
        <v>307</v>
      </c>
      <c r="F17" s="393" t="s">
        <v>311</v>
      </c>
    </row>
    <row r="18" spans="2:6" x14ac:dyDescent="0.25">
      <c r="B18" s="394">
        <v>13</v>
      </c>
      <c r="C18" s="395">
        <v>44592</v>
      </c>
      <c r="D18" s="347" t="s">
        <v>290</v>
      </c>
      <c r="E18" s="397"/>
      <c r="F18" s="398" t="s">
        <v>313</v>
      </c>
    </row>
    <row r="19" spans="2:6" x14ac:dyDescent="0.25">
      <c r="B19" s="392">
        <v>14</v>
      </c>
      <c r="C19" s="386">
        <v>44865</v>
      </c>
      <c r="D19" s="396" t="s">
        <v>314</v>
      </c>
      <c r="E19" s="399"/>
      <c r="F19" s="402" t="s">
        <v>319</v>
      </c>
    </row>
    <row r="20" spans="2:6" x14ac:dyDescent="0.25">
      <c r="B20" s="394">
        <v>15</v>
      </c>
      <c r="C20" s="395">
        <v>44957</v>
      </c>
      <c r="D20" s="347" t="s">
        <v>290</v>
      </c>
      <c r="E20" s="397"/>
      <c r="F20" s="398" t="s">
        <v>315</v>
      </c>
    </row>
    <row r="21" spans="2:6" x14ac:dyDescent="0.25">
      <c r="B21" s="392">
        <v>16</v>
      </c>
      <c r="C21" s="386">
        <v>45230</v>
      </c>
      <c r="D21" s="396" t="s">
        <v>314</v>
      </c>
      <c r="E21" s="399"/>
      <c r="F21" s="401" t="s">
        <v>317</v>
      </c>
    </row>
    <row r="22" spans="2:6" x14ac:dyDescent="0.25">
      <c r="B22" s="394">
        <v>17</v>
      </c>
      <c r="C22" s="386">
        <v>45230</v>
      </c>
      <c r="D22" s="396" t="s">
        <v>276</v>
      </c>
      <c r="E22" s="397"/>
      <c r="F22" s="398" t="s">
        <v>316</v>
      </c>
    </row>
    <row r="23" spans="2:6" x14ac:dyDescent="0.25">
      <c r="B23" s="394">
        <v>18</v>
      </c>
      <c r="C23" s="395">
        <v>45322</v>
      </c>
      <c r="D23" s="396" t="s">
        <v>290</v>
      </c>
      <c r="E23" s="397"/>
      <c r="F23" s="398" t="s">
        <v>318</v>
      </c>
    </row>
    <row r="24" spans="2:6" s="362" customFormat="1" x14ac:dyDescent="0.25">
      <c r="B24" s="375">
        <v>19</v>
      </c>
      <c r="C24" s="376">
        <v>45596</v>
      </c>
      <c r="D24" s="365" t="s">
        <v>314</v>
      </c>
      <c r="E24" s="378"/>
      <c r="F24" s="404" t="s">
        <v>321</v>
      </c>
    </row>
    <row r="25" spans="2:6" s="362" customFormat="1" x14ac:dyDescent="0.25">
      <c r="B25" s="363">
        <v>20</v>
      </c>
      <c r="C25" s="376">
        <v>45596</v>
      </c>
      <c r="D25" s="365" t="s">
        <v>276</v>
      </c>
      <c r="E25" s="366"/>
      <c r="F25" s="367" t="s">
        <v>322</v>
      </c>
    </row>
    <row r="26" spans="2:6" s="362" customFormat="1" x14ac:dyDescent="0.25">
      <c r="B26" s="375">
        <v>21</v>
      </c>
      <c r="C26" s="376">
        <v>45596</v>
      </c>
      <c r="D26" s="365" t="s">
        <v>168</v>
      </c>
      <c r="E26" s="405" t="s">
        <v>323</v>
      </c>
      <c r="F26" s="406" t="s">
        <v>324</v>
      </c>
    </row>
    <row r="27" spans="2:6" s="362" customFormat="1" x14ac:dyDescent="0.25">
      <c r="B27" s="375">
        <v>22</v>
      </c>
      <c r="C27" s="376">
        <v>45596</v>
      </c>
      <c r="D27" s="365" t="s">
        <v>170</v>
      </c>
      <c r="E27" s="405" t="s">
        <v>326</v>
      </c>
      <c r="F27" s="406" t="s">
        <v>327</v>
      </c>
    </row>
  </sheetData>
  <phoneticPr fontId="61"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1">
    <tabColor rgb="FF00539E"/>
    <pageSetUpPr fitToPage="1"/>
  </sheetPr>
  <dimension ref="A1:D26"/>
  <sheetViews>
    <sheetView showGridLines="0" zoomScale="90" zoomScaleNormal="90" workbookViewId="0"/>
  </sheetViews>
  <sheetFormatPr baseColWidth="10" defaultColWidth="8.81640625" defaultRowHeight="12.75" customHeight="1" x14ac:dyDescent="0.25"/>
  <cols>
    <col min="1" max="1" width="5.7265625" customWidth="1"/>
    <col min="2" max="2" width="6.1796875" customWidth="1"/>
    <col min="3" max="3" width="27.453125" customWidth="1"/>
    <col min="4" max="4" width="102.81640625" customWidth="1"/>
  </cols>
  <sheetData>
    <row r="1" spans="1:4" ht="20.149999999999999" customHeight="1" x14ac:dyDescent="0.25">
      <c r="A1" s="64">
        <v>3</v>
      </c>
      <c r="B1" s="65" t="s">
        <v>160</v>
      </c>
      <c r="C1" s="83"/>
    </row>
    <row r="2" spans="1:4" ht="14.25" customHeight="1" x14ac:dyDescent="0.25">
      <c r="A2" s="4"/>
      <c r="B2" s="13"/>
    </row>
    <row r="3" spans="1:4" ht="14.25" customHeight="1" x14ac:dyDescent="0.25"/>
    <row r="4" spans="1:4" s="1" customFormat="1" ht="14.25" customHeight="1" x14ac:dyDescent="0.25">
      <c r="B4" s="284" t="s">
        <v>0</v>
      </c>
      <c r="C4" s="282" t="s">
        <v>140</v>
      </c>
      <c r="D4" s="283" t="s">
        <v>139</v>
      </c>
    </row>
    <row r="5" spans="1:4" ht="14.25" customHeight="1" x14ac:dyDescent="0.25">
      <c r="B5" s="361">
        <v>1</v>
      </c>
      <c r="C5" s="280" t="s">
        <v>294</v>
      </c>
      <c r="D5" s="280" t="s">
        <v>162</v>
      </c>
    </row>
    <row r="6" spans="1:4" ht="14.25" customHeight="1" x14ac:dyDescent="0.25">
      <c r="B6" s="350">
        <v>2</v>
      </c>
      <c r="C6" s="77" t="s">
        <v>278</v>
      </c>
      <c r="D6" s="351" t="s">
        <v>270</v>
      </c>
    </row>
    <row r="7" spans="1:4" ht="14.25" customHeight="1" x14ac:dyDescent="0.25">
      <c r="B7" s="285">
        <v>3</v>
      </c>
      <c r="C7" s="277" t="s">
        <v>161</v>
      </c>
      <c r="D7" s="277" t="s">
        <v>160</v>
      </c>
    </row>
    <row r="8" spans="1:4" ht="14.25" customHeight="1" x14ac:dyDescent="0.25">
      <c r="B8" s="286" t="s">
        <v>279</v>
      </c>
      <c r="C8" s="277" t="s">
        <v>168</v>
      </c>
      <c r="D8" s="277" t="s">
        <v>141</v>
      </c>
    </row>
    <row r="9" spans="1:4" ht="14.25" customHeight="1" x14ac:dyDescent="0.25">
      <c r="B9" s="286" t="s">
        <v>280</v>
      </c>
      <c r="C9" s="277" t="s">
        <v>169</v>
      </c>
      <c r="D9" s="277" t="s">
        <v>142</v>
      </c>
    </row>
    <row r="10" spans="1:4" ht="14.25" customHeight="1" x14ac:dyDescent="0.25">
      <c r="B10" s="286" t="s">
        <v>281</v>
      </c>
      <c r="C10" s="277" t="s">
        <v>170</v>
      </c>
      <c r="D10" s="277" t="s">
        <v>143</v>
      </c>
    </row>
    <row r="11" spans="1:4" ht="14.25" customHeight="1" x14ac:dyDescent="0.25">
      <c r="B11" s="286" t="s">
        <v>282</v>
      </c>
      <c r="C11" s="277" t="s">
        <v>171</v>
      </c>
      <c r="D11" s="277" t="s">
        <v>144</v>
      </c>
    </row>
    <row r="12" spans="1:4" ht="14.25" customHeight="1" x14ac:dyDescent="0.25">
      <c r="B12" s="286">
        <v>5</v>
      </c>
      <c r="C12" s="277" t="s">
        <v>222</v>
      </c>
      <c r="D12" s="277" t="s">
        <v>163</v>
      </c>
    </row>
    <row r="13" spans="1:4" ht="14.25" customHeight="1" x14ac:dyDescent="0.25">
      <c r="B13" s="286" t="s">
        <v>234</v>
      </c>
      <c r="C13" s="277" t="s">
        <v>225</v>
      </c>
      <c r="D13" s="277" t="s">
        <v>164</v>
      </c>
    </row>
    <row r="14" spans="1:4" ht="14.25" customHeight="1" x14ac:dyDescent="0.25">
      <c r="B14" s="286" t="s">
        <v>233</v>
      </c>
      <c r="C14" s="277" t="s">
        <v>226</v>
      </c>
      <c r="D14" s="277" t="s">
        <v>229</v>
      </c>
    </row>
    <row r="15" spans="1:4" ht="14.25" customHeight="1" x14ac:dyDescent="0.25">
      <c r="B15" s="286" t="s">
        <v>283</v>
      </c>
      <c r="C15" s="277" t="s">
        <v>227</v>
      </c>
      <c r="D15" s="277" t="s">
        <v>230</v>
      </c>
    </row>
    <row r="16" spans="1:4" ht="14.25" customHeight="1" x14ac:dyDescent="0.25">
      <c r="B16" s="286" t="s">
        <v>284</v>
      </c>
      <c r="C16" s="277" t="s">
        <v>228</v>
      </c>
      <c r="D16" s="277" t="s">
        <v>231</v>
      </c>
    </row>
    <row r="17" spans="1:4" ht="14.25" customHeight="1" x14ac:dyDescent="0.25">
      <c r="B17" s="286" t="s">
        <v>285</v>
      </c>
      <c r="C17" s="277" t="s">
        <v>235</v>
      </c>
      <c r="D17" s="277" t="s">
        <v>165</v>
      </c>
    </row>
    <row r="18" spans="1:4" ht="14.25" customHeight="1" x14ac:dyDescent="0.25">
      <c r="B18" s="286" t="s">
        <v>286</v>
      </c>
      <c r="C18" s="277" t="s">
        <v>236</v>
      </c>
      <c r="D18" s="277" t="s">
        <v>232</v>
      </c>
    </row>
    <row r="19" spans="1:4" ht="14.25" customHeight="1" x14ac:dyDescent="0.25">
      <c r="B19" s="331">
        <v>8</v>
      </c>
      <c r="C19" s="281" t="s">
        <v>166</v>
      </c>
      <c r="D19" s="281" t="s">
        <v>167</v>
      </c>
    </row>
    <row r="20" spans="1:4" ht="12.75" customHeight="1" x14ac:dyDescent="0.25">
      <c r="A20" s="3"/>
      <c r="B20" s="1"/>
      <c r="C20" s="1"/>
    </row>
    <row r="21" spans="1:4" ht="12.75" customHeight="1" x14ac:dyDescent="0.25">
      <c r="A21" s="3"/>
      <c r="B21" s="1"/>
      <c r="C21" s="1"/>
    </row>
    <row r="22" spans="1:4" ht="12.75" customHeight="1" x14ac:dyDescent="0.25">
      <c r="A22" s="3"/>
      <c r="B22" s="1"/>
      <c r="C22" s="1"/>
    </row>
    <row r="23" spans="1:4" ht="12.75" customHeight="1" x14ac:dyDescent="0.25">
      <c r="A23" s="3"/>
      <c r="B23" s="1"/>
      <c r="C23" s="1"/>
    </row>
    <row r="24" spans="1:4" ht="12.75" customHeight="1" x14ac:dyDescent="0.25">
      <c r="A24" s="2"/>
    </row>
    <row r="25" spans="1:4" ht="12.75" customHeight="1" x14ac:dyDescent="0.25">
      <c r="A25" s="2"/>
    </row>
    <row r="26" spans="1:4" ht="12.75" customHeight="1" x14ac:dyDescent="0.25">
      <c r="A26" s="2"/>
    </row>
  </sheetData>
  <phoneticPr fontId="21" type="noConversion"/>
  <pageMargins left="0.47244094488188981" right="0.47244094488188981" top="0.59055118110236227" bottom="0.59055118110236227" header="0.35433070866141736" footer="0.35433070866141736"/>
  <pageSetup paperSize="9" orientation="landscape" r:id="rId1"/>
  <headerFooter alignWithMargins="0">
    <oddHeader>&amp;R&amp;"Arial,Fett"&amp;12SST 2012</oddHeader>
    <oddFooter>&amp;L&amp;F / &amp;A&amp;C&amp;P /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D4ECF9"/>
  </sheetPr>
  <dimension ref="A1:BY71"/>
  <sheetViews>
    <sheetView showGridLines="0" zoomScale="90" zoomScaleNormal="90" workbookViewId="0"/>
  </sheetViews>
  <sheetFormatPr baseColWidth="10" defaultColWidth="11.453125" defaultRowHeight="12.5" x14ac:dyDescent="0.25"/>
  <cols>
    <col min="1" max="1" width="5.7265625" style="101" customWidth="1"/>
    <col min="2" max="2" width="19.81640625" style="101" customWidth="1"/>
    <col min="3" max="3" width="21.54296875" style="101" customWidth="1"/>
    <col min="4" max="4" width="12.1796875" style="101" customWidth="1"/>
    <col min="5" max="5" width="13.81640625" style="101" customWidth="1"/>
    <col min="6" max="6" width="10.54296875" style="101" customWidth="1"/>
    <col min="7" max="7" width="15.453125" style="101" customWidth="1"/>
    <col min="8" max="8" width="13" style="101" customWidth="1"/>
    <col min="9" max="9" width="12.81640625" style="101" customWidth="1"/>
    <col min="10" max="54" width="10.54296875" style="101" customWidth="1"/>
    <col min="55" max="16384" width="11.453125" style="101"/>
  </cols>
  <sheetData>
    <row r="1" spans="1:54" s="83" customFormat="1" ht="20.149999999999999" customHeight="1" x14ac:dyDescent="0.25">
      <c r="A1" s="400" t="s">
        <v>279</v>
      </c>
      <c r="B1" s="65" t="s">
        <v>141</v>
      </c>
      <c r="K1" s="85"/>
    </row>
    <row r="2" spans="1:54" s="5" customFormat="1" ht="14.25" customHeight="1" x14ac:dyDescent="0.25">
      <c r="B2" s="14"/>
    </row>
    <row r="3" spans="1:54" ht="14.25" customHeight="1" x14ac:dyDescent="0.25"/>
    <row r="4" spans="1:54" s="56" customFormat="1" ht="14.25" customHeight="1" x14ac:dyDescent="0.35">
      <c r="B4" s="58"/>
    </row>
    <row r="5" spans="1:54" ht="14.25" customHeight="1" x14ac:dyDescent="0.25">
      <c r="F5" s="11"/>
      <c r="G5" s="11"/>
    </row>
    <row r="6" spans="1:54" s="56" customFormat="1" ht="14.25" customHeight="1" x14ac:dyDescent="0.35">
      <c r="A6" s="58"/>
      <c r="B6" s="58" t="s">
        <v>288</v>
      </c>
    </row>
    <row r="7" spans="1:54" s="56" customFormat="1" ht="14.25" customHeight="1" x14ac:dyDescent="0.35">
      <c r="A7" s="58"/>
      <c r="B7" s="56" t="s">
        <v>152</v>
      </c>
    </row>
    <row r="8" spans="1:54" ht="14.25" customHeight="1" x14ac:dyDescent="0.25"/>
    <row r="9" spans="1:54" ht="14.25" customHeight="1" x14ac:dyDescent="0.25">
      <c r="B9" s="91"/>
      <c r="C9" s="88" t="s">
        <v>145</v>
      </c>
      <c r="D9" s="86">
        <v>1</v>
      </c>
      <c r="E9" s="86">
        <f t="shared" ref="E9:BA9" si="0">1+D9</f>
        <v>2</v>
      </c>
      <c r="F9" s="86">
        <f t="shared" si="0"/>
        <v>3</v>
      </c>
      <c r="G9" s="86">
        <f t="shared" si="0"/>
        <v>4</v>
      </c>
      <c r="H9" s="86">
        <f t="shared" si="0"/>
        <v>5</v>
      </c>
      <c r="I9" s="86">
        <f t="shared" si="0"/>
        <v>6</v>
      </c>
      <c r="J9" s="86">
        <f t="shared" si="0"/>
        <v>7</v>
      </c>
      <c r="K9" s="86">
        <f t="shared" si="0"/>
        <v>8</v>
      </c>
      <c r="L9" s="86">
        <f t="shared" si="0"/>
        <v>9</v>
      </c>
      <c r="M9" s="86">
        <f t="shared" si="0"/>
        <v>10</v>
      </c>
      <c r="N9" s="86">
        <f t="shared" si="0"/>
        <v>11</v>
      </c>
      <c r="O9" s="86">
        <f t="shared" si="0"/>
        <v>12</v>
      </c>
      <c r="P9" s="86">
        <f t="shared" si="0"/>
        <v>13</v>
      </c>
      <c r="Q9" s="86">
        <f t="shared" si="0"/>
        <v>14</v>
      </c>
      <c r="R9" s="86">
        <f t="shared" si="0"/>
        <v>15</v>
      </c>
      <c r="S9" s="86">
        <f t="shared" si="0"/>
        <v>16</v>
      </c>
      <c r="T9" s="86">
        <f t="shared" si="0"/>
        <v>17</v>
      </c>
      <c r="U9" s="86">
        <f t="shared" si="0"/>
        <v>18</v>
      </c>
      <c r="V9" s="86">
        <f t="shared" si="0"/>
        <v>19</v>
      </c>
      <c r="W9" s="86">
        <f t="shared" si="0"/>
        <v>20</v>
      </c>
      <c r="X9" s="86">
        <f t="shared" si="0"/>
        <v>21</v>
      </c>
      <c r="Y9" s="86">
        <f t="shared" si="0"/>
        <v>22</v>
      </c>
      <c r="Z9" s="86">
        <f t="shared" si="0"/>
        <v>23</v>
      </c>
      <c r="AA9" s="86">
        <f t="shared" si="0"/>
        <v>24</v>
      </c>
      <c r="AB9" s="86">
        <f t="shared" si="0"/>
        <v>25</v>
      </c>
      <c r="AC9" s="86">
        <f t="shared" si="0"/>
        <v>26</v>
      </c>
      <c r="AD9" s="86">
        <f t="shared" si="0"/>
        <v>27</v>
      </c>
      <c r="AE9" s="86">
        <f t="shared" si="0"/>
        <v>28</v>
      </c>
      <c r="AF9" s="86">
        <f t="shared" si="0"/>
        <v>29</v>
      </c>
      <c r="AG9" s="86">
        <f t="shared" si="0"/>
        <v>30</v>
      </c>
      <c r="AH9" s="86">
        <f t="shared" si="0"/>
        <v>31</v>
      </c>
      <c r="AI9" s="86">
        <f t="shared" si="0"/>
        <v>32</v>
      </c>
      <c r="AJ9" s="86">
        <f t="shared" si="0"/>
        <v>33</v>
      </c>
      <c r="AK9" s="86">
        <f t="shared" si="0"/>
        <v>34</v>
      </c>
      <c r="AL9" s="86">
        <f t="shared" si="0"/>
        <v>35</v>
      </c>
      <c r="AM9" s="86">
        <f t="shared" si="0"/>
        <v>36</v>
      </c>
      <c r="AN9" s="86">
        <f t="shared" si="0"/>
        <v>37</v>
      </c>
      <c r="AO9" s="86">
        <f t="shared" si="0"/>
        <v>38</v>
      </c>
      <c r="AP9" s="86">
        <f t="shared" si="0"/>
        <v>39</v>
      </c>
      <c r="AQ9" s="86">
        <f t="shared" si="0"/>
        <v>40</v>
      </c>
      <c r="AR9" s="86">
        <f t="shared" si="0"/>
        <v>41</v>
      </c>
      <c r="AS9" s="86">
        <f t="shared" si="0"/>
        <v>42</v>
      </c>
      <c r="AT9" s="86">
        <f t="shared" si="0"/>
        <v>43</v>
      </c>
      <c r="AU9" s="86">
        <f t="shared" si="0"/>
        <v>44</v>
      </c>
      <c r="AV9" s="86">
        <f t="shared" si="0"/>
        <v>45</v>
      </c>
      <c r="AW9" s="86">
        <f t="shared" si="0"/>
        <v>46</v>
      </c>
      <c r="AX9" s="86">
        <f t="shared" si="0"/>
        <v>47</v>
      </c>
      <c r="AY9" s="86">
        <f t="shared" si="0"/>
        <v>48</v>
      </c>
      <c r="AZ9" s="86">
        <f t="shared" si="0"/>
        <v>49</v>
      </c>
      <c r="BA9" s="87">
        <f t="shared" si="0"/>
        <v>50</v>
      </c>
    </row>
    <row r="10" spans="1:54" ht="14.25" customHeight="1" x14ac:dyDescent="0.25">
      <c r="B10" s="102" t="s">
        <v>84</v>
      </c>
      <c r="C10" s="103" t="s">
        <v>132</v>
      </c>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row>
    <row r="11" spans="1:54" ht="14.25" customHeight="1" x14ac:dyDescent="0.25">
      <c r="B11" s="104" t="s">
        <v>96</v>
      </c>
      <c r="C11" s="105" t="s">
        <v>132</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row>
    <row r="12" spans="1:54" ht="14.25" customHeight="1" x14ac:dyDescent="0.25">
      <c r="B12" s="104"/>
      <c r="C12" s="105" t="s">
        <v>131</v>
      </c>
      <c r="D12" s="134">
        <f>IF(D11="",(1+D10/100)^(-D9),(1+D11/100)^(-D9))</f>
        <v>1</v>
      </c>
      <c r="E12" s="134">
        <f t="shared" ref="E12:BA12" si="1">IF(E11="",(1+E10/100)^(-E9),(1+E11/100)^(-E9))</f>
        <v>1</v>
      </c>
      <c r="F12" s="134">
        <f t="shared" si="1"/>
        <v>1</v>
      </c>
      <c r="G12" s="134">
        <f t="shared" si="1"/>
        <v>1</v>
      </c>
      <c r="H12" s="134">
        <f t="shared" si="1"/>
        <v>1</v>
      </c>
      <c r="I12" s="134">
        <f t="shared" si="1"/>
        <v>1</v>
      </c>
      <c r="J12" s="134">
        <f t="shared" si="1"/>
        <v>1</v>
      </c>
      <c r="K12" s="134">
        <f t="shared" si="1"/>
        <v>1</v>
      </c>
      <c r="L12" s="134">
        <f t="shared" si="1"/>
        <v>1</v>
      </c>
      <c r="M12" s="134">
        <f t="shared" si="1"/>
        <v>1</v>
      </c>
      <c r="N12" s="134">
        <f t="shared" si="1"/>
        <v>1</v>
      </c>
      <c r="O12" s="134">
        <f t="shared" si="1"/>
        <v>1</v>
      </c>
      <c r="P12" s="134">
        <f t="shared" si="1"/>
        <v>1</v>
      </c>
      <c r="Q12" s="134">
        <f t="shared" si="1"/>
        <v>1</v>
      </c>
      <c r="R12" s="134">
        <f t="shared" si="1"/>
        <v>1</v>
      </c>
      <c r="S12" s="134">
        <f t="shared" si="1"/>
        <v>1</v>
      </c>
      <c r="T12" s="134">
        <f t="shared" si="1"/>
        <v>1</v>
      </c>
      <c r="U12" s="134">
        <f t="shared" si="1"/>
        <v>1</v>
      </c>
      <c r="V12" s="134">
        <f t="shared" si="1"/>
        <v>1</v>
      </c>
      <c r="W12" s="134">
        <f t="shared" si="1"/>
        <v>1</v>
      </c>
      <c r="X12" s="134">
        <f t="shared" si="1"/>
        <v>1</v>
      </c>
      <c r="Y12" s="134">
        <f t="shared" si="1"/>
        <v>1</v>
      </c>
      <c r="Z12" s="134">
        <f t="shared" si="1"/>
        <v>1</v>
      </c>
      <c r="AA12" s="134">
        <f t="shared" si="1"/>
        <v>1</v>
      </c>
      <c r="AB12" s="134">
        <f t="shared" si="1"/>
        <v>1</v>
      </c>
      <c r="AC12" s="134">
        <f t="shared" si="1"/>
        <v>1</v>
      </c>
      <c r="AD12" s="134">
        <f t="shared" si="1"/>
        <v>1</v>
      </c>
      <c r="AE12" s="134">
        <f t="shared" si="1"/>
        <v>1</v>
      </c>
      <c r="AF12" s="134">
        <f t="shared" si="1"/>
        <v>1</v>
      </c>
      <c r="AG12" s="134">
        <f t="shared" si="1"/>
        <v>1</v>
      </c>
      <c r="AH12" s="134">
        <f t="shared" si="1"/>
        <v>1</v>
      </c>
      <c r="AI12" s="134">
        <f t="shared" si="1"/>
        <v>1</v>
      </c>
      <c r="AJ12" s="134">
        <f t="shared" si="1"/>
        <v>1</v>
      </c>
      <c r="AK12" s="134">
        <f t="shared" si="1"/>
        <v>1</v>
      </c>
      <c r="AL12" s="134">
        <f t="shared" si="1"/>
        <v>1</v>
      </c>
      <c r="AM12" s="134">
        <f t="shared" si="1"/>
        <v>1</v>
      </c>
      <c r="AN12" s="134">
        <f t="shared" si="1"/>
        <v>1</v>
      </c>
      <c r="AO12" s="134">
        <f t="shared" si="1"/>
        <v>1</v>
      </c>
      <c r="AP12" s="134">
        <f t="shared" si="1"/>
        <v>1</v>
      </c>
      <c r="AQ12" s="134">
        <f t="shared" si="1"/>
        <v>1</v>
      </c>
      <c r="AR12" s="134">
        <f t="shared" si="1"/>
        <v>1</v>
      </c>
      <c r="AS12" s="134">
        <f t="shared" si="1"/>
        <v>1</v>
      </c>
      <c r="AT12" s="134">
        <f t="shared" si="1"/>
        <v>1</v>
      </c>
      <c r="AU12" s="134">
        <f t="shared" si="1"/>
        <v>1</v>
      </c>
      <c r="AV12" s="134">
        <f t="shared" si="1"/>
        <v>1</v>
      </c>
      <c r="AW12" s="134">
        <f t="shared" si="1"/>
        <v>1</v>
      </c>
      <c r="AX12" s="134">
        <f t="shared" si="1"/>
        <v>1</v>
      </c>
      <c r="AY12" s="134">
        <f t="shared" si="1"/>
        <v>1</v>
      </c>
      <c r="AZ12" s="134">
        <f t="shared" si="1"/>
        <v>1</v>
      </c>
      <c r="BA12" s="134">
        <f t="shared" si="1"/>
        <v>1</v>
      </c>
    </row>
    <row r="13" spans="1:54" ht="14.25" customHeight="1" x14ac:dyDescent="0.25">
      <c r="B13" s="102" t="s">
        <v>84</v>
      </c>
      <c r="C13" s="103" t="s">
        <v>133</v>
      </c>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row>
    <row r="14" spans="1:54" ht="14.25" customHeight="1" x14ac:dyDescent="0.25">
      <c r="B14" s="104" t="s">
        <v>96</v>
      </c>
      <c r="C14" s="105" t="s">
        <v>133</v>
      </c>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row>
    <row r="15" spans="1:54" ht="14.25" customHeight="1" x14ac:dyDescent="0.25">
      <c r="BB15" s="109"/>
    </row>
    <row r="16" spans="1:54" s="56" customFormat="1" ht="14.25" customHeight="1" x14ac:dyDescent="0.35">
      <c r="A16" s="58"/>
      <c r="B16" s="56" t="s">
        <v>107</v>
      </c>
    </row>
    <row r="17" spans="2:77" ht="14.25" customHeight="1" x14ac:dyDescent="0.25"/>
    <row r="18" spans="2:77" s="52" customFormat="1" ht="14.25" customHeight="1" x14ac:dyDescent="0.3">
      <c r="B18" s="89" t="s">
        <v>106</v>
      </c>
      <c r="C18" s="89" t="s">
        <v>105</v>
      </c>
      <c r="D18" s="89" t="s">
        <v>104</v>
      </c>
      <c r="E18" s="89" t="s">
        <v>103</v>
      </c>
      <c r="F18" s="89" t="s">
        <v>102</v>
      </c>
      <c r="G18" s="89" t="s">
        <v>101</v>
      </c>
      <c r="H18" s="89" t="s">
        <v>100</v>
      </c>
    </row>
    <row r="19" spans="2:77" ht="14.25" customHeight="1" x14ac:dyDescent="0.25">
      <c r="B19" s="110">
        <v>5</v>
      </c>
      <c r="C19" s="111">
        <v>5</v>
      </c>
      <c r="D19" s="111">
        <v>0</v>
      </c>
      <c r="E19" s="112">
        <v>1</v>
      </c>
      <c r="F19" s="112" t="s">
        <v>99</v>
      </c>
      <c r="G19" s="407" t="s">
        <v>119</v>
      </c>
      <c r="H19" s="113"/>
    </row>
    <row r="20" spans="2:77" ht="14.25" customHeight="1" x14ac:dyDescent="0.25">
      <c r="B20" s="114">
        <v>5</v>
      </c>
      <c r="C20" s="115">
        <v>10</v>
      </c>
      <c r="D20" s="115">
        <v>0</v>
      </c>
      <c r="E20" s="116">
        <v>1</v>
      </c>
      <c r="F20" s="116" t="s">
        <v>99</v>
      </c>
      <c r="G20" s="408" t="s">
        <v>119</v>
      </c>
      <c r="H20" s="113"/>
    </row>
    <row r="21" spans="2:77" ht="14.25" customHeight="1" x14ac:dyDescent="0.25">
      <c r="B21" s="114">
        <v>5</v>
      </c>
      <c r="C21" s="115">
        <v>15</v>
      </c>
      <c r="D21" s="115">
        <v>0</v>
      </c>
      <c r="E21" s="116">
        <v>1</v>
      </c>
      <c r="F21" s="116" t="s">
        <v>99</v>
      </c>
      <c r="G21" s="408" t="s">
        <v>119</v>
      </c>
      <c r="H21" s="113"/>
    </row>
    <row r="22" spans="2:77" ht="14.25" customHeight="1" x14ac:dyDescent="0.25">
      <c r="B22" s="114">
        <v>5</v>
      </c>
      <c r="C22" s="115">
        <v>20</v>
      </c>
      <c r="D22" s="115">
        <v>0</v>
      </c>
      <c r="E22" s="116">
        <v>1</v>
      </c>
      <c r="F22" s="116" t="s">
        <v>99</v>
      </c>
      <c r="G22" s="408" t="s">
        <v>119</v>
      </c>
      <c r="H22" s="113"/>
    </row>
    <row r="23" spans="2:77" ht="14.25" customHeight="1" x14ac:dyDescent="0.25">
      <c r="B23" s="114">
        <v>5</v>
      </c>
      <c r="C23" s="115">
        <v>25</v>
      </c>
      <c r="D23" s="115">
        <v>0</v>
      </c>
      <c r="E23" s="116">
        <v>1</v>
      </c>
      <c r="F23" s="116" t="s">
        <v>99</v>
      </c>
      <c r="G23" s="408" t="s">
        <v>119</v>
      </c>
      <c r="H23" s="113"/>
    </row>
    <row r="24" spans="2:77" ht="14.25" customHeight="1" x14ac:dyDescent="0.25">
      <c r="B24" s="114">
        <v>10</v>
      </c>
      <c r="C24" s="115">
        <v>5</v>
      </c>
      <c r="D24" s="115">
        <v>0</v>
      </c>
      <c r="E24" s="116">
        <v>1</v>
      </c>
      <c r="F24" s="116" t="s">
        <v>99</v>
      </c>
      <c r="G24" s="408" t="s">
        <v>119</v>
      </c>
      <c r="H24" s="113"/>
    </row>
    <row r="25" spans="2:77" ht="14.25" customHeight="1" x14ac:dyDescent="0.3">
      <c r="B25" s="114">
        <v>10</v>
      </c>
      <c r="C25" s="115">
        <v>10</v>
      </c>
      <c r="D25" s="115">
        <v>0</v>
      </c>
      <c r="E25" s="116">
        <v>1</v>
      </c>
      <c r="F25" s="116" t="s">
        <v>99</v>
      </c>
      <c r="G25" s="408" t="s">
        <v>119</v>
      </c>
      <c r="H25" s="113"/>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2:77" ht="14.25" customHeight="1" x14ac:dyDescent="0.25">
      <c r="B26" s="114">
        <v>10</v>
      </c>
      <c r="C26" s="115">
        <v>15</v>
      </c>
      <c r="D26" s="115">
        <v>0</v>
      </c>
      <c r="E26" s="116">
        <v>1</v>
      </c>
      <c r="F26" s="116" t="s">
        <v>99</v>
      </c>
      <c r="G26" s="408" t="s">
        <v>119</v>
      </c>
      <c r="H26" s="113"/>
    </row>
    <row r="27" spans="2:77" ht="14.25" customHeight="1" x14ac:dyDescent="0.25">
      <c r="B27" s="114">
        <v>10</v>
      </c>
      <c r="C27" s="115">
        <v>20</v>
      </c>
      <c r="D27" s="115">
        <v>0</v>
      </c>
      <c r="E27" s="116">
        <v>1</v>
      </c>
      <c r="F27" s="116" t="s">
        <v>99</v>
      </c>
      <c r="G27" s="408" t="s">
        <v>119</v>
      </c>
      <c r="H27" s="113"/>
    </row>
    <row r="28" spans="2:77" ht="14.25" customHeight="1" x14ac:dyDescent="0.25">
      <c r="B28" s="114">
        <v>10</v>
      </c>
      <c r="C28" s="115">
        <v>25</v>
      </c>
      <c r="D28" s="115">
        <v>0</v>
      </c>
      <c r="E28" s="116">
        <v>1</v>
      </c>
      <c r="F28" s="116" t="s">
        <v>99</v>
      </c>
      <c r="G28" s="408" t="s">
        <v>119</v>
      </c>
      <c r="H28" s="113"/>
    </row>
    <row r="29" spans="2:77" ht="14.25" customHeight="1" x14ac:dyDescent="0.25">
      <c r="B29" s="114">
        <v>15</v>
      </c>
      <c r="C29" s="115">
        <v>5</v>
      </c>
      <c r="D29" s="115">
        <v>0</v>
      </c>
      <c r="E29" s="116">
        <v>1</v>
      </c>
      <c r="F29" s="116" t="s">
        <v>99</v>
      </c>
      <c r="G29" s="408" t="s">
        <v>119</v>
      </c>
      <c r="H29" s="113"/>
    </row>
    <row r="30" spans="2:77" ht="14.25" customHeight="1" x14ac:dyDescent="0.25">
      <c r="B30" s="114">
        <v>15</v>
      </c>
      <c r="C30" s="115">
        <v>10</v>
      </c>
      <c r="D30" s="115">
        <v>0</v>
      </c>
      <c r="E30" s="116">
        <v>1</v>
      </c>
      <c r="F30" s="116" t="s">
        <v>99</v>
      </c>
      <c r="G30" s="408" t="s">
        <v>119</v>
      </c>
      <c r="H30" s="113"/>
    </row>
    <row r="31" spans="2:77" ht="14.25" customHeight="1" x14ac:dyDescent="0.25">
      <c r="B31" s="114">
        <v>15</v>
      </c>
      <c r="C31" s="115">
        <v>15</v>
      </c>
      <c r="D31" s="115">
        <v>0</v>
      </c>
      <c r="E31" s="116">
        <v>1</v>
      </c>
      <c r="F31" s="116" t="s">
        <v>99</v>
      </c>
      <c r="G31" s="408" t="s">
        <v>119</v>
      </c>
      <c r="H31" s="113"/>
    </row>
    <row r="32" spans="2:77" ht="14.25" customHeight="1" x14ac:dyDescent="0.25">
      <c r="B32" s="114">
        <v>15</v>
      </c>
      <c r="C32" s="115">
        <v>20</v>
      </c>
      <c r="D32" s="115">
        <v>0</v>
      </c>
      <c r="E32" s="116">
        <v>1</v>
      </c>
      <c r="F32" s="116" t="s">
        <v>99</v>
      </c>
      <c r="G32" s="408" t="s">
        <v>119</v>
      </c>
      <c r="H32" s="113"/>
    </row>
    <row r="33" spans="2:8" ht="14.25" customHeight="1" x14ac:dyDescent="0.25">
      <c r="B33" s="114">
        <v>15</v>
      </c>
      <c r="C33" s="115">
        <v>25</v>
      </c>
      <c r="D33" s="115">
        <v>0</v>
      </c>
      <c r="E33" s="116">
        <v>1</v>
      </c>
      <c r="F33" s="116" t="s">
        <v>99</v>
      </c>
      <c r="G33" s="408" t="s">
        <v>119</v>
      </c>
      <c r="H33" s="113"/>
    </row>
    <row r="34" spans="2:8" ht="14.25" customHeight="1" x14ac:dyDescent="0.25">
      <c r="B34" s="114">
        <v>20</v>
      </c>
      <c r="C34" s="115">
        <v>5</v>
      </c>
      <c r="D34" s="115">
        <v>0</v>
      </c>
      <c r="E34" s="116">
        <v>1</v>
      </c>
      <c r="F34" s="116" t="s">
        <v>99</v>
      </c>
      <c r="G34" s="408" t="s">
        <v>119</v>
      </c>
      <c r="H34" s="113"/>
    </row>
    <row r="35" spans="2:8" ht="14.25" customHeight="1" x14ac:dyDescent="0.25">
      <c r="B35" s="114">
        <v>20</v>
      </c>
      <c r="C35" s="115">
        <v>10</v>
      </c>
      <c r="D35" s="115">
        <v>0</v>
      </c>
      <c r="E35" s="116">
        <v>1</v>
      </c>
      <c r="F35" s="116" t="s">
        <v>99</v>
      </c>
      <c r="G35" s="408" t="s">
        <v>119</v>
      </c>
      <c r="H35" s="113"/>
    </row>
    <row r="36" spans="2:8" ht="14.25" customHeight="1" x14ac:dyDescent="0.25">
      <c r="B36" s="114">
        <v>20</v>
      </c>
      <c r="C36" s="115">
        <v>15</v>
      </c>
      <c r="D36" s="115">
        <v>0</v>
      </c>
      <c r="E36" s="116">
        <v>1</v>
      </c>
      <c r="F36" s="116" t="s">
        <v>99</v>
      </c>
      <c r="G36" s="408" t="s">
        <v>119</v>
      </c>
      <c r="H36" s="113"/>
    </row>
    <row r="37" spans="2:8" ht="14.25" customHeight="1" x14ac:dyDescent="0.25">
      <c r="B37" s="114">
        <v>20</v>
      </c>
      <c r="C37" s="115">
        <v>20</v>
      </c>
      <c r="D37" s="115">
        <v>0</v>
      </c>
      <c r="E37" s="116">
        <v>1</v>
      </c>
      <c r="F37" s="116" t="s">
        <v>99</v>
      </c>
      <c r="G37" s="408" t="s">
        <v>119</v>
      </c>
      <c r="H37" s="113"/>
    </row>
    <row r="38" spans="2:8" ht="14.25" customHeight="1" x14ac:dyDescent="0.25">
      <c r="B38" s="114">
        <v>20</v>
      </c>
      <c r="C38" s="115">
        <v>25</v>
      </c>
      <c r="D38" s="115">
        <v>0</v>
      </c>
      <c r="E38" s="116">
        <v>1</v>
      </c>
      <c r="F38" s="116" t="s">
        <v>99</v>
      </c>
      <c r="G38" s="408" t="s">
        <v>119</v>
      </c>
      <c r="H38" s="113"/>
    </row>
    <row r="39" spans="2:8" ht="14.25" customHeight="1" x14ac:dyDescent="0.25">
      <c r="B39" s="114">
        <v>25</v>
      </c>
      <c r="C39" s="115">
        <v>5</v>
      </c>
      <c r="D39" s="115">
        <v>0</v>
      </c>
      <c r="E39" s="116">
        <v>1</v>
      </c>
      <c r="F39" s="116" t="s">
        <v>99</v>
      </c>
      <c r="G39" s="408" t="s">
        <v>119</v>
      </c>
      <c r="H39" s="113"/>
    </row>
    <row r="40" spans="2:8" ht="14.25" customHeight="1" x14ac:dyDescent="0.25">
      <c r="B40" s="114">
        <v>25</v>
      </c>
      <c r="C40" s="115">
        <v>10</v>
      </c>
      <c r="D40" s="115">
        <v>0</v>
      </c>
      <c r="E40" s="116">
        <v>1</v>
      </c>
      <c r="F40" s="116" t="s">
        <v>99</v>
      </c>
      <c r="G40" s="408" t="s">
        <v>119</v>
      </c>
      <c r="H40" s="113"/>
    </row>
    <row r="41" spans="2:8" ht="14.25" customHeight="1" x14ac:dyDescent="0.25">
      <c r="B41" s="114">
        <v>25</v>
      </c>
      <c r="C41" s="115">
        <v>15</v>
      </c>
      <c r="D41" s="115">
        <v>0</v>
      </c>
      <c r="E41" s="116">
        <v>1</v>
      </c>
      <c r="F41" s="116" t="s">
        <v>99</v>
      </c>
      <c r="G41" s="408" t="s">
        <v>119</v>
      </c>
      <c r="H41" s="113"/>
    </row>
    <row r="42" spans="2:8" ht="14.25" customHeight="1" x14ac:dyDescent="0.25">
      <c r="B42" s="114">
        <v>25</v>
      </c>
      <c r="C42" s="115">
        <v>20</v>
      </c>
      <c r="D42" s="115">
        <v>0</v>
      </c>
      <c r="E42" s="116">
        <v>1</v>
      </c>
      <c r="F42" s="116" t="s">
        <v>99</v>
      </c>
      <c r="G42" s="408" t="s">
        <v>119</v>
      </c>
      <c r="H42" s="113"/>
    </row>
    <row r="43" spans="2:8" ht="14.25" customHeight="1" x14ac:dyDescent="0.25">
      <c r="B43" s="114">
        <v>25</v>
      </c>
      <c r="C43" s="115">
        <v>25</v>
      </c>
      <c r="D43" s="115">
        <v>0</v>
      </c>
      <c r="E43" s="116">
        <v>1</v>
      </c>
      <c r="F43" s="116" t="s">
        <v>99</v>
      </c>
      <c r="G43" s="408" t="s">
        <v>119</v>
      </c>
      <c r="H43" s="113"/>
    </row>
    <row r="44" spans="2:8" ht="14.25" customHeight="1" x14ac:dyDescent="0.25">
      <c r="B44" s="114">
        <v>30</v>
      </c>
      <c r="C44" s="115">
        <v>5</v>
      </c>
      <c r="D44" s="115">
        <v>0</v>
      </c>
      <c r="E44" s="116">
        <v>1</v>
      </c>
      <c r="F44" s="116" t="s">
        <v>99</v>
      </c>
      <c r="G44" s="408" t="s">
        <v>119</v>
      </c>
      <c r="H44" s="113"/>
    </row>
    <row r="45" spans="2:8" ht="14.25" customHeight="1" x14ac:dyDescent="0.25">
      <c r="B45" s="114">
        <v>30</v>
      </c>
      <c r="C45" s="115">
        <v>10</v>
      </c>
      <c r="D45" s="115">
        <v>0</v>
      </c>
      <c r="E45" s="116">
        <v>1</v>
      </c>
      <c r="F45" s="116" t="s">
        <v>99</v>
      </c>
      <c r="G45" s="408" t="s">
        <v>119</v>
      </c>
      <c r="H45" s="113"/>
    </row>
    <row r="46" spans="2:8" ht="14.25" customHeight="1" x14ac:dyDescent="0.25">
      <c r="B46" s="114">
        <v>30</v>
      </c>
      <c r="C46" s="115">
        <v>15</v>
      </c>
      <c r="D46" s="115">
        <v>0</v>
      </c>
      <c r="E46" s="116">
        <v>1</v>
      </c>
      <c r="F46" s="116" t="s">
        <v>99</v>
      </c>
      <c r="G46" s="408" t="s">
        <v>119</v>
      </c>
      <c r="H46" s="113"/>
    </row>
    <row r="47" spans="2:8" ht="14.25" customHeight="1" x14ac:dyDescent="0.25">
      <c r="B47" s="114">
        <v>30</v>
      </c>
      <c r="C47" s="115">
        <v>20</v>
      </c>
      <c r="D47" s="115">
        <v>0</v>
      </c>
      <c r="E47" s="116">
        <v>1</v>
      </c>
      <c r="F47" s="116" t="s">
        <v>99</v>
      </c>
      <c r="G47" s="408" t="s">
        <v>119</v>
      </c>
      <c r="H47" s="113"/>
    </row>
    <row r="48" spans="2:8" ht="14.25" customHeight="1" x14ac:dyDescent="0.25">
      <c r="B48" s="117">
        <v>30</v>
      </c>
      <c r="C48" s="118">
        <v>25</v>
      </c>
      <c r="D48" s="118">
        <v>0</v>
      </c>
      <c r="E48" s="119">
        <v>1</v>
      </c>
      <c r="F48" s="119" t="s">
        <v>99</v>
      </c>
      <c r="G48" s="409" t="s">
        <v>119</v>
      </c>
      <c r="H48" s="120"/>
    </row>
    <row r="49" spans="1:12" ht="14.25" customHeight="1" x14ac:dyDescent="0.25"/>
    <row r="50" spans="1:12" s="93" customFormat="1" ht="20.149999999999999" customHeight="1" x14ac:dyDescent="0.25">
      <c r="A50" s="92"/>
      <c r="B50" s="92" t="s">
        <v>98</v>
      </c>
    </row>
    <row r="51" spans="1:12" s="56" customFormat="1" ht="14.25" customHeight="1" x14ac:dyDescent="0.35">
      <c r="A51" s="58"/>
      <c r="B51" s="56" t="s">
        <v>97</v>
      </c>
    </row>
    <row r="52" spans="1:12" s="56" customFormat="1" ht="14.25" customHeight="1" x14ac:dyDescent="0.35">
      <c r="A52" s="58"/>
    </row>
    <row r="53" spans="1:12" ht="14.15" customHeight="1" x14ac:dyDescent="0.3">
      <c r="B53" s="90"/>
      <c r="C53" s="304" t="s">
        <v>96</v>
      </c>
      <c r="H53" s="51"/>
      <c r="I53" s="121"/>
      <c r="J53" s="51"/>
      <c r="K53" s="51"/>
      <c r="L53" s="121"/>
    </row>
    <row r="54" spans="1:12" ht="14.25" customHeight="1" x14ac:dyDescent="0.25">
      <c r="B54" s="292" t="s">
        <v>146</v>
      </c>
      <c r="C54" s="122">
        <v>10</v>
      </c>
      <c r="H54" s="121"/>
      <c r="I54" s="121"/>
      <c r="J54" s="121"/>
      <c r="K54" s="121"/>
      <c r="L54" s="121"/>
    </row>
    <row r="55" spans="1:12" ht="14.25" customHeight="1" x14ac:dyDescent="0.25">
      <c r="B55" s="293" t="s">
        <v>147</v>
      </c>
      <c r="C55" s="123"/>
      <c r="H55" s="121"/>
      <c r="I55" s="121"/>
      <c r="J55" s="121"/>
      <c r="K55" s="121"/>
      <c r="L55" s="121"/>
    </row>
    <row r="56" spans="1:12" ht="42" customHeight="1" x14ac:dyDescent="0.25">
      <c r="B56" s="294" t="s">
        <v>101</v>
      </c>
      <c r="C56" s="125" t="s">
        <v>94</v>
      </c>
      <c r="H56" s="121"/>
      <c r="I56" s="121"/>
      <c r="J56" s="121"/>
      <c r="K56" s="121"/>
      <c r="L56" s="121"/>
    </row>
    <row r="57" spans="1:12" ht="14.25" customHeight="1" x14ac:dyDescent="0.25"/>
    <row r="58" spans="1:12" s="93" customFormat="1" ht="20.149999999999999" customHeight="1" x14ac:dyDescent="0.25">
      <c r="A58" s="92"/>
      <c r="B58" s="92" t="s">
        <v>93</v>
      </c>
    </row>
    <row r="59" spans="1:12" s="56" customFormat="1" ht="14.25" customHeight="1" x14ac:dyDescent="0.35">
      <c r="A59" s="58"/>
      <c r="B59" s="56" t="s">
        <v>92</v>
      </c>
    </row>
    <row r="60" spans="1:12" s="56" customFormat="1" ht="14.25" customHeight="1" x14ac:dyDescent="0.35">
      <c r="A60" s="58"/>
    </row>
    <row r="61" spans="1:12" ht="14.25" customHeight="1" x14ac:dyDescent="0.25">
      <c r="B61" s="295" t="s">
        <v>148</v>
      </c>
      <c r="C61" s="305" t="s">
        <v>90</v>
      </c>
      <c r="D61" s="305" t="s">
        <v>89</v>
      </c>
      <c r="E61" s="121"/>
      <c r="F61" s="121"/>
      <c r="G61" s="121"/>
      <c r="H61" s="121"/>
      <c r="I61" s="121"/>
    </row>
    <row r="62" spans="1:12" ht="14.25" customHeight="1" x14ac:dyDescent="0.25">
      <c r="B62" s="293" t="s">
        <v>147</v>
      </c>
      <c r="C62" s="123"/>
      <c r="D62" s="123"/>
      <c r="H62" s="121"/>
      <c r="I62" s="121"/>
    </row>
    <row r="63" spans="1:12" ht="14.25" customHeight="1" x14ac:dyDescent="0.25">
      <c r="B63" s="293" t="s">
        <v>149</v>
      </c>
      <c r="C63" s="296">
        <f>C62*1.3</f>
        <v>0</v>
      </c>
      <c r="D63" s="296">
        <f>D62</f>
        <v>0</v>
      </c>
      <c r="H63" s="121"/>
      <c r="I63" s="121"/>
    </row>
    <row r="64" spans="1:12" ht="14.25" customHeight="1" x14ac:dyDescent="0.25">
      <c r="B64" s="293" t="s">
        <v>150</v>
      </c>
      <c r="C64" s="126" t="s">
        <v>85</v>
      </c>
      <c r="D64" s="126" t="s">
        <v>85</v>
      </c>
      <c r="H64" s="121"/>
      <c r="I64" s="121"/>
    </row>
    <row r="65" spans="2:9" ht="14.25" customHeight="1" x14ac:dyDescent="0.25">
      <c r="B65" s="294" t="s">
        <v>103</v>
      </c>
      <c r="C65" s="127"/>
      <c r="D65" s="128"/>
      <c r="H65" s="121"/>
      <c r="I65" s="121"/>
    </row>
    <row r="66" spans="2:9" ht="14.25" customHeight="1" x14ac:dyDescent="0.25">
      <c r="H66" s="121"/>
      <c r="I66" s="121"/>
    </row>
    <row r="67" spans="2:9" ht="14.25" customHeight="1" x14ac:dyDescent="0.25">
      <c r="D67" s="129"/>
      <c r="E67" s="130"/>
      <c r="F67" s="130"/>
      <c r="H67" s="121"/>
      <c r="I67" s="121"/>
    </row>
    <row r="68" spans="2:9" ht="14.25" customHeight="1" x14ac:dyDescent="0.25">
      <c r="B68" s="295"/>
      <c r="C68" s="305" t="s">
        <v>84</v>
      </c>
      <c r="D68" s="306" t="s">
        <v>83</v>
      </c>
      <c r="I68" s="121"/>
    </row>
    <row r="69" spans="2:9" ht="14.25" customHeight="1" x14ac:dyDescent="0.25">
      <c r="B69" s="293" t="s">
        <v>82</v>
      </c>
      <c r="C69" s="297">
        <f>SUMPRODUCT(C63:D63,C65:D65)</f>
        <v>0</v>
      </c>
      <c r="D69" s="123"/>
      <c r="I69" s="121"/>
    </row>
    <row r="70" spans="2:9" ht="14.25" customHeight="1" x14ac:dyDescent="0.25">
      <c r="B70" s="294" t="s">
        <v>81</v>
      </c>
      <c r="C70" s="131">
        <v>10</v>
      </c>
      <c r="D70" s="132">
        <v>10</v>
      </c>
      <c r="I70" s="121"/>
    </row>
    <row r="71" spans="2:9" ht="14.25" customHeight="1" x14ac:dyDescent="0.3">
      <c r="B71" s="298"/>
      <c r="C71" s="298"/>
      <c r="D71" s="299"/>
      <c r="E71" s="121"/>
      <c r="F71" s="121"/>
      <c r="G71" s="133"/>
      <c r="H71" s="133"/>
      <c r="I71" s="121"/>
    </row>
  </sheetData>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D4ECF9"/>
  </sheetPr>
  <dimension ref="A1:BY76"/>
  <sheetViews>
    <sheetView showGridLines="0" zoomScale="90" zoomScaleNormal="90" workbookViewId="0"/>
  </sheetViews>
  <sheetFormatPr baseColWidth="10" defaultColWidth="8.81640625" defaultRowHeight="12.5" x14ac:dyDescent="0.25"/>
  <cols>
    <col min="1" max="1" width="5.7265625" style="101" customWidth="1"/>
    <col min="2" max="2" width="15.54296875" style="101" customWidth="1"/>
    <col min="3" max="3" width="22" style="101" customWidth="1"/>
    <col min="4" max="4" width="12.453125" style="101" customWidth="1"/>
    <col min="5" max="5" width="14.1796875" style="101" customWidth="1"/>
    <col min="6" max="6" width="10.7265625" style="101" customWidth="1"/>
    <col min="7" max="7" width="16" style="101" customWidth="1"/>
    <col min="8" max="8" width="13.81640625" style="101" customWidth="1"/>
    <col min="9" max="9" width="13.453125" style="101" customWidth="1"/>
    <col min="10" max="53" width="10.7265625" style="101" customWidth="1"/>
    <col min="54" max="16384" width="8.81640625" style="101"/>
  </cols>
  <sheetData>
    <row r="1" spans="1:54" s="83" customFormat="1" ht="20.149999999999999" customHeight="1" x14ac:dyDescent="0.25">
      <c r="A1" s="400" t="s">
        <v>280</v>
      </c>
      <c r="B1" s="65" t="s">
        <v>142</v>
      </c>
      <c r="K1" s="85"/>
    </row>
    <row r="2" spans="1:54" s="5" customFormat="1" ht="14.25" customHeight="1" x14ac:dyDescent="0.25">
      <c r="B2" s="14"/>
    </row>
    <row r="3" spans="1:54" ht="14.25" customHeight="1" x14ac:dyDescent="0.25"/>
    <row r="4" spans="1:54" s="56" customFormat="1" ht="14.25" customHeight="1" x14ac:dyDescent="0.4">
      <c r="A4" s="55"/>
    </row>
    <row r="5" spans="1:54" ht="14.25" customHeight="1" x14ac:dyDescent="0.25"/>
    <row r="6" spans="1:54" s="56" customFormat="1" ht="14.25" customHeight="1" x14ac:dyDescent="0.35">
      <c r="A6" s="58"/>
      <c r="B6" s="58" t="s">
        <v>288</v>
      </c>
    </row>
    <row r="7" spans="1:54" s="56" customFormat="1" ht="14.25" customHeight="1" x14ac:dyDescent="0.35">
      <c r="A7" s="58"/>
      <c r="B7" s="56" t="s">
        <v>152</v>
      </c>
    </row>
    <row r="8" spans="1:54" ht="14.25" customHeight="1" x14ac:dyDescent="0.25"/>
    <row r="9" spans="1:54" ht="14.25" customHeight="1" x14ac:dyDescent="0.25">
      <c r="B9" s="91"/>
      <c r="C9" s="88" t="s">
        <v>108</v>
      </c>
      <c r="D9" s="86">
        <v>1</v>
      </c>
      <c r="E9" s="86">
        <f t="shared" ref="E9:AJ9" si="0">1+D9</f>
        <v>2</v>
      </c>
      <c r="F9" s="86">
        <f t="shared" si="0"/>
        <v>3</v>
      </c>
      <c r="G9" s="86">
        <f t="shared" si="0"/>
        <v>4</v>
      </c>
      <c r="H9" s="86">
        <f t="shared" si="0"/>
        <v>5</v>
      </c>
      <c r="I9" s="86">
        <f t="shared" si="0"/>
        <v>6</v>
      </c>
      <c r="J9" s="86">
        <f t="shared" si="0"/>
        <v>7</v>
      </c>
      <c r="K9" s="86">
        <f t="shared" si="0"/>
        <v>8</v>
      </c>
      <c r="L9" s="86">
        <f t="shared" si="0"/>
        <v>9</v>
      </c>
      <c r="M9" s="86">
        <f t="shared" si="0"/>
        <v>10</v>
      </c>
      <c r="N9" s="86">
        <f t="shared" si="0"/>
        <v>11</v>
      </c>
      <c r="O9" s="86">
        <f t="shared" si="0"/>
        <v>12</v>
      </c>
      <c r="P9" s="86">
        <f t="shared" si="0"/>
        <v>13</v>
      </c>
      <c r="Q9" s="86">
        <f t="shared" si="0"/>
        <v>14</v>
      </c>
      <c r="R9" s="86">
        <f t="shared" si="0"/>
        <v>15</v>
      </c>
      <c r="S9" s="86">
        <f t="shared" si="0"/>
        <v>16</v>
      </c>
      <c r="T9" s="86">
        <f t="shared" si="0"/>
        <v>17</v>
      </c>
      <c r="U9" s="86">
        <f t="shared" si="0"/>
        <v>18</v>
      </c>
      <c r="V9" s="86">
        <f t="shared" si="0"/>
        <v>19</v>
      </c>
      <c r="W9" s="86">
        <f t="shared" si="0"/>
        <v>20</v>
      </c>
      <c r="X9" s="86">
        <f t="shared" si="0"/>
        <v>21</v>
      </c>
      <c r="Y9" s="86">
        <f t="shared" si="0"/>
        <v>22</v>
      </c>
      <c r="Z9" s="86">
        <f t="shared" si="0"/>
        <v>23</v>
      </c>
      <c r="AA9" s="86">
        <f t="shared" si="0"/>
        <v>24</v>
      </c>
      <c r="AB9" s="86">
        <f t="shared" si="0"/>
        <v>25</v>
      </c>
      <c r="AC9" s="86">
        <f t="shared" si="0"/>
        <v>26</v>
      </c>
      <c r="AD9" s="86">
        <f t="shared" si="0"/>
        <v>27</v>
      </c>
      <c r="AE9" s="86">
        <f t="shared" si="0"/>
        <v>28</v>
      </c>
      <c r="AF9" s="86">
        <f t="shared" si="0"/>
        <v>29</v>
      </c>
      <c r="AG9" s="86">
        <f t="shared" si="0"/>
        <v>30</v>
      </c>
      <c r="AH9" s="86">
        <f t="shared" si="0"/>
        <v>31</v>
      </c>
      <c r="AI9" s="86">
        <f t="shared" si="0"/>
        <v>32</v>
      </c>
      <c r="AJ9" s="86">
        <f t="shared" si="0"/>
        <v>33</v>
      </c>
      <c r="AK9" s="86">
        <f t="shared" ref="AK9:BA9" si="1">1+AJ9</f>
        <v>34</v>
      </c>
      <c r="AL9" s="86">
        <f t="shared" si="1"/>
        <v>35</v>
      </c>
      <c r="AM9" s="86">
        <f t="shared" si="1"/>
        <v>36</v>
      </c>
      <c r="AN9" s="86">
        <f t="shared" si="1"/>
        <v>37</v>
      </c>
      <c r="AO9" s="86">
        <f t="shared" si="1"/>
        <v>38</v>
      </c>
      <c r="AP9" s="86">
        <f t="shared" si="1"/>
        <v>39</v>
      </c>
      <c r="AQ9" s="86">
        <f t="shared" si="1"/>
        <v>40</v>
      </c>
      <c r="AR9" s="86">
        <f t="shared" si="1"/>
        <v>41</v>
      </c>
      <c r="AS9" s="86">
        <f t="shared" si="1"/>
        <v>42</v>
      </c>
      <c r="AT9" s="86">
        <f t="shared" si="1"/>
        <v>43</v>
      </c>
      <c r="AU9" s="86">
        <f t="shared" si="1"/>
        <v>44</v>
      </c>
      <c r="AV9" s="86">
        <f t="shared" si="1"/>
        <v>45</v>
      </c>
      <c r="AW9" s="86">
        <f t="shared" si="1"/>
        <v>46</v>
      </c>
      <c r="AX9" s="86">
        <f t="shared" si="1"/>
        <v>47</v>
      </c>
      <c r="AY9" s="86">
        <f t="shared" si="1"/>
        <v>48</v>
      </c>
      <c r="AZ9" s="86">
        <f t="shared" si="1"/>
        <v>49</v>
      </c>
      <c r="BA9" s="87">
        <f t="shared" si="1"/>
        <v>50</v>
      </c>
    </row>
    <row r="10" spans="1:54" ht="14.25" customHeight="1" x14ac:dyDescent="0.25">
      <c r="B10" s="102" t="s">
        <v>84</v>
      </c>
      <c r="C10" s="103" t="s">
        <v>132</v>
      </c>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row>
    <row r="11" spans="1:54" ht="14.25" customHeight="1" x14ac:dyDescent="0.25">
      <c r="B11" s="104" t="s">
        <v>96</v>
      </c>
      <c r="C11" s="105" t="s">
        <v>132</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row>
    <row r="12" spans="1:54" ht="14.25" customHeight="1" x14ac:dyDescent="0.25">
      <c r="B12" s="107"/>
      <c r="C12" s="108" t="s">
        <v>131</v>
      </c>
      <c r="D12" s="134">
        <f>IF(D11="",(1+D10/100)^(-D9),(1+D11/100)^(-D9))</f>
        <v>1</v>
      </c>
      <c r="E12" s="134">
        <f t="shared" ref="E12:BA12" si="2">IF(E11="",(1+E10/100)^(-E9),(1+E11/100)^(-E9))</f>
        <v>1</v>
      </c>
      <c r="F12" s="134">
        <f t="shared" si="2"/>
        <v>1</v>
      </c>
      <c r="G12" s="134">
        <f t="shared" si="2"/>
        <v>1</v>
      </c>
      <c r="H12" s="134">
        <f t="shared" si="2"/>
        <v>1</v>
      </c>
      <c r="I12" s="134">
        <f t="shared" si="2"/>
        <v>1</v>
      </c>
      <c r="J12" s="134">
        <f t="shared" si="2"/>
        <v>1</v>
      </c>
      <c r="K12" s="134">
        <f t="shared" si="2"/>
        <v>1</v>
      </c>
      <c r="L12" s="134">
        <f t="shared" si="2"/>
        <v>1</v>
      </c>
      <c r="M12" s="134">
        <f t="shared" si="2"/>
        <v>1</v>
      </c>
      <c r="N12" s="134">
        <f t="shared" si="2"/>
        <v>1</v>
      </c>
      <c r="O12" s="134">
        <f t="shared" si="2"/>
        <v>1</v>
      </c>
      <c r="P12" s="134">
        <f t="shared" si="2"/>
        <v>1</v>
      </c>
      <c r="Q12" s="134">
        <f t="shared" si="2"/>
        <v>1</v>
      </c>
      <c r="R12" s="134">
        <f t="shared" si="2"/>
        <v>1</v>
      </c>
      <c r="S12" s="134">
        <f t="shared" si="2"/>
        <v>1</v>
      </c>
      <c r="T12" s="134">
        <f t="shared" si="2"/>
        <v>1</v>
      </c>
      <c r="U12" s="134">
        <f t="shared" si="2"/>
        <v>1</v>
      </c>
      <c r="V12" s="134">
        <f t="shared" si="2"/>
        <v>1</v>
      </c>
      <c r="W12" s="134">
        <f t="shared" si="2"/>
        <v>1</v>
      </c>
      <c r="X12" s="134">
        <f t="shared" si="2"/>
        <v>1</v>
      </c>
      <c r="Y12" s="134">
        <f t="shared" si="2"/>
        <v>1</v>
      </c>
      <c r="Z12" s="134">
        <f t="shared" si="2"/>
        <v>1</v>
      </c>
      <c r="AA12" s="134">
        <f t="shared" si="2"/>
        <v>1</v>
      </c>
      <c r="AB12" s="134">
        <f t="shared" si="2"/>
        <v>1</v>
      </c>
      <c r="AC12" s="134">
        <f t="shared" si="2"/>
        <v>1</v>
      </c>
      <c r="AD12" s="134">
        <f t="shared" si="2"/>
        <v>1</v>
      </c>
      <c r="AE12" s="134">
        <f t="shared" si="2"/>
        <v>1</v>
      </c>
      <c r="AF12" s="134">
        <f t="shared" si="2"/>
        <v>1</v>
      </c>
      <c r="AG12" s="134">
        <f t="shared" si="2"/>
        <v>1</v>
      </c>
      <c r="AH12" s="134">
        <f t="shared" si="2"/>
        <v>1</v>
      </c>
      <c r="AI12" s="134">
        <f t="shared" si="2"/>
        <v>1</v>
      </c>
      <c r="AJ12" s="134">
        <f t="shared" si="2"/>
        <v>1</v>
      </c>
      <c r="AK12" s="134">
        <f t="shared" si="2"/>
        <v>1</v>
      </c>
      <c r="AL12" s="134">
        <f t="shared" si="2"/>
        <v>1</v>
      </c>
      <c r="AM12" s="134">
        <f t="shared" si="2"/>
        <v>1</v>
      </c>
      <c r="AN12" s="134">
        <f t="shared" si="2"/>
        <v>1</v>
      </c>
      <c r="AO12" s="134">
        <f t="shared" si="2"/>
        <v>1</v>
      </c>
      <c r="AP12" s="134">
        <f t="shared" si="2"/>
        <v>1</v>
      </c>
      <c r="AQ12" s="134">
        <f t="shared" si="2"/>
        <v>1</v>
      </c>
      <c r="AR12" s="134">
        <f t="shared" si="2"/>
        <v>1</v>
      </c>
      <c r="AS12" s="134">
        <f t="shared" si="2"/>
        <v>1</v>
      </c>
      <c r="AT12" s="134">
        <f t="shared" si="2"/>
        <v>1</v>
      </c>
      <c r="AU12" s="134">
        <f t="shared" si="2"/>
        <v>1</v>
      </c>
      <c r="AV12" s="134">
        <f t="shared" si="2"/>
        <v>1</v>
      </c>
      <c r="AW12" s="134">
        <f t="shared" si="2"/>
        <v>1</v>
      </c>
      <c r="AX12" s="134">
        <f t="shared" si="2"/>
        <v>1</v>
      </c>
      <c r="AY12" s="134">
        <f t="shared" si="2"/>
        <v>1</v>
      </c>
      <c r="AZ12" s="134">
        <f t="shared" si="2"/>
        <v>1</v>
      </c>
      <c r="BA12" s="134">
        <f t="shared" si="2"/>
        <v>1</v>
      </c>
    </row>
    <row r="13" spans="1:54" ht="14.25" customHeight="1" x14ac:dyDescent="0.25">
      <c r="B13" s="102" t="s">
        <v>84</v>
      </c>
      <c r="C13" s="103" t="s">
        <v>133</v>
      </c>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row>
    <row r="14" spans="1:54" ht="14.25" customHeight="1" x14ac:dyDescent="0.25">
      <c r="B14" s="104" t="s">
        <v>96</v>
      </c>
      <c r="C14" s="105" t="s">
        <v>133</v>
      </c>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row>
    <row r="15" spans="1:54" ht="14.25" customHeight="1" x14ac:dyDescent="0.25">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109"/>
    </row>
    <row r="16" spans="1:54" s="56" customFormat="1" ht="14.25" customHeight="1" x14ac:dyDescent="0.35">
      <c r="A16" s="58"/>
      <c r="B16" s="56" t="s">
        <v>121</v>
      </c>
    </row>
    <row r="17" spans="2:77" ht="14.25" customHeight="1" x14ac:dyDescent="0.25"/>
    <row r="18" spans="2:77" s="52" customFormat="1" ht="14.25" customHeight="1" x14ac:dyDescent="0.3">
      <c r="B18" s="89" t="s">
        <v>106</v>
      </c>
      <c r="C18" s="89" t="s">
        <v>105</v>
      </c>
      <c r="D18" s="89" t="s">
        <v>104</v>
      </c>
      <c r="E18" s="89" t="s">
        <v>103</v>
      </c>
      <c r="F18" s="89" t="s">
        <v>120</v>
      </c>
      <c r="G18" s="89" t="s">
        <v>101</v>
      </c>
      <c r="H18" s="89" t="s">
        <v>100</v>
      </c>
    </row>
    <row r="19" spans="2:77" ht="14.25" customHeight="1" x14ac:dyDescent="0.25">
      <c r="B19" s="110">
        <v>5</v>
      </c>
      <c r="C19" s="111">
        <v>5</v>
      </c>
      <c r="D19" s="111">
        <v>0</v>
      </c>
      <c r="E19" s="112">
        <v>1</v>
      </c>
      <c r="F19" s="112" t="s">
        <v>99</v>
      </c>
      <c r="G19" s="112" t="s">
        <v>119</v>
      </c>
      <c r="H19" s="113"/>
    </row>
    <row r="20" spans="2:77" ht="14.25" customHeight="1" x14ac:dyDescent="0.25">
      <c r="B20" s="114">
        <v>5</v>
      </c>
      <c r="C20" s="115">
        <v>10</v>
      </c>
      <c r="D20" s="115">
        <v>0</v>
      </c>
      <c r="E20" s="116">
        <v>1</v>
      </c>
      <c r="F20" s="116" t="s">
        <v>99</v>
      </c>
      <c r="G20" s="116" t="s">
        <v>119</v>
      </c>
      <c r="H20" s="113"/>
    </row>
    <row r="21" spans="2:77" ht="14.25" customHeight="1" x14ac:dyDescent="0.25">
      <c r="B21" s="114">
        <v>5</v>
      </c>
      <c r="C21" s="115">
        <v>15</v>
      </c>
      <c r="D21" s="115">
        <v>0</v>
      </c>
      <c r="E21" s="116">
        <v>1</v>
      </c>
      <c r="F21" s="116" t="s">
        <v>99</v>
      </c>
      <c r="G21" s="116" t="s">
        <v>119</v>
      </c>
      <c r="H21" s="113"/>
    </row>
    <row r="22" spans="2:77" ht="14.25" customHeight="1" x14ac:dyDescent="0.25">
      <c r="B22" s="114">
        <v>5</v>
      </c>
      <c r="C22" s="115">
        <v>20</v>
      </c>
      <c r="D22" s="115">
        <v>0</v>
      </c>
      <c r="E22" s="116">
        <v>1</v>
      </c>
      <c r="F22" s="116" t="s">
        <v>99</v>
      </c>
      <c r="G22" s="116" t="s">
        <v>119</v>
      </c>
      <c r="H22" s="113"/>
    </row>
    <row r="23" spans="2:77" ht="14.25" customHeight="1" x14ac:dyDescent="0.25">
      <c r="B23" s="114">
        <v>5</v>
      </c>
      <c r="C23" s="115">
        <v>25</v>
      </c>
      <c r="D23" s="115">
        <v>0</v>
      </c>
      <c r="E23" s="116">
        <v>1</v>
      </c>
      <c r="F23" s="116" t="s">
        <v>99</v>
      </c>
      <c r="G23" s="116" t="s">
        <v>119</v>
      </c>
      <c r="H23" s="113"/>
    </row>
    <row r="24" spans="2:77" ht="14.25" customHeight="1" x14ac:dyDescent="0.25">
      <c r="B24" s="114">
        <v>10</v>
      </c>
      <c r="C24" s="115">
        <v>5</v>
      </c>
      <c r="D24" s="115">
        <v>0</v>
      </c>
      <c r="E24" s="116">
        <v>1</v>
      </c>
      <c r="F24" s="116" t="s">
        <v>99</v>
      </c>
      <c r="G24" s="116" t="s">
        <v>119</v>
      </c>
      <c r="H24" s="113"/>
    </row>
    <row r="25" spans="2:77" ht="14.25" customHeight="1" x14ac:dyDescent="0.3">
      <c r="B25" s="114">
        <v>10</v>
      </c>
      <c r="C25" s="115">
        <v>10</v>
      </c>
      <c r="D25" s="115">
        <v>0</v>
      </c>
      <c r="E25" s="116">
        <v>1</v>
      </c>
      <c r="F25" s="116" t="s">
        <v>99</v>
      </c>
      <c r="G25" s="116" t="s">
        <v>119</v>
      </c>
      <c r="H25" s="113"/>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2:77" ht="14.25" customHeight="1" x14ac:dyDescent="0.25">
      <c r="B26" s="114">
        <v>10</v>
      </c>
      <c r="C26" s="115">
        <v>15</v>
      </c>
      <c r="D26" s="115">
        <v>0</v>
      </c>
      <c r="E26" s="116">
        <v>1</v>
      </c>
      <c r="F26" s="116" t="s">
        <v>99</v>
      </c>
      <c r="G26" s="116" t="s">
        <v>119</v>
      </c>
      <c r="H26" s="113"/>
    </row>
    <row r="27" spans="2:77" ht="14.25" customHeight="1" x14ac:dyDescent="0.25">
      <c r="B27" s="114">
        <v>10</v>
      </c>
      <c r="C27" s="115">
        <v>20</v>
      </c>
      <c r="D27" s="115">
        <v>0</v>
      </c>
      <c r="E27" s="116">
        <v>1</v>
      </c>
      <c r="F27" s="116" t="s">
        <v>99</v>
      </c>
      <c r="G27" s="116" t="s">
        <v>119</v>
      </c>
      <c r="H27" s="113"/>
    </row>
    <row r="28" spans="2:77" ht="14.25" customHeight="1" x14ac:dyDescent="0.25">
      <c r="B28" s="114">
        <v>10</v>
      </c>
      <c r="C28" s="115">
        <v>25</v>
      </c>
      <c r="D28" s="115">
        <v>0</v>
      </c>
      <c r="E28" s="116">
        <v>1</v>
      </c>
      <c r="F28" s="116" t="s">
        <v>99</v>
      </c>
      <c r="G28" s="116" t="s">
        <v>119</v>
      </c>
      <c r="H28" s="113"/>
    </row>
    <row r="29" spans="2:77" ht="14.25" customHeight="1" x14ac:dyDescent="0.25">
      <c r="B29" s="114">
        <v>15</v>
      </c>
      <c r="C29" s="115">
        <v>5</v>
      </c>
      <c r="D29" s="115">
        <v>0</v>
      </c>
      <c r="E29" s="116">
        <v>1</v>
      </c>
      <c r="F29" s="116" t="s">
        <v>99</v>
      </c>
      <c r="G29" s="116" t="s">
        <v>119</v>
      </c>
      <c r="H29" s="113"/>
    </row>
    <row r="30" spans="2:77" ht="14.25" customHeight="1" x14ac:dyDescent="0.25">
      <c r="B30" s="114">
        <v>15</v>
      </c>
      <c r="C30" s="115">
        <v>10</v>
      </c>
      <c r="D30" s="115">
        <v>0</v>
      </c>
      <c r="E30" s="116">
        <v>1</v>
      </c>
      <c r="F30" s="116" t="s">
        <v>99</v>
      </c>
      <c r="G30" s="116" t="s">
        <v>119</v>
      </c>
      <c r="H30" s="113"/>
    </row>
    <row r="31" spans="2:77" ht="14.25" customHeight="1" x14ac:dyDescent="0.25">
      <c r="B31" s="114">
        <v>15</v>
      </c>
      <c r="C31" s="115">
        <v>15</v>
      </c>
      <c r="D31" s="115">
        <v>0</v>
      </c>
      <c r="E31" s="116">
        <v>1</v>
      </c>
      <c r="F31" s="116" t="s">
        <v>99</v>
      </c>
      <c r="G31" s="116" t="s">
        <v>119</v>
      </c>
      <c r="H31" s="113"/>
    </row>
    <row r="32" spans="2:77" ht="14.25" customHeight="1" x14ac:dyDescent="0.25">
      <c r="B32" s="114">
        <v>15</v>
      </c>
      <c r="C32" s="115">
        <v>20</v>
      </c>
      <c r="D32" s="115">
        <v>0</v>
      </c>
      <c r="E32" s="116">
        <v>1</v>
      </c>
      <c r="F32" s="116" t="s">
        <v>99</v>
      </c>
      <c r="G32" s="116" t="s">
        <v>119</v>
      </c>
      <c r="H32" s="113"/>
    </row>
    <row r="33" spans="2:8" ht="14.25" customHeight="1" x14ac:dyDescent="0.25">
      <c r="B33" s="114">
        <v>15</v>
      </c>
      <c r="C33" s="115">
        <v>25</v>
      </c>
      <c r="D33" s="115">
        <v>0</v>
      </c>
      <c r="E33" s="116">
        <v>1</v>
      </c>
      <c r="F33" s="116" t="s">
        <v>99</v>
      </c>
      <c r="G33" s="116" t="s">
        <v>119</v>
      </c>
      <c r="H33" s="113"/>
    </row>
    <row r="34" spans="2:8" ht="14.25" customHeight="1" x14ac:dyDescent="0.25">
      <c r="B34" s="114">
        <v>20</v>
      </c>
      <c r="C34" s="115">
        <v>5</v>
      </c>
      <c r="D34" s="115">
        <v>0</v>
      </c>
      <c r="E34" s="116">
        <v>1</v>
      </c>
      <c r="F34" s="116" t="s">
        <v>99</v>
      </c>
      <c r="G34" s="116" t="s">
        <v>119</v>
      </c>
      <c r="H34" s="113"/>
    </row>
    <row r="35" spans="2:8" ht="14.25" customHeight="1" x14ac:dyDescent="0.25">
      <c r="B35" s="114">
        <v>20</v>
      </c>
      <c r="C35" s="115">
        <v>10</v>
      </c>
      <c r="D35" s="115">
        <v>0</v>
      </c>
      <c r="E35" s="116">
        <v>1</v>
      </c>
      <c r="F35" s="116" t="s">
        <v>99</v>
      </c>
      <c r="G35" s="116" t="s">
        <v>119</v>
      </c>
      <c r="H35" s="113"/>
    </row>
    <row r="36" spans="2:8" ht="14.25" customHeight="1" x14ac:dyDescent="0.25">
      <c r="B36" s="114">
        <v>20</v>
      </c>
      <c r="C36" s="115">
        <v>15</v>
      </c>
      <c r="D36" s="115">
        <v>0</v>
      </c>
      <c r="E36" s="116">
        <v>1</v>
      </c>
      <c r="F36" s="116" t="s">
        <v>99</v>
      </c>
      <c r="G36" s="116" t="s">
        <v>119</v>
      </c>
      <c r="H36" s="113"/>
    </row>
    <row r="37" spans="2:8" ht="14.25" customHeight="1" x14ac:dyDescent="0.25">
      <c r="B37" s="114">
        <v>20</v>
      </c>
      <c r="C37" s="115">
        <v>20</v>
      </c>
      <c r="D37" s="115">
        <v>0</v>
      </c>
      <c r="E37" s="116">
        <v>1</v>
      </c>
      <c r="F37" s="116" t="s">
        <v>99</v>
      </c>
      <c r="G37" s="116" t="s">
        <v>119</v>
      </c>
      <c r="H37" s="113"/>
    </row>
    <row r="38" spans="2:8" ht="14.25" customHeight="1" x14ac:dyDescent="0.25">
      <c r="B38" s="114">
        <v>20</v>
      </c>
      <c r="C38" s="115">
        <v>25</v>
      </c>
      <c r="D38" s="115">
        <v>0</v>
      </c>
      <c r="E38" s="116">
        <v>1</v>
      </c>
      <c r="F38" s="116" t="s">
        <v>99</v>
      </c>
      <c r="G38" s="116" t="s">
        <v>119</v>
      </c>
      <c r="H38" s="113"/>
    </row>
    <row r="39" spans="2:8" ht="14.25" customHeight="1" x14ac:dyDescent="0.25">
      <c r="B39" s="114">
        <v>25</v>
      </c>
      <c r="C39" s="115">
        <v>5</v>
      </c>
      <c r="D39" s="115">
        <v>0</v>
      </c>
      <c r="E39" s="116">
        <v>1</v>
      </c>
      <c r="F39" s="116" t="s">
        <v>99</v>
      </c>
      <c r="G39" s="116" t="s">
        <v>119</v>
      </c>
      <c r="H39" s="113"/>
    </row>
    <row r="40" spans="2:8" ht="14.25" customHeight="1" x14ac:dyDescent="0.25">
      <c r="B40" s="114">
        <v>25</v>
      </c>
      <c r="C40" s="115">
        <v>10</v>
      </c>
      <c r="D40" s="115">
        <v>0</v>
      </c>
      <c r="E40" s="116">
        <v>1</v>
      </c>
      <c r="F40" s="116" t="s">
        <v>99</v>
      </c>
      <c r="G40" s="116" t="s">
        <v>119</v>
      </c>
      <c r="H40" s="113"/>
    </row>
    <row r="41" spans="2:8" ht="14.25" customHeight="1" x14ac:dyDescent="0.25">
      <c r="B41" s="114">
        <v>25</v>
      </c>
      <c r="C41" s="115">
        <v>15</v>
      </c>
      <c r="D41" s="115">
        <v>0</v>
      </c>
      <c r="E41" s="116">
        <v>1</v>
      </c>
      <c r="F41" s="116" t="s">
        <v>99</v>
      </c>
      <c r="G41" s="116" t="s">
        <v>119</v>
      </c>
      <c r="H41" s="113"/>
    </row>
    <row r="42" spans="2:8" ht="14.25" customHeight="1" x14ac:dyDescent="0.25">
      <c r="B42" s="114">
        <v>25</v>
      </c>
      <c r="C42" s="115">
        <v>20</v>
      </c>
      <c r="D42" s="115">
        <v>0</v>
      </c>
      <c r="E42" s="116">
        <v>1</v>
      </c>
      <c r="F42" s="116" t="s">
        <v>99</v>
      </c>
      <c r="G42" s="116" t="s">
        <v>119</v>
      </c>
      <c r="H42" s="113"/>
    </row>
    <row r="43" spans="2:8" ht="14.25" customHeight="1" x14ac:dyDescent="0.25">
      <c r="B43" s="114">
        <v>25</v>
      </c>
      <c r="C43" s="115">
        <v>25</v>
      </c>
      <c r="D43" s="115">
        <v>0</v>
      </c>
      <c r="E43" s="116">
        <v>1</v>
      </c>
      <c r="F43" s="116" t="s">
        <v>99</v>
      </c>
      <c r="G43" s="116" t="s">
        <v>119</v>
      </c>
      <c r="H43" s="113"/>
    </row>
    <row r="44" spans="2:8" ht="14.25" customHeight="1" x14ac:dyDescent="0.25">
      <c r="B44" s="114">
        <v>30</v>
      </c>
      <c r="C44" s="115">
        <v>5</v>
      </c>
      <c r="D44" s="115">
        <v>0</v>
      </c>
      <c r="E44" s="116">
        <v>1</v>
      </c>
      <c r="F44" s="116" t="s">
        <v>99</v>
      </c>
      <c r="G44" s="116" t="s">
        <v>119</v>
      </c>
      <c r="H44" s="113"/>
    </row>
    <row r="45" spans="2:8" ht="14.25" customHeight="1" x14ac:dyDescent="0.25">
      <c r="B45" s="114">
        <v>30</v>
      </c>
      <c r="C45" s="115">
        <v>10</v>
      </c>
      <c r="D45" s="115">
        <v>0</v>
      </c>
      <c r="E45" s="116">
        <v>1</v>
      </c>
      <c r="F45" s="116" t="s">
        <v>99</v>
      </c>
      <c r="G45" s="116" t="s">
        <v>119</v>
      </c>
      <c r="H45" s="113"/>
    </row>
    <row r="46" spans="2:8" ht="14.25" customHeight="1" x14ac:dyDescent="0.25">
      <c r="B46" s="114">
        <v>30</v>
      </c>
      <c r="C46" s="115">
        <v>15</v>
      </c>
      <c r="D46" s="115">
        <v>0</v>
      </c>
      <c r="E46" s="116">
        <v>1</v>
      </c>
      <c r="F46" s="116" t="s">
        <v>99</v>
      </c>
      <c r="G46" s="116" t="s">
        <v>119</v>
      </c>
      <c r="H46" s="113"/>
    </row>
    <row r="47" spans="2:8" ht="14.25" customHeight="1" x14ac:dyDescent="0.25">
      <c r="B47" s="114">
        <v>30</v>
      </c>
      <c r="C47" s="115">
        <v>20</v>
      </c>
      <c r="D47" s="115">
        <v>0</v>
      </c>
      <c r="E47" s="116">
        <v>1</v>
      </c>
      <c r="F47" s="116" t="s">
        <v>99</v>
      </c>
      <c r="G47" s="116" t="s">
        <v>119</v>
      </c>
      <c r="H47" s="113"/>
    </row>
    <row r="48" spans="2:8" ht="14.25" customHeight="1" x14ac:dyDescent="0.25">
      <c r="B48" s="117">
        <v>30</v>
      </c>
      <c r="C48" s="118">
        <v>25</v>
      </c>
      <c r="D48" s="118">
        <v>0</v>
      </c>
      <c r="E48" s="119">
        <v>1</v>
      </c>
      <c r="F48" s="119" t="s">
        <v>99</v>
      </c>
      <c r="G48" s="119" t="s">
        <v>119</v>
      </c>
      <c r="H48" s="120"/>
    </row>
    <row r="49" spans="1:13" ht="14.25" customHeight="1" x14ac:dyDescent="0.25"/>
    <row r="50" spans="1:13" s="56" customFormat="1" ht="20.149999999999999" customHeight="1" x14ac:dyDescent="0.35">
      <c r="A50" s="58"/>
      <c r="B50" s="58" t="s">
        <v>98</v>
      </c>
    </row>
    <row r="51" spans="1:13" s="56" customFormat="1" ht="14.25" customHeight="1" x14ac:dyDescent="0.35">
      <c r="A51" s="58"/>
      <c r="B51" s="56" t="s">
        <v>97</v>
      </c>
    </row>
    <row r="52" spans="1:13" ht="14.25" customHeight="1" x14ac:dyDescent="0.3">
      <c r="L52" s="51"/>
      <c r="M52" s="121"/>
    </row>
    <row r="53" spans="1:13" ht="14.25" customHeight="1" x14ac:dyDescent="0.3">
      <c r="B53" s="90"/>
      <c r="C53" s="307" t="s">
        <v>96</v>
      </c>
      <c r="H53" s="51"/>
      <c r="I53" s="121"/>
      <c r="J53" s="51"/>
      <c r="K53" s="121"/>
      <c r="L53" s="121"/>
    </row>
    <row r="54" spans="1:13" ht="14.25" customHeight="1" x14ac:dyDescent="0.25">
      <c r="B54" s="292" t="s">
        <v>146</v>
      </c>
      <c r="C54" s="300">
        <v>10</v>
      </c>
      <c r="H54" s="121"/>
      <c r="I54" s="121"/>
      <c r="J54" s="121"/>
      <c r="K54" s="121"/>
      <c r="L54" s="121"/>
    </row>
    <row r="55" spans="1:13" ht="14.25" customHeight="1" x14ac:dyDescent="0.25">
      <c r="B55" s="293" t="s">
        <v>147</v>
      </c>
      <c r="C55" s="123"/>
      <c r="H55" s="121"/>
      <c r="I55" s="121"/>
      <c r="J55" s="121"/>
      <c r="K55" s="121"/>
      <c r="L55" s="121"/>
    </row>
    <row r="56" spans="1:13" ht="40.5" customHeight="1" x14ac:dyDescent="0.25">
      <c r="B56" s="294" t="s">
        <v>101</v>
      </c>
      <c r="C56" s="301" t="s">
        <v>118</v>
      </c>
      <c r="H56" s="121"/>
      <c r="I56" s="121"/>
      <c r="J56" s="121"/>
      <c r="K56" s="121"/>
      <c r="L56" s="121"/>
    </row>
    <row r="57" spans="1:13" ht="14.25" customHeight="1" x14ac:dyDescent="0.3">
      <c r="C57" s="135"/>
      <c r="D57" s="121"/>
      <c r="E57" s="121"/>
      <c r="F57" s="133"/>
      <c r="G57" s="133"/>
      <c r="H57" s="121"/>
      <c r="I57" s="121"/>
      <c r="J57" s="121"/>
    </row>
    <row r="58" spans="1:13" ht="14.25" customHeight="1" x14ac:dyDescent="0.25">
      <c r="C58" s="57"/>
    </row>
    <row r="59" spans="1:13" s="56" customFormat="1" ht="20.149999999999999" customHeight="1" x14ac:dyDescent="0.35">
      <c r="A59" s="58"/>
      <c r="B59" s="58" t="s">
        <v>117</v>
      </c>
    </row>
    <row r="60" spans="1:13" s="56" customFormat="1" ht="14.25" customHeight="1" x14ac:dyDescent="0.35">
      <c r="A60" s="58"/>
      <c r="B60" s="56" t="s">
        <v>116</v>
      </c>
    </row>
    <row r="61" spans="1:13" ht="14.25" customHeight="1" x14ac:dyDescent="0.25">
      <c r="C61" s="57"/>
    </row>
    <row r="62" spans="1:13" ht="14.25" customHeight="1" x14ac:dyDescent="0.3">
      <c r="B62" s="90"/>
      <c r="C62" s="307" t="s">
        <v>83</v>
      </c>
      <c r="F62" s="94"/>
      <c r="H62" s="121"/>
    </row>
    <row r="63" spans="1:13" ht="14.25" customHeight="1" x14ac:dyDescent="0.25">
      <c r="B63" s="302" t="s">
        <v>146</v>
      </c>
      <c r="C63" s="122">
        <v>10</v>
      </c>
      <c r="F63" s="121"/>
      <c r="H63" s="121"/>
    </row>
    <row r="64" spans="1:13" ht="14.25" customHeight="1" x14ac:dyDescent="0.25">
      <c r="B64" s="293" t="s">
        <v>147</v>
      </c>
      <c r="C64" s="136"/>
      <c r="F64" s="121"/>
      <c r="H64" s="121"/>
    </row>
    <row r="65" spans="2:9" ht="14.25" customHeight="1" x14ac:dyDescent="0.25">
      <c r="B65" s="293" t="s">
        <v>151</v>
      </c>
      <c r="C65" s="136"/>
      <c r="F65" s="121"/>
      <c r="H65" s="121"/>
    </row>
    <row r="66" spans="2:9" ht="33" customHeight="1" x14ac:dyDescent="0.25">
      <c r="B66" s="294" t="s">
        <v>101</v>
      </c>
      <c r="C66" s="125" t="s">
        <v>114</v>
      </c>
      <c r="F66" s="121"/>
      <c r="H66" s="121"/>
    </row>
    <row r="67" spans="2:9" ht="14.25" customHeight="1" x14ac:dyDescent="0.3">
      <c r="D67" s="137"/>
      <c r="E67" s="121"/>
      <c r="F67" s="133"/>
      <c r="G67" s="133"/>
      <c r="H67" s="121"/>
    </row>
    <row r="68" spans="2:9" ht="14.25" customHeight="1" x14ac:dyDescent="0.25">
      <c r="C68" s="129"/>
      <c r="D68" s="138"/>
      <c r="E68" s="138"/>
      <c r="F68" s="138"/>
      <c r="G68" s="138"/>
      <c r="H68" s="121"/>
    </row>
    <row r="69" spans="2:9" ht="20.149999999999999" customHeight="1" x14ac:dyDescent="0.35">
      <c r="B69" s="58" t="s">
        <v>113</v>
      </c>
      <c r="D69" s="129"/>
      <c r="E69" s="138"/>
      <c r="F69" s="138"/>
      <c r="G69" s="138"/>
      <c r="H69" s="138"/>
      <c r="I69" s="121"/>
    </row>
    <row r="70" spans="2:9" ht="14.25" customHeight="1" x14ac:dyDescent="0.25">
      <c r="B70" s="56" t="s">
        <v>112</v>
      </c>
      <c r="D70" s="56"/>
      <c r="E70" s="56"/>
      <c r="F70" s="56"/>
      <c r="G70" s="56"/>
      <c r="H70" s="56"/>
      <c r="I70" s="56"/>
    </row>
    <row r="71" spans="2:9" ht="14.25" customHeight="1" x14ac:dyDescent="0.25">
      <c r="C71" s="57"/>
    </row>
    <row r="72" spans="2:9" ht="14.25" customHeight="1" x14ac:dyDescent="0.3">
      <c r="B72" s="90"/>
      <c r="C72" s="308" t="s">
        <v>83</v>
      </c>
      <c r="F72" s="94"/>
      <c r="H72" s="121"/>
    </row>
    <row r="73" spans="2:9" ht="14.25" customHeight="1" x14ac:dyDescent="0.25">
      <c r="B73" s="302" t="s">
        <v>148</v>
      </c>
      <c r="C73" s="122" t="s">
        <v>111</v>
      </c>
      <c r="F73" s="121"/>
      <c r="H73" s="121"/>
    </row>
    <row r="74" spans="2:9" ht="14.25" customHeight="1" x14ac:dyDescent="0.25">
      <c r="B74" s="293" t="s">
        <v>147</v>
      </c>
      <c r="C74" s="309"/>
      <c r="F74" s="121"/>
      <c r="H74" s="121"/>
    </row>
    <row r="75" spans="2:9" ht="14.25" customHeight="1" x14ac:dyDescent="0.25">
      <c r="B75" s="294" t="s">
        <v>150</v>
      </c>
      <c r="C75" s="303" t="s">
        <v>110</v>
      </c>
      <c r="F75" s="121"/>
      <c r="H75" s="121"/>
    </row>
    <row r="76" spans="2:9" x14ac:dyDescent="0.25">
      <c r="D76" s="121"/>
      <c r="E76" s="121"/>
      <c r="F76" s="121"/>
      <c r="G76" s="121"/>
      <c r="H76" s="121"/>
    </row>
  </sheetData>
  <pageMargins left="0.7" right="0.7" top="0.78740157499999996" bottom="0.78740157499999996"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D4ECF9"/>
  </sheetPr>
  <dimension ref="A1:BX89"/>
  <sheetViews>
    <sheetView showGridLines="0" zoomScale="90" zoomScaleNormal="90" workbookViewId="0"/>
  </sheetViews>
  <sheetFormatPr baseColWidth="10" defaultColWidth="11.453125" defaultRowHeight="12.5" x14ac:dyDescent="0.25"/>
  <cols>
    <col min="1" max="1" width="5.7265625" style="101" customWidth="1"/>
    <col min="2" max="2" width="20.54296875" style="101" customWidth="1"/>
    <col min="3" max="3" width="20.81640625" style="101" customWidth="1"/>
    <col min="4" max="4" width="12" style="101" customWidth="1"/>
    <col min="5" max="5" width="12.54296875" style="101" customWidth="1"/>
    <col min="6" max="6" width="13" style="101" customWidth="1"/>
    <col min="7" max="7" width="16.1796875" style="101" customWidth="1"/>
    <col min="8" max="8" width="13.54296875" style="101" customWidth="1"/>
    <col min="9" max="9" width="13.453125" style="101" customWidth="1"/>
    <col min="10" max="53" width="10.7265625" style="101" customWidth="1"/>
    <col min="54" max="16384" width="11.453125" style="101"/>
  </cols>
  <sheetData>
    <row r="1" spans="1:53" s="83" customFormat="1" ht="20.149999999999999" customHeight="1" x14ac:dyDescent="0.25">
      <c r="A1" s="400" t="s">
        <v>281</v>
      </c>
      <c r="B1" s="65" t="s">
        <v>143</v>
      </c>
      <c r="J1" s="85"/>
    </row>
    <row r="2" spans="1:53" s="5" customFormat="1" ht="14.25" customHeight="1" x14ac:dyDescent="0.25"/>
    <row r="3" spans="1:53" ht="14.25" customHeight="1" x14ac:dyDescent="0.25"/>
    <row r="4" spans="1:53" s="56" customFormat="1" ht="14.25" customHeight="1" x14ac:dyDescent="0.4">
      <c r="A4" s="55"/>
    </row>
    <row r="5" spans="1:53" ht="14.25" customHeight="1" x14ac:dyDescent="0.25"/>
    <row r="6" spans="1:53" s="56" customFormat="1" ht="20.149999999999999" customHeight="1" x14ac:dyDescent="0.35">
      <c r="A6" s="58"/>
      <c r="B6" s="58" t="s">
        <v>215</v>
      </c>
    </row>
    <row r="7" spans="1:53" s="56" customFormat="1" ht="14.25" customHeight="1" x14ac:dyDescent="0.35">
      <c r="A7" s="58"/>
      <c r="B7" s="56" t="s">
        <v>109</v>
      </c>
    </row>
    <row r="8" spans="1:53" ht="14.25" customHeight="1" x14ac:dyDescent="0.25"/>
    <row r="9" spans="1:53" ht="14.25" customHeight="1" x14ac:dyDescent="0.25">
      <c r="B9" s="91"/>
      <c r="C9" s="91" t="s">
        <v>108</v>
      </c>
      <c r="D9" s="95">
        <v>1</v>
      </c>
      <c r="E9" s="86">
        <f t="shared" ref="E9:AJ9" si="0">1+D9</f>
        <v>2</v>
      </c>
      <c r="F9" s="86">
        <f t="shared" si="0"/>
        <v>3</v>
      </c>
      <c r="G9" s="86">
        <f t="shared" si="0"/>
        <v>4</v>
      </c>
      <c r="H9" s="86">
        <f t="shared" si="0"/>
        <v>5</v>
      </c>
      <c r="I9" s="86">
        <f t="shared" si="0"/>
        <v>6</v>
      </c>
      <c r="J9" s="86">
        <f t="shared" si="0"/>
        <v>7</v>
      </c>
      <c r="K9" s="86">
        <f t="shared" si="0"/>
        <v>8</v>
      </c>
      <c r="L9" s="86">
        <f t="shared" si="0"/>
        <v>9</v>
      </c>
      <c r="M9" s="86">
        <f t="shared" si="0"/>
        <v>10</v>
      </c>
      <c r="N9" s="86">
        <f t="shared" si="0"/>
        <v>11</v>
      </c>
      <c r="O9" s="86">
        <f t="shared" si="0"/>
        <v>12</v>
      </c>
      <c r="P9" s="86">
        <f t="shared" si="0"/>
        <v>13</v>
      </c>
      <c r="Q9" s="86">
        <f t="shared" si="0"/>
        <v>14</v>
      </c>
      <c r="R9" s="86">
        <f t="shared" si="0"/>
        <v>15</v>
      </c>
      <c r="S9" s="86">
        <f t="shared" si="0"/>
        <v>16</v>
      </c>
      <c r="T9" s="86">
        <f t="shared" si="0"/>
        <v>17</v>
      </c>
      <c r="U9" s="86">
        <f t="shared" si="0"/>
        <v>18</v>
      </c>
      <c r="V9" s="86">
        <f t="shared" si="0"/>
        <v>19</v>
      </c>
      <c r="W9" s="86">
        <f t="shared" si="0"/>
        <v>20</v>
      </c>
      <c r="X9" s="86">
        <f t="shared" si="0"/>
        <v>21</v>
      </c>
      <c r="Y9" s="86">
        <f t="shared" si="0"/>
        <v>22</v>
      </c>
      <c r="Z9" s="86">
        <f t="shared" si="0"/>
        <v>23</v>
      </c>
      <c r="AA9" s="86">
        <f t="shared" si="0"/>
        <v>24</v>
      </c>
      <c r="AB9" s="86">
        <f t="shared" si="0"/>
        <v>25</v>
      </c>
      <c r="AC9" s="86">
        <f t="shared" si="0"/>
        <v>26</v>
      </c>
      <c r="AD9" s="86">
        <f t="shared" si="0"/>
        <v>27</v>
      </c>
      <c r="AE9" s="86">
        <f t="shared" si="0"/>
        <v>28</v>
      </c>
      <c r="AF9" s="86">
        <f t="shared" si="0"/>
        <v>29</v>
      </c>
      <c r="AG9" s="86">
        <f t="shared" si="0"/>
        <v>30</v>
      </c>
      <c r="AH9" s="86">
        <f t="shared" si="0"/>
        <v>31</v>
      </c>
      <c r="AI9" s="86">
        <f t="shared" si="0"/>
        <v>32</v>
      </c>
      <c r="AJ9" s="86">
        <f t="shared" si="0"/>
        <v>33</v>
      </c>
      <c r="AK9" s="86">
        <f t="shared" ref="AK9:BA9" si="1">1+AJ9</f>
        <v>34</v>
      </c>
      <c r="AL9" s="86">
        <f t="shared" si="1"/>
        <v>35</v>
      </c>
      <c r="AM9" s="86">
        <f t="shared" si="1"/>
        <v>36</v>
      </c>
      <c r="AN9" s="86">
        <f t="shared" si="1"/>
        <v>37</v>
      </c>
      <c r="AO9" s="86">
        <f t="shared" si="1"/>
        <v>38</v>
      </c>
      <c r="AP9" s="86">
        <f t="shared" si="1"/>
        <v>39</v>
      </c>
      <c r="AQ9" s="86">
        <f t="shared" si="1"/>
        <v>40</v>
      </c>
      <c r="AR9" s="86">
        <f t="shared" si="1"/>
        <v>41</v>
      </c>
      <c r="AS9" s="86">
        <f t="shared" si="1"/>
        <v>42</v>
      </c>
      <c r="AT9" s="86">
        <f t="shared" si="1"/>
        <v>43</v>
      </c>
      <c r="AU9" s="86">
        <f t="shared" si="1"/>
        <v>44</v>
      </c>
      <c r="AV9" s="86">
        <f t="shared" si="1"/>
        <v>45</v>
      </c>
      <c r="AW9" s="86">
        <f t="shared" si="1"/>
        <v>46</v>
      </c>
      <c r="AX9" s="86">
        <f t="shared" si="1"/>
        <v>47</v>
      </c>
      <c r="AY9" s="86">
        <f t="shared" si="1"/>
        <v>48</v>
      </c>
      <c r="AZ9" s="86">
        <f t="shared" si="1"/>
        <v>49</v>
      </c>
      <c r="BA9" s="86">
        <f t="shared" si="1"/>
        <v>50</v>
      </c>
    </row>
    <row r="10" spans="1:53" ht="14.25" customHeight="1" x14ac:dyDescent="0.25">
      <c r="B10" s="103" t="s">
        <v>84</v>
      </c>
      <c r="C10" s="103" t="s">
        <v>132</v>
      </c>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row>
    <row r="11" spans="1:53" ht="14.25" customHeight="1" x14ac:dyDescent="0.25">
      <c r="B11" s="105" t="s">
        <v>96</v>
      </c>
      <c r="C11" s="105" t="s">
        <v>132</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row>
    <row r="12" spans="1:53" ht="14.25" customHeight="1" x14ac:dyDescent="0.3">
      <c r="A12" s="96"/>
      <c r="B12" s="107"/>
      <c r="C12" s="108" t="s">
        <v>131</v>
      </c>
      <c r="D12" s="134">
        <f>IF(D11="",(1+D10/100)^(-D9),(1+D11/100)^(-D9))</f>
        <v>1</v>
      </c>
      <c r="E12" s="134">
        <f t="shared" ref="E12:BA12" si="2">IF(E11="",(1+E10/100)^(-E9),(1+E11/100)^(-E9))</f>
        <v>1</v>
      </c>
      <c r="F12" s="134">
        <f t="shared" si="2"/>
        <v>1</v>
      </c>
      <c r="G12" s="134">
        <f t="shared" si="2"/>
        <v>1</v>
      </c>
      <c r="H12" s="134">
        <f t="shared" si="2"/>
        <v>1</v>
      </c>
      <c r="I12" s="134">
        <f t="shared" si="2"/>
        <v>1</v>
      </c>
      <c r="J12" s="134">
        <f t="shared" si="2"/>
        <v>1</v>
      </c>
      <c r="K12" s="134">
        <f t="shared" si="2"/>
        <v>1</v>
      </c>
      <c r="L12" s="134">
        <f t="shared" si="2"/>
        <v>1</v>
      </c>
      <c r="M12" s="134">
        <f t="shared" si="2"/>
        <v>1</v>
      </c>
      <c r="N12" s="134">
        <f t="shared" si="2"/>
        <v>1</v>
      </c>
      <c r="O12" s="134">
        <f t="shared" si="2"/>
        <v>1</v>
      </c>
      <c r="P12" s="134">
        <f t="shared" si="2"/>
        <v>1</v>
      </c>
      <c r="Q12" s="134">
        <f t="shared" si="2"/>
        <v>1</v>
      </c>
      <c r="R12" s="134">
        <f t="shared" si="2"/>
        <v>1</v>
      </c>
      <c r="S12" s="134">
        <f t="shared" si="2"/>
        <v>1</v>
      </c>
      <c r="T12" s="134">
        <f t="shared" si="2"/>
        <v>1</v>
      </c>
      <c r="U12" s="134">
        <f t="shared" si="2"/>
        <v>1</v>
      </c>
      <c r="V12" s="134">
        <f t="shared" si="2"/>
        <v>1</v>
      </c>
      <c r="W12" s="134">
        <f t="shared" si="2"/>
        <v>1</v>
      </c>
      <c r="X12" s="134">
        <f t="shared" si="2"/>
        <v>1</v>
      </c>
      <c r="Y12" s="134">
        <f t="shared" si="2"/>
        <v>1</v>
      </c>
      <c r="Z12" s="134">
        <f t="shared" si="2"/>
        <v>1</v>
      </c>
      <c r="AA12" s="134">
        <f t="shared" si="2"/>
        <v>1</v>
      </c>
      <c r="AB12" s="134">
        <f t="shared" si="2"/>
        <v>1</v>
      </c>
      <c r="AC12" s="134">
        <f t="shared" si="2"/>
        <v>1</v>
      </c>
      <c r="AD12" s="134">
        <f t="shared" si="2"/>
        <v>1</v>
      </c>
      <c r="AE12" s="134">
        <f t="shared" si="2"/>
        <v>1</v>
      </c>
      <c r="AF12" s="134">
        <f t="shared" si="2"/>
        <v>1</v>
      </c>
      <c r="AG12" s="134">
        <f t="shared" si="2"/>
        <v>1</v>
      </c>
      <c r="AH12" s="134">
        <f t="shared" si="2"/>
        <v>1</v>
      </c>
      <c r="AI12" s="134">
        <f t="shared" si="2"/>
        <v>1</v>
      </c>
      <c r="AJ12" s="134">
        <f t="shared" si="2"/>
        <v>1</v>
      </c>
      <c r="AK12" s="134">
        <f t="shared" si="2"/>
        <v>1</v>
      </c>
      <c r="AL12" s="134">
        <f t="shared" si="2"/>
        <v>1</v>
      </c>
      <c r="AM12" s="134">
        <f t="shared" si="2"/>
        <v>1</v>
      </c>
      <c r="AN12" s="134">
        <f t="shared" si="2"/>
        <v>1</v>
      </c>
      <c r="AO12" s="134">
        <f t="shared" si="2"/>
        <v>1</v>
      </c>
      <c r="AP12" s="134">
        <f t="shared" si="2"/>
        <v>1</v>
      </c>
      <c r="AQ12" s="134">
        <f t="shared" si="2"/>
        <v>1</v>
      </c>
      <c r="AR12" s="134">
        <f t="shared" si="2"/>
        <v>1</v>
      </c>
      <c r="AS12" s="134">
        <f t="shared" si="2"/>
        <v>1</v>
      </c>
      <c r="AT12" s="134">
        <f t="shared" si="2"/>
        <v>1</v>
      </c>
      <c r="AU12" s="134">
        <f t="shared" si="2"/>
        <v>1</v>
      </c>
      <c r="AV12" s="134">
        <f t="shared" si="2"/>
        <v>1</v>
      </c>
      <c r="AW12" s="134">
        <f t="shared" si="2"/>
        <v>1</v>
      </c>
      <c r="AX12" s="134">
        <f t="shared" si="2"/>
        <v>1</v>
      </c>
      <c r="AY12" s="134">
        <f t="shared" si="2"/>
        <v>1</v>
      </c>
      <c r="AZ12" s="134">
        <f t="shared" si="2"/>
        <v>1</v>
      </c>
      <c r="BA12" s="134">
        <f t="shared" si="2"/>
        <v>1</v>
      </c>
    </row>
    <row r="13" spans="1:53" ht="14.25" customHeight="1" x14ac:dyDescent="0.3">
      <c r="A13" s="75"/>
      <c r="B13" s="76"/>
      <c r="C13" s="20"/>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row>
    <row r="14" spans="1:53" ht="14.25" customHeight="1" x14ac:dyDescent="0.25"/>
    <row r="15" spans="1:53" s="56" customFormat="1" ht="14.25" customHeight="1" x14ac:dyDescent="0.35">
      <c r="A15" s="58"/>
      <c r="B15" s="56" t="s">
        <v>121</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row>
    <row r="16" spans="1:53" ht="14.25" customHeight="1" x14ac:dyDescent="0.25"/>
    <row r="17" spans="2:76" s="52" customFormat="1" ht="14.25" customHeight="1" x14ac:dyDescent="0.3">
      <c r="B17" s="89" t="s">
        <v>106</v>
      </c>
      <c r="C17" s="89" t="s">
        <v>105</v>
      </c>
      <c r="D17" s="89" t="s">
        <v>104</v>
      </c>
      <c r="E17" s="89" t="s">
        <v>103</v>
      </c>
      <c r="F17" s="89" t="s">
        <v>102</v>
      </c>
      <c r="G17" s="89" t="s">
        <v>101</v>
      </c>
      <c r="H17" s="97" t="s">
        <v>100</v>
      </c>
      <c r="K17" s="98"/>
    </row>
    <row r="18" spans="2:76" ht="14.25" customHeight="1" x14ac:dyDescent="0.25">
      <c r="B18" s="310">
        <v>5</v>
      </c>
      <c r="C18" s="311">
        <v>5</v>
      </c>
      <c r="D18" s="311">
        <v>0</v>
      </c>
      <c r="E18" s="312">
        <v>1</v>
      </c>
      <c r="F18" s="312" t="s">
        <v>99</v>
      </c>
      <c r="G18" s="360" t="s">
        <v>119</v>
      </c>
      <c r="H18" s="139"/>
      <c r="K18" s="140"/>
    </row>
    <row r="19" spans="2:76" ht="14.25" customHeight="1" x14ac:dyDescent="0.25">
      <c r="B19" s="313">
        <v>5</v>
      </c>
      <c r="C19" s="314">
        <v>10</v>
      </c>
      <c r="D19" s="314">
        <v>0</v>
      </c>
      <c r="E19" s="315">
        <v>1</v>
      </c>
      <c r="F19" s="315" t="s">
        <v>99</v>
      </c>
      <c r="G19" s="315" t="s">
        <v>119</v>
      </c>
      <c r="H19" s="139"/>
      <c r="K19" s="140"/>
    </row>
    <row r="20" spans="2:76" ht="14.25" customHeight="1" x14ac:dyDescent="0.25">
      <c r="B20" s="313">
        <v>5</v>
      </c>
      <c r="C20" s="314">
        <v>15</v>
      </c>
      <c r="D20" s="314">
        <v>0</v>
      </c>
      <c r="E20" s="315">
        <v>1</v>
      </c>
      <c r="F20" s="315" t="s">
        <v>99</v>
      </c>
      <c r="G20" s="315" t="s">
        <v>119</v>
      </c>
      <c r="H20" s="139"/>
      <c r="K20" s="140"/>
    </row>
    <row r="21" spans="2:76" ht="14.25" customHeight="1" x14ac:dyDescent="0.25">
      <c r="B21" s="313">
        <v>5</v>
      </c>
      <c r="C21" s="314">
        <v>20</v>
      </c>
      <c r="D21" s="314">
        <v>0</v>
      </c>
      <c r="E21" s="315">
        <v>1</v>
      </c>
      <c r="F21" s="315" t="s">
        <v>99</v>
      </c>
      <c r="G21" s="315" t="s">
        <v>119</v>
      </c>
      <c r="H21" s="139"/>
      <c r="K21" s="140"/>
    </row>
    <row r="22" spans="2:76" ht="14.25" customHeight="1" x14ac:dyDescent="0.25">
      <c r="B22" s="313">
        <v>5</v>
      </c>
      <c r="C22" s="314">
        <v>25</v>
      </c>
      <c r="D22" s="314">
        <v>0</v>
      </c>
      <c r="E22" s="315">
        <v>1</v>
      </c>
      <c r="F22" s="315" t="s">
        <v>99</v>
      </c>
      <c r="G22" s="315" t="s">
        <v>119</v>
      </c>
      <c r="H22" s="139"/>
      <c r="K22" s="140"/>
    </row>
    <row r="23" spans="2:76" ht="14.25" customHeight="1" x14ac:dyDescent="0.25">
      <c r="B23" s="313">
        <v>10</v>
      </c>
      <c r="C23" s="314">
        <v>5</v>
      </c>
      <c r="D23" s="314">
        <v>0</v>
      </c>
      <c r="E23" s="315">
        <v>1</v>
      </c>
      <c r="F23" s="315" t="s">
        <v>99</v>
      </c>
      <c r="G23" s="315" t="s">
        <v>119</v>
      </c>
      <c r="H23" s="139"/>
      <c r="K23" s="140"/>
    </row>
    <row r="24" spans="2:76" ht="14.25" customHeight="1" x14ac:dyDescent="0.3">
      <c r="B24" s="313">
        <v>10</v>
      </c>
      <c r="C24" s="314">
        <v>10</v>
      </c>
      <c r="D24" s="314">
        <v>0</v>
      </c>
      <c r="E24" s="315">
        <v>1</v>
      </c>
      <c r="F24" s="315" t="s">
        <v>99</v>
      </c>
      <c r="G24" s="315" t="s">
        <v>119</v>
      </c>
      <c r="H24" s="139"/>
      <c r="K24" s="140"/>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row>
    <row r="25" spans="2:76" ht="14.25" customHeight="1" x14ac:dyDescent="0.25">
      <c r="B25" s="313">
        <v>10</v>
      </c>
      <c r="C25" s="314">
        <v>15</v>
      </c>
      <c r="D25" s="314">
        <v>0</v>
      </c>
      <c r="E25" s="315">
        <v>1</v>
      </c>
      <c r="F25" s="315" t="s">
        <v>99</v>
      </c>
      <c r="G25" s="315" t="s">
        <v>119</v>
      </c>
      <c r="H25" s="139"/>
      <c r="K25" s="140"/>
    </row>
    <row r="26" spans="2:76" ht="14.25" customHeight="1" x14ac:dyDescent="0.25">
      <c r="B26" s="313">
        <v>10</v>
      </c>
      <c r="C26" s="314">
        <v>20</v>
      </c>
      <c r="D26" s="314">
        <v>0</v>
      </c>
      <c r="E26" s="315">
        <v>1</v>
      </c>
      <c r="F26" s="315" t="s">
        <v>99</v>
      </c>
      <c r="G26" s="315" t="s">
        <v>119</v>
      </c>
      <c r="H26" s="139"/>
      <c r="K26" s="140"/>
    </row>
    <row r="27" spans="2:76" ht="14.25" customHeight="1" x14ac:dyDescent="0.25">
      <c r="B27" s="313">
        <v>10</v>
      </c>
      <c r="C27" s="314">
        <v>25</v>
      </c>
      <c r="D27" s="314">
        <v>0</v>
      </c>
      <c r="E27" s="315">
        <v>1</v>
      </c>
      <c r="F27" s="315" t="s">
        <v>99</v>
      </c>
      <c r="G27" s="315" t="s">
        <v>119</v>
      </c>
      <c r="H27" s="139"/>
      <c r="K27" s="140"/>
    </row>
    <row r="28" spans="2:76" ht="14.25" customHeight="1" x14ac:dyDescent="0.25">
      <c r="B28" s="313">
        <v>15</v>
      </c>
      <c r="C28" s="314">
        <v>5</v>
      </c>
      <c r="D28" s="314">
        <v>0</v>
      </c>
      <c r="E28" s="315">
        <v>1</v>
      </c>
      <c r="F28" s="315" t="s">
        <v>99</v>
      </c>
      <c r="G28" s="315" t="s">
        <v>119</v>
      </c>
      <c r="H28" s="139"/>
      <c r="K28" s="140"/>
    </row>
    <row r="29" spans="2:76" ht="14.25" customHeight="1" x14ac:dyDescent="0.25">
      <c r="B29" s="313">
        <v>15</v>
      </c>
      <c r="C29" s="314">
        <v>10</v>
      </c>
      <c r="D29" s="314">
        <v>0</v>
      </c>
      <c r="E29" s="315">
        <v>1</v>
      </c>
      <c r="F29" s="315" t="s">
        <v>99</v>
      </c>
      <c r="G29" s="315" t="s">
        <v>119</v>
      </c>
      <c r="H29" s="139"/>
      <c r="K29" s="140"/>
    </row>
    <row r="30" spans="2:76" ht="14.25" customHeight="1" x14ac:dyDescent="0.25">
      <c r="B30" s="313">
        <v>15</v>
      </c>
      <c r="C30" s="314">
        <v>15</v>
      </c>
      <c r="D30" s="314">
        <v>0</v>
      </c>
      <c r="E30" s="315">
        <v>1</v>
      </c>
      <c r="F30" s="315" t="s">
        <v>99</v>
      </c>
      <c r="G30" s="315" t="s">
        <v>119</v>
      </c>
      <c r="H30" s="139"/>
      <c r="K30" s="140"/>
    </row>
    <row r="31" spans="2:76" ht="14.25" customHeight="1" x14ac:dyDescent="0.25">
      <c r="B31" s="313">
        <v>15</v>
      </c>
      <c r="C31" s="314">
        <v>20</v>
      </c>
      <c r="D31" s="314">
        <v>0</v>
      </c>
      <c r="E31" s="315">
        <v>1</v>
      </c>
      <c r="F31" s="315" t="s">
        <v>99</v>
      </c>
      <c r="G31" s="315" t="s">
        <v>119</v>
      </c>
      <c r="H31" s="139"/>
      <c r="K31" s="140"/>
    </row>
    <row r="32" spans="2:76" ht="14.25" customHeight="1" x14ac:dyDescent="0.25">
      <c r="B32" s="313">
        <v>15</v>
      </c>
      <c r="C32" s="314">
        <v>25</v>
      </c>
      <c r="D32" s="314">
        <v>0</v>
      </c>
      <c r="E32" s="315">
        <v>1</v>
      </c>
      <c r="F32" s="315" t="s">
        <v>99</v>
      </c>
      <c r="G32" s="315" t="s">
        <v>119</v>
      </c>
      <c r="H32" s="139"/>
      <c r="K32" s="140"/>
    </row>
    <row r="33" spans="2:11" ht="14.25" customHeight="1" x14ac:dyDescent="0.25">
      <c r="B33" s="313">
        <v>20</v>
      </c>
      <c r="C33" s="314">
        <v>5</v>
      </c>
      <c r="D33" s="314">
        <v>0</v>
      </c>
      <c r="E33" s="315">
        <v>1</v>
      </c>
      <c r="F33" s="315" t="s">
        <v>99</v>
      </c>
      <c r="G33" s="315" t="s">
        <v>119</v>
      </c>
      <c r="H33" s="139"/>
      <c r="K33" s="140"/>
    </row>
    <row r="34" spans="2:11" ht="14.25" customHeight="1" x14ac:dyDescent="0.25">
      <c r="B34" s="313">
        <v>20</v>
      </c>
      <c r="C34" s="314">
        <v>10</v>
      </c>
      <c r="D34" s="314">
        <v>0</v>
      </c>
      <c r="E34" s="315">
        <v>1</v>
      </c>
      <c r="F34" s="315" t="s">
        <v>99</v>
      </c>
      <c r="G34" s="315" t="s">
        <v>119</v>
      </c>
      <c r="H34" s="139"/>
      <c r="K34" s="140"/>
    </row>
    <row r="35" spans="2:11" ht="14.25" customHeight="1" x14ac:dyDescent="0.25">
      <c r="B35" s="313">
        <v>20</v>
      </c>
      <c r="C35" s="314">
        <v>15</v>
      </c>
      <c r="D35" s="314">
        <v>0</v>
      </c>
      <c r="E35" s="315">
        <v>1</v>
      </c>
      <c r="F35" s="315" t="s">
        <v>99</v>
      </c>
      <c r="G35" s="315" t="s">
        <v>119</v>
      </c>
      <c r="H35" s="139"/>
      <c r="K35" s="140"/>
    </row>
    <row r="36" spans="2:11" ht="14.25" customHeight="1" x14ac:dyDescent="0.25">
      <c r="B36" s="313">
        <v>20</v>
      </c>
      <c r="C36" s="314">
        <v>20</v>
      </c>
      <c r="D36" s="314">
        <v>0</v>
      </c>
      <c r="E36" s="315">
        <v>1</v>
      </c>
      <c r="F36" s="315" t="s">
        <v>99</v>
      </c>
      <c r="G36" s="315" t="s">
        <v>119</v>
      </c>
      <c r="H36" s="139"/>
      <c r="K36" s="140"/>
    </row>
    <row r="37" spans="2:11" ht="14.25" customHeight="1" x14ac:dyDescent="0.25">
      <c r="B37" s="313">
        <v>20</v>
      </c>
      <c r="C37" s="314">
        <v>25</v>
      </c>
      <c r="D37" s="314">
        <v>0</v>
      </c>
      <c r="E37" s="315">
        <v>1</v>
      </c>
      <c r="F37" s="315" t="s">
        <v>99</v>
      </c>
      <c r="G37" s="315" t="s">
        <v>119</v>
      </c>
      <c r="H37" s="139"/>
      <c r="K37" s="140"/>
    </row>
    <row r="38" spans="2:11" ht="14.25" customHeight="1" x14ac:dyDescent="0.25">
      <c r="B38" s="313">
        <v>25</v>
      </c>
      <c r="C38" s="314">
        <v>5</v>
      </c>
      <c r="D38" s="314">
        <v>0</v>
      </c>
      <c r="E38" s="315">
        <v>1</v>
      </c>
      <c r="F38" s="315" t="s">
        <v>99</v>
      </c>
      <c r="G38" s="315" t="s">
        <v>119</v>
      </c>
      <c r="H38" s="139"/>
      <c r="K38" s="140"/>
    </row>
    <row r="39" spans="2:11" ht="14.25" customHeight="1" x14ac:dyDescent="0.25">
      <c r="B39" s="313">
        <v>25</v>
      </c>
      <c r="C39" s="314">
        <v>10</v>
      </c>
      <c r="D39" s="314">
        <v>0</v>
      </c>
      <c r="E39" s="315">
        <v>1</v>
      </c>
      <c r="F39" s="315" t="s">
        <v>99</v>
      </c>
      <c r="G39" s="315" t="s">
        <v>119</v>
      </c>
      <c r="H39" s="139"/>
      <c r="K39" s="140"/>
    </row>
    <row r="40" spans="2:11" ht="14.25" customHeight="1" x14ac:dyDescent="0.25">
      <c r="B40" s="313">
        <v>25</v>
      </c>
      <c r="C40" s="314">
        <v>15</v>
      </c>
      <c r="D40" s="314">
        <v>0</v>
      </c>
      <c r="E40" s="315">
        <v>1</v>
      </c>
      <c r="F40" s="315" t="s">
        <v>99</v>
      </c>
      <c r="G40" s="315" t="s">
        <v>119</v>
      </c>
      <c r="H40" s="139"/>
      <c r="K40" s="140"/>
    </row>
    <row r="41" spans="2:11" ht="14.25" customHeight="1" x14ac:dyDescent="0.25">
      <c r="B41" s="313">
        <v>25</v>
      </c>
      <c r="C41" s="314">
        <v>20</v>
      </c>
      <c r="D41" s="314">
        <v>0</v>
      </c>
      <c r="E41" s="315">
        <v>1</v>
      </c>
      <c r="F41" s="315" t="s">
        <v>99</v>
      </c>
      <c r="G41" s="315" t="s">
        <v>119</v>
      </c>
      <c r="H41" s="139"/>
      <c r="K41" s="140"/>
    </row>
    <row r="42" spans="2:11" ht="14.25" customHeight="1" x14ac:dyDescent="0.25">
      <c r="B42" s="313">
        <v>25</v>
      </c>
      <c r="C42" s="314">
        <v>25</v>
      </c>
      <c r="D42" s="314">
        <v>0</v>
      </c>
      <c r="E42" s="315">
        <v>1</v>
      </c>
      <c r="F42" s="315" t="s">
        <v>99</v>
      </c>
      <c r="G42" s="315" t="s">
        <v>119</v>
      </c>
      <c r="H42" s="139"/>
      <c r="K42" s="140"/>
    </row>
    <row r="43" spans="2:11" ht="14.25" customHeight="1" x14ac:dyDescent="0.25">
      <c r="B43" s="313">
        <v>30</v>
      </c>
      <c r="C43" s="314">
        <v>5</v>
      </c>
      <c r="D43" s="314">
        <v>0</v>
      </c>
      <c r="E43" s="315">
        <v>1</v>
      </c>
      <c r="F43" s="315" t="s">
        <v>99</v>
      </c>
      <c r="G43" s="315" t="s">
        <v>119</v>
      </c>
      <c r="H43" s="139"/>
      <c r="K43" s="140"/>
    </row>
    <row r="44" spans="2:11" ht="14.25" customHeight="1" x14ac:dyDescent="0.25">
      <c r="B44" s="313">
        <v>30</v>
      </c>
      <c r="C44" s="314">
        <v>10</v>
      </c>
      <c r="D44" s="314">
        <v>0</v>
      </c>
      <c r="E44" s="315">
        <v>1</v>
      </c>
      <c r="F44" s="315" t="s">
        <v>99</v>
      </c>
      <c r="G44" s="315" t="s">
        <v>119</v>
      </c>
      <c r="H44" s="139"/>
      <c r="K44" s="140"/>
    </row>
    <row r="45" spans="2:11" ht="14.25" customHeight="1" x14ac:dyDescent="0.25">
      <c r="B45" s="313">
        <v>30</v>
      </c>
      <c r="C45" s="314">
        <v>15</v>
      </c>
      <c r="D45" s="314">
        <v>0</v>
      </c>
      <c r="E45" s="315">
        <v>1</v>
      </c>
      <c r="F45" s="315" t="s">
        <v>99</v>
      </c>
      <c r="G45" s="315" t="s">
        <v>119</v>
      </c>
      <c r="H45" s="139"/>
      <c r="K45" s="140"/>
    </row>
    <row r="46" spans="2:11" ht="14.25" customHeight="1" x14ac:dyDescent="0.25">
      <c r="B46" s="313">
        <v>30</v>
      </c>
      <c r="C46" s="314">
        <v>20</v>
      </c>
      <c r="D46" s="314">
        <v>0</v>
      </c>
      <c r="E46" s="315">
        <v>1</v>
      </c>
      <c r="F46" s="315" t="s">
        <v>99</v>
      </c>
      <c r="G46" s="315" t="s">
        <v>119</v>
      </c>
      <c r="H46" s="139"/>
      <c r="K46" s="140"/>
    </row>
    <row r="47" spans="2:11" ht="14.25" customHeight="1" x14ac:dyDescent="0.25">
      <c r="B47" s="316">
        <v>30</v>
      </c>
      <c r="C47" s="317">
        <v>25</v>
      </c>
      <c r="D47" s="317">
        <v>0</v>
      </c>
      <c r="E47" s="318">
        <v>1</v>
      </c>
      <c r="F47" s="318" t="s">
        <v>99</v>
      </c>
      <c r="G47" s="318" t="s">
        <v>119</v>
      </c>
      <c r="H47" s="141"/>
      <c r="K47" s="140"/>
    </row>
    <row r="48" spans="2:11" ht="15" customHeight="1" x14ac:dyDescent="0.25"/>
    <row r="49" spans="1:11" s="56" customFormat="1" ht="20.149999999999999" customHeight="1" x14ac:dyDescent="0.35">
      <c r="A49" s="58"/>
      <c r="B49" s="58" t="s">
        <v>98</v>
      </c>
    </row>
    <row r="50" spans="1:11" s="56" customFormat="1" ht="14.25" customHeight="1" x14ac:dyDescent="0.35">
      <c r="A50" s="58"/>
      <c r="B50" s="56" t="s">
        <v>97</v>
      </c>
    </row>
    <row r="51" spans="1:11" ht="14.25" customHeight="1" x14ac:dyDescent="0.25">
      <c r="C51" s="56"/>
      <c r="D51" s="56"/>
      <c r="E51" s="56"/>
      <c r="F51" s="56"/>
      <c r="G51" s="56"/>
      <c r="H51" s="56"/>
      <c r="I51" s="56"/>
    </row>
    <row r="52" spans="1:11" ht="14.25" customHeight="1" x14ac:dyDescent="0.3">
      <c r="B52" s="90"/>
      <c r="C52" s="307" t="s">
        <v>96</v>
      </c>
      <c r="G52" s="51"/>
      <c r="H52" s="121"/>
      <c r="I52" s="51"/>
      <c r="J52" s="121"/>
      <c r="K52" s="121"/>
    </row>
    <row r="53" spans="1:11" ht="14.25" customHeight="1" x14ac:dyDescent="0.25">
      <c r="B53" s="292" t="s">
        <v>81</v>
      </c>
      <c r="C53" s="320">
        <v>10</v>
      </c>
      <c r="G53" s="121"/>
      <c r="H53" s="121"/>
      <c r="I53" s="121"/>
      <c r="J53" s="121"/>
      <c r="K53" s="121"/>
    </row>
    <row r="54" spans="1:11" ht="14.25" customHeight="1" x14ac:dyDescent="0.25">
      <c r="B54" s="293" t="s">
        <v>88</v>
      </c>
      <c r="C54" s="319"/>
      <c r="G54" s="121"/>
      <c r="H54" s="121"/>
      <c r="I54" s="121"/>
      <c r="J54" s="121"/>
      <c r="K54" s="121"/>
    </row>
    <row r="55" spans="1:11" ht="40.5" customHeight="1" x14ac:dyDescent="0.25">
      <c r="B55" s="294" t="s">
        <v>95</v>
      </c>
      <c r="C55" s="321" t="s">
        <v>128</v>
      </c>
      <c r="G55" s="121"/>
      <c r="H55" s="121"/>
      <c r="I55" s="121"/>
      <c r="J55" s="121"/>
      <c r="K55" s="121"/>
    </row>
    <row r="56" spans="1:11" ht="14.25" customHeight="1" x14ac:dyDescent="0.3">
      <c r="C56" s="121"/>
      <c r="D56" s="121"/>
      <c r="E56" s="133"/>
      <c r="F56" s="133"/>
      <c r="G56" s="121"/>
      <c r="H56" s="121"/>
      <c r="I56" s="121"/>
    </row>
    <row r="57" spans="1:11" ht="14.25" customHeight="1" x14ac:dyDescent="0.25"/>
    <row r="58" spans="1:11" s="56" customFormat="1" ht="20.149999999999999" customHeight="1" x14ac:dyDescent="0.35">
      <c r="A58" s="58"/>
      <c r="B58" s="58" t="s">
        <v>117</v>
      </c>
    </row>
    <row r="59" spans="1:11" s="56" customFormat="1" ht="14.25" customHeight="1" x14ac:dyDescent="0.35">
      <c r="A59" s="58"/>
      <c r="B59" s="56" t="s">
        <v>116</v>
      </c>
    </row>
    <row r="60" spans="1:11" s="56" customFormat="1" ht="14.25" customHeight="1" x14ac:dyDescent="0.35">
      <c r="A60" s="58"/>
    </row>
    <row r="61" spans="1:11" ht="14.25" customHeight="1" x14ac:dyDescent="0.25">
      <c r="B61" s="90"/>
      <c r="C61" s="307" t="s">
        <v>96</v>
      </c>
    </row>
    <row r="62" spans="1:11" ht="14.25" customHeight="1" x14ac:dyDescent="0.25">
      <c r="B62" s="302" t="s">
        <v>81</v>
      </c>
      <c r="C62" s="122">
        <v>10</v>
      </c>
      <c r="G62" s="121"/>
    </row>
    <row r="63" spans="1:11" ht="14.25" customHeight="1" x14ac:dyDescent="0.25">
      <c r="B63" s="293" t="s">
        <v>88</v>
      </c>
      <c r="C63" s="136"/>
      <c r="G63" s="121"/>
    </row>
    <row r="64" spans="1:11" ht="14.25" customHeight="1" x14ac:dyDescent="0.25">
      <c r="B64" s="293" t="s">
        <v>115</v>
      </c>
      <c r="C64" s="136"/>
      <c r="G64" s="121"/>
    </row>
    <row r="65" spans="2:7" ht="35.25" customHeight="1" x14ac:dyDescent="0.25">
      <c r="B65" s="294" t="s">
        <v>95</v>
      </c>
      <c r="C65" s="125" t="s">
        <v>127</v>
      </c>
      <c r="G65" s="121"/>
    </row>
    <row r="66" spans="2:7" ht="14.25" customHeight="1" x14ac:dyDescent="0.25">
      <c r="G66" s="121"/>
    </row>
    <row r="67" spans="2:7" ht="14.25" customHeight="1" x14ac:dyDescent="0.25">
      <c r="C67" s="138"/>
      <c r="D67" s="138"/>
      <c r="E67" s="138"/>
      <c r="F67" s="138"/>
      <c r="G67" s="121"/>
    </row>
    <row r="68" spans="2:7" ht="20.149999999999999" customHeight="1" x14ac:dyDescent="0.35">
      <c r="B68" s="58" t="s">
        <v>126</v>
      </c>
      <c r="C68" s="138"/>
      <c r="D68" s="138"/>
      <c r="E68" s="138"/>
      <c r="F68" s="138"/>
      <c r="G68" s="121"/>
    </row>
    <row r="69" spans="2:7" ht="14.25" customHeight="1" x14ac:dyDescent="0.3">
      <c r="B69" s="56" t="s">
        <v>125</v>
      </c>
      <c r="C69" s="121"/>
      <c r="D69" s="121"/>
      <c r="E69" s="133"/>
      <c r="F69" s="133"/>
      <c r="G69" s="121"/>
    </row>
    <row r="70" spans="2:7" ht="14.25" customHeight="1" x14ac:dyDescent="0.25"/>
    <row r="71" spans="2:7" ht="14.25" customHeight="1" x14ac:dyDescent="0.3">
      <c r="B71" s="90"/>
      <c r="C71" s="307" t="s">
        <v>83</v>
      </c>
      <c r="E71" s="94"/>
      <c r="G71" s="121"/>
    </row>
    <row r="72" spans="2:7" ht="14.25" customHeight="1" x14ac:dyDescent="0.25">
      <c r="B72" s="302" t="s">
        <v>91</v>
      </c>
      <c r="C72" s="410" t="s">
        <v>325</v>
      </c>
      <c r="E72" s="121"/>
      <c r="G72" s="121"/>
    </row>
    <row r="73" spans="2:7" ht="14.25" customHeight="1" x14ac:dyDescent="0.25">
      <c r="B73" s="293" t="s">
        <v>88</v>
      </c>
      <c r="C73" s="136"/>
      <c r="E73" s="121"/>
      <c r="G73" s="121"/>
    </row>
    <row r="74" spans="2:7" ht="14.25" customHeight="1" x14ac:dyDescent="0.25">
      <c r="B74" s="293" t="s">
        <v>87</v>
      </c>
      <c r="C74" s="296">
        <f>C73*2</f>
        <v>0</v>
      </c>
      <c r="E74" s="121"/>
      <c r="G74" s="121"/>
    </row>
    <row r="75" spans="2:7" ht="14.25" customHeight="1" x14ac:dyDescent="0.25">
      <c r="B75" s="294" t="s">
        <v>86</v>
      </c>
      <c r="C75" s="124" t="s">
        <v>110</v>
      </c>
      <c r="E75" s="121"/>
      <c r="G75" s="121"/>
    </row>
    <row r="76" spans="2:7" ht="14.25" customHeight="1" x14ac:dyDescent="0.25">
      <c r="C76" s="121"/>
      <c r="D76" s="121"/>
      <c r="E76" s="121"/>
      <c r="F76" s="121"/>
      <c r="G76" s="121"/>
    </row>
    <row r="77" spans="2:7" ht="14.25" customHeight="1" x14ac:dyDescent="0.25"/>
    <row r="78" spans="2:7" ht="20.149999999999999" customHeight="1" x14ac:dyDescent="0.35">
      <c r="B78" s="58" t="s">
        <v>124</v>
      </c>
    </row>
    <row r="79" spans="2:7" ht="14.25" customHeight="1" x14ac:dyDescent="0.25">
      <c r="B79" s="101" t="s">
        <v>123</v>
      </c>
    </row>
    <row r="80" spans="2:7" ht="14.25" customHeight="1" x14ac:dyDescent="0.25"/>
    <row r="81" spans="2:8" ht="14.25" customHeight="1" x14ac:dyDescent="0.25">
      <c r="B81" s="90"/>
      <c r="C81" s="307" t="s">
        <v>83</v>
      </c>
    </row>
    <row r="82" spans="2:8" ht="14.25" customHeight="1" x14ac:dyDescent="0.25">
      <c r="B82" s="302" t="s">
        <v>91</v>
      </c>
      <c r="C82" s="122" t="s">
        <v>111</v>
      </c>
    </row>
    <row r="83" spans="2:8" ht="14.25" customHeight="1" x14ac:dyDescent="0.3">
      <c r="B83" s="293" t="s">
        <v>88</v>
      </c>
      <c r="C83" s="136"/>
      <c r="E83" s="94"/>
      <c r="G83" s="121"/>
    </row>
    <row r="84" spans="2:8" ht="14.25" customHeight="1" x14ac:dyDescent="0.25">
      <c r="B84" s="294" t="s">
        <v>86</v>
      </c>
      <c r="C84" s="303" t="s">
        <v>110</v>
      </c>
      <c r="E84" s="121"/>
      <c r="G84" s="121"/>
    </row>
    <row r="85" spans="2:8" ht="14.25" customHeight="1" x14ac:dyDescent="0.25">
      <c r="E85" s="121"/>
      <c r="G85" s="121"/>
    </row>
    <row r="86" spans="2:8" ht="14.25" customHeight="1" x14ac:dyDescent="0.25">
      <c r="E86" s="121"/>
      <c r="G86" s="121"/>
    </row>
    <row r="87" spans="2:8" ht="14.25" customHeight="1" x14ac:dyDescent="0.25">
      <c r="C87" s="100"/>
      <c r="D87" s="121"/>
      <c r="E87" s="121"/>
      <c r="F87" s="121"/>
      <c r="G87" s="121"/>
      <c r="H87" s="121"/>
    </row>
    <row r="88" spans="2:8" x14ac:dyDescent="0.25">
      <c r="C88" s="57"/>
    </row>
    <row r="89" spans="2:8" x14ac:dyDescent="0.25">
      <c r="C89" s="57"/>
    </row>
  </sheetData>
  <pageMargins left="0.7" right="0.7" top="0.78740157499999996" bottom="0.78740157499999996"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D4ECF9"/>
  </sheetPr>
  <dimension ref="A1:BY72"/>
  <sheetViews>
    <sheetView showGridLines="0" zoomScale="90" zoomScaleNormal="90" workbookViewId="0"/>
  </sheetViews>
  <sheetFormatPr baseColWidth="10" defaultColWidth="11.453125" defaultRowHeight="12.5" x14ac:dyDescent="0.25"/>
  <cols>
    <col min="1" max="1" width="5.7265625" style="47" customWidth="1"/>
    <col min="2" max="2" width="15.54296875" style="47" customWidth="1"/>
    <col min="3" max="3" width="21.26953125" style="47" customWidth="1"/>
    <col min="4" max="4" width="12.453125" style="47" customWidth="1"/>
    <col min="5" max="5" width="13" style="47" customWidth="1"/>
    <col min="6" max="6" width="10.7265625" style="47" customWidth="1"/>
    <col min="7" max="7" width="16.54296875" style="47" customWidth="1"/>
    <col min="8" max="8" width="15.453125" style="47" customWidth="1"/>
    <col min="9" max="9" width="13.453125" style="47" customWidth="1"/>
    <col min="10" max="53" width="10.7265625" style="47" customWidth="1"/>
    <col min="54" max="16384" width="11.453125" style="47"/>
  </cols>
  <sheetData>
    <row r="1" spans="1:54" s="83" customFormat="1" ht="20" x14ac:dyDescent="0.25">
      <c r="A1" s="400" t="s">
        <v>282</v>
      </c>
      <c r="B1" s="65" t="s">
        <v>144</v>
      </c>
      <c r="K1" s="85"/>
    </row>
    <row r="2" spans="1:54" s="5" customFormat="1" ht="14.25" customHeight="1" x14ac:dyDescent="0.25">
      <c r="B2" s="14"/>
    </row>
    <row r="3" spans="1:54" ht="14.25" customHeight="1" x14ac:dyDescent="0.25"/>
    <row r="4" spans="1:54" s="56" customFormat="1" ht="14.25" customHeight="1" x14ac:dyDescent="0.4">
      <c r="A4" s="55"/>
    </row>
    <row r="5" spans="1:54" ht="14.25" customHeight="1" x14ac:dyDescent="0.25"/>
    <row r="6" spans="1:54" s="56" customFormat="1" ht="20.149999999999999" customHeight="1" x14ac:dyDescent="0.35">
      <c r="A6" s="58"/>
      <c r="B6" s="58" t="s">
        <v>215</v>
      </c>
    </row>
    <row r="7" spans="1:54" s="56" customFormat="1" ht="14.25" customHeight="1" x14ac:dyDescent="0.35">
      <c r="A7" s="58"/>
      <c r="B7" s="56" t="s">
        <v>109</v>
      </c>
    </row>
    <row r="8" spans="1:54" s="56" customFormat="1" ht="14.25" customHeight="1" x14ac:dyDescent="0.35">
      <c r="A8" s="58"/>
      <c r="B8" s="58"/>
    </row>
    <row r="9" spans="1:54" ht="14.25" customHeight="1" x14ac:dyDescent="0.25">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row>
    <row r="10" spans="1:54" ht="14.25" customHeight="1" x14ac:dyDescent="0.25">
      <c r="B10" s="91"/>
      <c r="C10" s="91" t="s">
        <v>108</v>
      </c>
      <c r="D10" s="95">
        <v>1</v>
      </c>
      <c r="E10" s="86">
        <f t="shared" ref="E10:BA10" si="0">1+D10</f>
        <v>2</v>
      </c>
      <c r="F10" s="86">
        <f t="shared" si="0"/>
        <v>3</v>
      </c>
      <c r="G10" s="86">
        <f t="shared" si="0"/>
        <v>4</v>
      </c>
      <c r="H10" s="86">
        <f t="shared" si="0"/>
        <v>5</v>
      </c>
      <c r="I10" s="86">
        <f t="shared" si="0"/>
        <v>6</v>
      </c>
      <c r="J10" s="86">
        <f t="shared" si="0"/>
        <v>7</v>
      </c>
      <c r="K10" s="86">
        <f t="shared" si="0"/>
        <v>8</v>
      </c>
      <c r="L10" s="86">
        <f t="shared" si="0"/>
        <v>9</v>
      </c>
      <c r="M10" s="86">
        <f t="shared" si="0"/>
        <v>10</v>
      </c>
      <c r="N10" s="86">
        <f t="shared" si="0"/>
        <v>11</v>
      </c>
      <c r="O10" s="86">
        <f t="shared" si="0"/>
        <v>12</v>
      </c>
      <c r="P10" s="86">
        <f t="shared" si="0"/>
        <v>13</v>
      </c>
      <c r="Q10" s="86">
        <f t="shared" si="0"/>
        <v>14</v>
      </c>
      <c r="R10" s="86">
        <f t="shared" si="0"/>
        <v>15</v>
      </c>
      <c r="S10" s="86">
        <f t="shared" si="0"/>
        <v>16</v>
      </c>
      <c r="T10" s="86">
        <f t="shared" si="0"/>
        <v>17</v>
      </c>
      <c r="U10" s="86">
        <f t="shared" si="0"/>
        <v>18</v>
      </c>
      <c r="V10" s="86">
        <f t="shared" si="0"/>
        <v>19</v>
      </c>
      <c r="W10" s="86">
        <f t="shared" si="0"/>
        <v>20</v>
      </c>
      <c r="X10" s="86">
        <f t="shared" si="0"/>
        <v>21</v>
      </c>
      <c r="Y10" s="86">
        <f t="shared" si="0"/>
        <v>22</v>
      </c>
      <c r="Z10" s="86">
        <f t="shared" si="0"/>
        <v>23</v>
      </c>
      <c r="AA10" s="86">
        <f t="shared" si="0"/>
        <v>24</v>
      </c>
      <c r="AB10" s="86">
        <f t="shared" si="0"/>
        <v>25</v>
      </c>
      <c r="AC10" s="86">
        <f t="shared" si="0"/>
        <v>26</v>
      </c>
      <c r="AD10" s="86">
        <f t="shared" si="0"/>
        <v>27</v>
      </c>
      <c r="AE10" s="86">
        <f t="shared" si="0"/>
        <v>28</v>
      </c>
      <c r="AF10" s="86">
        <f t="shared" si="0"/>
        <v>29</v>
      </c>
      <c r="AG10" s="86">
        <f t="shared" si="0"/>
        <v>30</v>
      </c>
      <c r="AH10" s="86">
        <f t="shared" si="0"/>
        <v>31</v>
      </c>
      <c r="AI10" s="86">
        <f t="shared" si="0"/>
        <v>32</v>
      </c>
      <c r="AJ10" s="86">
        <f t="shared" si="0"/>
        <v>33</v>
      </c>
      <c r="AK10" s="86">
        <f t="shared" si="0"/>
        <v>34</v>
      </c>
      <c r="AL10" s="86">
        <f t="shared" si="0"/>
        <v>35</v>
      </c>
      <c r="AM10" s="86">
        <f t="shared" si="0"/>
        <v>36</v>
      </c>
      <c r="AN10" s="86">
        <f t="shared" si="0"/>
        <v>37</v>
      </c>
      <c r="AO10" s="86">
        <f t="shared" si="0"/>
        <v>38</v>
      </c>
      <c r="AP10" s="86">
        <f t="shared" si="0"/>
        <v>39</v>
      </c>
      <c r="AQ10" s="86">
        <f t="shared" si="0"/>
        <v>40</v>
      </c>
      <c r="AR10" s="86">
        <f t="shared" si="0"/>
        <v>41</v>
      </c>
      <c r="AS10" s="86">
        <f t="shared" si="0"/>
        <v>42</v>
      </c>
      <c r="AT10" s="86">
        <f t="shared" si="0"/>
        <v>43</v>
      </c>
      <c r="AU10" s="86">
        <f t="shared" si="0"/>
        <v>44</v>
      </c>
      <c r="AV10" s="86">
        <f t="shared" si="0"/>
        <v>45</v>
      </c>
      <c r="AW10" s="86">
        <f t="shared" si="0"/>
        <v>46</v>
      </c>
      <c r="AX10" s="86">
        <f t="shared" si="0"/>
        <v>47</v>
      </c>
      <c r="AY10" s="86">
        <f t="shared" si="0"/>
        <v>48</v>
      </c>
      <c r="AZ10" s="86">
        <f t="shared" si="0"/>
        <v>49</v>
      </c>
      <c r="BA10" s="86">
        <f t="shared" si="0"/>
        <v>50</v>
      </c>
    </row>
    <row r="11" spans="1:54" ht="14.25" customHeight="1" x14ac:dyDescent="0.25">
      <c r="B11" s="103" t="s">
        <v>84</v>
      </c>
      <c r="C11" s="103" t="s">
        <v>132</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row>
    <row r="12" spans="1:54" ht="14.25" customHeight="1" x14ac:dyDescent="0.25">
      <c r="B12" s="105" t="s">
        <v>96</v>
      </c>
      <c r="C12" s="105" t="s">
        <v>132</v>
      </c>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row>
    <row r="13" spans="1:54" ht="14.25" customHeight="1" x14ac:dyDescent="0.3">
      <c r="A13" s="96"/>
      <c r="B13" s="107"/>
      <c r="C13" s="108" t="s">
        <v>131</v>
      </c>
      <c r="D13" s="134">
        <f>IF(D12="",(1+D11/100)^(-D10),(1+D12/100)^(-D10))</f>
        <v>1</v>
      </c>
      <c r="E13" s="134">
        <f t="shared" ref="E13:BA13" si="1">IF(E12="",(1+E11/100)^(-E10),(1+E12/100)^(-E10))</f>
        <v>1</v>
      </c>
      <c r="F13" s="134">
        <f t="shared" si="1"/>
        <v>1</v>
      </c>
      <c r="G13" s="134">
        <f t="shared" si="1"/>
        <v>1</v>
      </c>
      <c r="H13" s="134">
        <f t="shared" si="1"/>
        <v>1</v>
      </c>
      <c r="I13" s="134">
        <f t="shared" si="1"/>
        <v>1</v>
      </c>
      <c r="J13" s="134">
        <f t="shared" si="1"/>
        <v>1</v>
      </c>
      <c r="K13" s="134">
        <f t="shared" si="1"/>
        <v>1</v>
      </c>
      <c r="L13" s="134">
        <f t="shared" si="1"/>
        <v>1</v>
      </c>
      <c r="M13" s="134">
        <f t="shared" si="1"/>
        <v>1</v>
      </c>
      <c r="N13" s="134">
        <f t="shared" si="1"/>
        <v>1</v>
      </c>
      <c r="O13" s="134">
        <f t="shared" si="1"/>
        <v>1</v>
      </c>
      <c r="P13" s="134">
        <f t="shared" si="1"/>
        <v>1</v>
      </c>
      <c r="Q13" s="134">
        <f t="shared" si="1"/>
        <v>1</v>
      </c>
      <c r="R13" s="134">
        <f t="shared" si="1"/>
        <v>1</v>
      </c>
      <c r="S13" s="134">
        <f t="shared" si="1"/>
        <v>1</v>
      </c>
      <c r="T13" s="134">
        <f t="shared" si="1"/>
        <v>1</v>
      </c>
      <c r="U13" s="134">
        <f t="shared" si="1"/>
        <v>1</v>
      </c>
      <c r="V13" s="134">
        <f t="shared" si="1"/>
        <v>1</v>
      </c>
      <c r="W13" s="134">
        <f t="shared" si="1"/>
        <v>1</v>
      </c>
      <c r="X13" s="134">
        <f t="shared" si="1"/>
        <v>1</v>
      </c>
      <c r="Y13" s="134">
        <f t="shared" si="1"/>
        <v>1</v>
      </c>
      <c r="Z13" s="134">
        <f t="shared" si="1"/>
        <v>1</v>
      </c>
      <c r="AA13" s="134">
        <f t="shared" si="1"/>
        <v>1</v>
      </c>
      <c r="AB13" s="134">
        <f t="shared" si="1"/>
        <v>1</v>
      </c>
      <c r="AC13" s="134">
        <f t="shared" si="1"/>
        <v>1</v>
      </c>
      <c r="AD13" s="134">
        <f t="shared" si="1"/>
        <v>1</v>
      </c>
      <c r="AE13" s="134">
        <f t="shared" si="1"/>
        <v>1</v>
      </c>
      <c r="AF13" s="134">
        <f t="shared" si="1"/>
        <v>1</v>
      </c>
      <c r="AG13" s="134">
        <f t="shared" si="1"/>
        <v>1</v>
      </c>
      <c r="AH13" s="134">
        <f t="shared" si="1"/>
        <v>1</v>
      </c>
      <c r="AI13" s="134">
        <f t="shared" si="1"/>
        <v>1</v>
      </c>
      <c r="AJ13" s="134">
        <f t="shared" si="1"/>
        <v>1</v>
      </c>
      <c r="AK13" s="134">
        <f t="shared" si="1"/>
        <v>1</v>
      </c>
      <c r="AL13" s="134">
        <f t="shared" si="1"/>
        <v>1</v>
      </c>
      <c r="AM13" s="134">
        <f t="shared" si="1"/>
        <v>1</v>
      </c>
      <c r="AN13" s="134">
        <f t="shared" si="1"/>
        <v>1</v>
      </c>
      <c r="AO13" s="134">
        <f t="shared" si="1"/>
        <v>1</v>
      </c>
      <c r="AP13" s="134">
        <f t="shared" si="1"/>
        <v>1</v>
      </c>
      <c r="AQ13" s="134">
        <f t="shared" si="1"/>
        <v>1</v>
      </c>
      <c r="AR13" s="134">
        <f t="shared" si="1"/>
        <v>1</v>
      </c>
      <c r="AS13" s="134">
        <f t="shared" si="1"/>
        <v>1</v>
      </c>
      <c r="AT13" s="134">
        <f t="shared" si="1"/>
        <v>1</v>
      </c>
      <c r="AU13" s="134">
        <f t="shared" si="1"/>
        <v>1</v>
      </c>
      <c r="AV13" s="134">
        <f t="shared" si="1"/>
        <v>1</v>
      </c>
      <c r="AW13" s="134">
        <f t="shared" si="1"/>
        <v>1</v>
      </c>
      <c r="AX13" s="134">
        <f t="shared" si="1"/>
        <v>1</v>
      </c>
      <c r="AY13" s="134">
        <f t="shared" si="1"/>
        <v>1</v>
      </c>
      <c r="AZ13" s="134">
        <f t="shared" si="1"/>
        <v>1</v>
      </c>
      <c r="BA13" s="134">
        <f t="shared" si="1"/>
        <v>1</v>
      </c>
    </row>
    <row r="14" spans="1:54" ht="14.25" customHeight="1" x14ac:dyDescent="0.3">
      <c r="A14" s="53"/>
      <c r="B14" s="53"/>
      <c r="C14" s="59"/>
      <c r="D14" s="2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row>
    <row r="15" spans="1:54" ht="14.25" customHeight="1" x14ac:dyDescent="0.25"/>
    <row r="16" spans="1:54" s="56" customFormat="1" ht="14.25" customHeight="1" x14ac:dyDescent="0.35">
      <c r="A16" s="58"/>
      <c r="B16" s="56" t="s">
        <v>121</v>
      </c>
    </row>
    <row r="17" spans="2:77" ht="14.25" customHeight="1" x14ac:dyDescent="0.25"/>
    <row r="18" spans="2:77" s="52" customFormat="1" ht="14.25" customHeight="1" x14ac:dyDescent="0.3">
      <c r="B18" s="89" t="s">
        <v>106</v>
      </c>
      <c r="C18" s="89" t="s">
        <v>105</v>
      </c>
      <c r="D18" s="89" t="s">
        <v>104</v>
      </c>
      <c r="E18" s="89" t="s">
        <v>103</v>
      </c>
      <c r="F18" s="89" t="s">
        <v>102</v>
      </c>
      <c r="G18" s="89" t="s">
        <v>101</v>
      </c>
      <c r="H18" s="97" t="s">
        <v>100</v>
      </c>
      <c r="L18" s="98"/>
    </row>
    <row r="19" spans="2:77" ht="14.25" customHeight="1" x14ac:dyDescent="0.25">
      <c r="B19" s="310">
        <v>5</v>
      </c>
      <c r="C19" s="311">
        <v>5</v>
      </c>
      <c r="D19" s="311">
        <v>0</v>
      </c>
      <c r="E19" s="312">
        <v>1</v>
      </c>
      <c r="F19" s="312" t="s">
        <v>99</v>
      </c>
      <c r="G19" s="312" t="s">
        <v>119</v>
      </c>
      <c r="H19" s="139"/>
      <c r="L19" s="99"/>
    </row>
    <row r="20" spans="2:77" ht="14.25" customHeight="1" x14ac:dyDescent="0.25">
      <c r="B20" s="313">
        <v>5</v>
      </c>
      <c r="C20" s="314">
        <v>10</v>
      </c>
      <c r="D20" s="314">
        <v>0</v>
      </c>
      <c r="E20" s="315">
        <v>1</v>
      </c>
      <c r="F20" s="315" t="s">
        <v>99</v>
      </c>
      <c r="G20" s="315" t="s">
        <v>119</v>
      </c>
      <c r="H20" s="139"/>
      <c r="L20" s="99"/>
    </row>
    <row r="21" spans="2:77" ht="14.25" customHeight="1" x14ac:dyDescent="0.25">
      <c r="B21" s="313">
        <v>5</v>
      </c>
      <c r="C21" s="314">
        <v>15</v>
      </c>
      <c r="D21" s="314">
        <v>0</v>
      </c>
      <c r="E21" s="315">
        <v>1</v>
      </c>
      <c r="F21" s="315" t="s">
        <v>99</v>
      </c>
      <c r="G21" s="315" t="s">
        <v>119</v>
      </c>
      <c r="H21" s="139"/>
      <c r="L21" s="99"/>
    </row>
    <row r="22" spans="2:77" ht="14.25" customHeight="1" x14ac:dyDescent="0.25">
      <c r="B22" s="313">
        <v>5</v>
      </c>
      <c r="C22" s="314">
        <v>20</v>
      </c>
      <c r="D22" s="314">
        <v>0</v>
      </c>
      <c r="E22" s="315">
        <v>1</v>
      </c>
      <c r="F22" s="315" t="s">
        <v>99</v>
      </c>
      <c r="G22" s="315" t="s">
        <v>119</v>
      </c>
      <c r="H22" s="139"/>
      <c r="L22" s="99"/>
    </row>
    <row r="23" spans="2:77" ht="14.25" customHeight="1" x14ac:dyDescent="0.25">
      <c r="B23" s="313">
        <v>5</v>
      </c>
      <c r="C23" s="314">
        <v>25</v>
      </c>
      <c r="D23" s="314">
        <v>0</v>
      </c>
      <c r="E23" s="315">
        <v>1</v>
      </c>
      <c r="F23" s="315" t="s">
        <v>99</v>
      </c>
      <c r="G23" s="315" t="s">
        <v>119</v>
      </c>
      <c r="H23" s="139"/>
      <c r="L23" s="99"/>
    </row>
    <row r="24" spans="2:77" ht="14.25" customHeight="1" x14ac:dyDescent="0.25">
      <c r="B24" s="313">
        <v>10</v>
      </c>
      <c r="C24" s="314">
        <v>5</v>
      </c>
      <c r="D24" s="314">
        <v>0</v>
      </c>
      <c r="E24" s="315">
        <v>1</v>
      </c>
      <c r="F24" s="315" t="s">
        <v>99</v>
      </c>
      <c r="G24" s="315" t="s">
        <v>119</v>
      </c>
      <c r="H24" s="139"/>
      <c r="L24" s="99"/>
    </row>
    <row r="25" spans="2:77" ht="14.25" customHeight="1" x14ac:dyDescent="0.3">
      <c r="B25" s="313">
        <v>10</v>
      </c>
      <c r="C25" s="314">
        <v>10</v>
      </c>
      <c r="D25" s="314">
        <v>0</v>
      </c>
      <c r="E25" s="315">
        <v>1</v>
      </c>
      <c r="F25" s="315" t="s">
        <v>99</v>
      </c>
      <c r="G25" s="315" t="s">
        <v>119</v>
      </c>
      <c r="H25" s="139"/>
      <c r="L25" s="99"/>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row>
    <row r="26" spans="2:77" ht="14.25" customHeight="1" x14ac:dyDescent="0.25">
      <c r="B26" s="313">
        <v>10</v>
      </c>
      <c r="C26" s="314">
        <v>15</v>
      </c>
      <c r="D26" s="314">
        <v>0</v>
      </c>
      <c r="E26" s="315">
        <v>1</v>
      </c>
      <c r="F26" s="315" t="s">
        <v>99</v>
      </c>
      <c r="G26" s="315" t="s">
        <v>119</v>
      </c>
      <c r="H26" s="139"/>
      <c r="L26" s="99"/>
    </row>
    <row r="27" spans="2:77" ht="14.25" customHeight="1" x14ac:dyDescent="0.25">
      <c r="B27" s="313">
        <v>10</v>
      </c>
      <c r="C27" s="314">
        <v>20</v>
      </c>
      <c r="D27" s="314">
        <v>0</v>
      </c>
      <c r="E27" s="315">
        <v>1</v>
      </c>
      <c r="F27" s="315" t="s">
        <v>99</v>
      </c>
      <c r="G27" s="315" t="s">
        <v>119</v>
      </c>
      <c r="H27" s="139"/>
      <c r="L27" s="99"/>
    </row>
    <row r="28" spans="2:77" ht="14.25" customHeight="1" x14ac:dyDescent="0.25">
      <c r="B28" s="313">
        <v>10</v>
      </c>
      <c r="C28" s="314">
        <v>25</v>
      </c>
      <c r="D28" s="314">
        <v>0</v>
      </c>
      <c r="E28" s="315">
        <v>1</v>
      </c>
      <c r="F28" s="315" t="s">
        <v>99</v>
      </c>
      <c r="G28" s="315" t="s">
        <v>119</v>
      </c>
      <c r="H28" s="139"/>
      <c r="L28" s="99"/>
    </row>
    <row r="29" spans="2:77" ht="14.25" customHeight="1" x14ac:dyDescent="0.25">
      <c r="B29" s="313">
        <v>15</v>
      </c>
      <c r="C29" s="314">
        <v>5</v>
      </c>
      <c r="D29" s="314">
        <v>0</v>
      </c>
      <c r="E29" s="315">
        <v>1</v>
      </c>
      <c r="F29" s="315" t="s">
        <v>99</v>
      </c>
      <c r="G29" s="315" t="s">
        <v>119</v>
      </c>
      <c r="H29" s="139"/>
      <c r="L29" s="99"/>
    </row>
    <row r="30" spans="2:77" ht="14.25" customHeight="1" x14ac:dyDescent="0.25">
      <c r="B30" s="313">
        <v>15</v>
      </c>
      <c r="C30" s="314">
        <v>10</v>
      </c>
      <c r="D30" s="314">
        <v>0</v>
      </c>
      <c r="E30" s="315">
        <v>1</v>
      </c>
      <c r="F30" s="315" t="s">
        <v>99</v>
      </c>
      <c r="G30" s="315" t="s">
        <v>119</v>
      </c>
      <c r="H30" s="139"/>
      <c r="L30" s="99"/>
    </row>
    <row r="31" spans="2:77" ht="14.25" customHeight="1" x14ac:dyDescent="0.25">
      <c r="B31" s="313">
        <v>15</v>
      </c>
      <c r="C31" s="314">
        <v>15</v>
      </c>
      <c r="D31" s="314">
        <v>0</v>
      </c>
      <c r="E31" s="315">
        <v>1</v>
      </c>
      <c r="F31" s="315" t="s">
        <v>99</v>
      </c>
      <c r="G31" s="315" t="s">
        <v>119</v>
      </c>
      <c r="H31" s="139"/>
      <c r="L31" s="99"/>
    </row>
    <row r="32" spans="2:77" ht="14.25" customHeight="1" x14ac:dyDescent="0.25">
      <c r="B32" s="313">
        <v>15</v>
      </c>
      <c r="C32" s="314">
        <v>20</v>
      </c>
      <c r="D32" s="314">
        <v>0</v>
      </c>
      <c r="E32" s="315">
        <v>1</v>
      </c>
      <c r="F32" s="315" t="s">
        <v>99</v>
      </c>
      <c r="G32" s="315" t="s">
        <v>119</v>
      </c>
      <c r="H32" s="139"/>
      <c r="L32" s="99"/>
    </row>
    <row r="33" spans="2:12" ht="14.25" customHeight="1" x14ac:dyDescent="0.25">
      <c r="B33" s="313">
        <v>15</v>
      </c>
      <c r="C33" s="314">
        <v>25</v>
      </c>
      <c r="D33" s="314">
        <v>0</v>
      </c>
      <c r="E33" s="315">
        <v>1</v>
      </c>
      <c r="F33" s="315" t="s">
        <v>99</v>
      </c>
      <c r="G33" s="315" t="s">
        <v>119</v>
      </c>
      <c r="H33" s="139"/>
      <c r="L33" s="99"/>
    </row>
    <row r="34" spans="2:12" ht="14.25" customHeight="1" x14ac:dyDescent="0.25">
      <c r="B34" s="313">
        <v>20</v>
      </c>
      <c r="C34" s="314">
        <v>5</v>
      </c>
      <c r="D34" s="314">
        <v>0</v>
      </c>
      <c r="E34" s="315">
        <v>1</v>
      </c>
      <c r="F34" s="315" t="s">
        <v>99</v>
      </c>
      <c r="G34" s="315" t="s">
        <v>119</v>
      </c>
      <c r="H34" s="139"/>
      <c r="L34" s="99"/>
    </row>
    <row r="35" spans="2:12" ht="14.25" customHeight="1" x14ac:dyDescent="0.25">
      <c r="B35" s="313">
        <v>20</v>
      </c>
      <c r="C35" s="314">
        <v>10</v>
      </c>
      <c r="D35" s="314">
        <v>0</v>
      </c>
      <c r="E35" s="315">
        <v>1</v>
      </c>
      <c r="F35" s="315" t="s">
        <v>99</v>
      </c>
      <c r="G35" s="315" t="s">
        <v>119</v>
      </c>
      <c r="H35" s="139"/>
      <c r="L35" s="99"/>
    </row>
    <row r="36" spans="2:12" ht="14.25" customHeight="1" x14ac:dyDescent="0.25">
      <c r="B36" s="313">
        <v>20</v>
      </c>
      <c r="C36" s="314">
        <v>15</v>
      </c>
      <c r="D36" s="314">
        <v>0</v>
      </c>
      <c r="E36" s="315">
        <v>1</v>
      </c>
      <c r="F36" s="315" t="s">
        <v>99</v>
      </c>
      <c r="G36" s="315" t="s">
        <v>119</v>
      </c>
      <c r="H36" s="139"/>
      <c r="L36" s="99"/>
    </row>
    <row r="37" spans="2:12" ht="14.25" customHeight="1" x14ac:dyDescent="0.25">
      <c r="B37" s="313">
        <v>20</v>
      </c>
      <c r="C37" s="314">
        <v>20</v>
      </c>
      <c r="D37" s="314">
        <v>0</v>
      </c>
      <c r="E37" s="315">
        <v>1</v>
      </c>
      <c r="F37" s="315" t="s">
        <v>99</v>
      </c>
      <c r="G37" s="315" t="s">
        <v>119</v>
      </c>
      <c r="H37" s="139"/>
      <c r="L37" s="99"/>
    </row>
    <row r="38" spans="2:12" ht="14.25" customHeight="1" x14ac:dyDescent="0.25">
      <c r="B38" s="313">
        <v>20</v>
      </c>
      <c r="C38" s="314">
        <v>25</v>
      </c>
      <c r="D38" s="314">
        <v>0</v>
      </c>
      <c r="E38" s="315">
        <v>1</v>
      </c>
      <c r="F38" s="315" t="s">
        <v>99</v>
      </c>
      <c r="G38" s="315" t="s">
        <v>119</v>
      </c>
      <c r="H38" s="139"/>
      <c r="L38" s="99"/>
    </row>
    <row r="39" spans="2:12" ht="14.25" customHeight="1" x14ac:dyDescent="0.25">
      <c r="B39" s="313">
        <v>25</v>
      </c>
      <c r="C39" s="314">
        <v>5</v>
      </c>
      <c r="D39" s="314">
        <v>0</v>
      </c>
      <c r="E39" s="315">
        <v>1</v>
      </c>
      <c r="F39" s="315" t="s">
        <v>99</v>
      </c>
      <c r="G39" s="315" t="s">
        <v>119</v>
      </c>
      <c r="H39" s="139"/>
      <c r="L39" s="99"/>
    </row>
    <row r="40" spans="2:12" ht="14.25" customHeight="1" x14ac:dyDescent="0.25">
      <c r="B40" s="313">
        <v>25</v>
      </c>
      <c r="C40" s="314">
        <v>10</v>
      </c>
      <c r="D40" s="314">
        <v>0</v>
      </c>
      <c r="E40" s="315">
        <v>1</v>
      </c>
      <c r="F40" s="315" t="s">
        <v>99</v>
      </c>
      <c r="G40" s="315" t="s">
        <v>119</v>
      </c>
      <c r="H40" s="139"/>
      <c r="L40" s="99"/>
    </row>
    <row r="41" spans="2:12" ht="14.25" customHeight="1" x14ac:dyDescent="0.25">
      <c r="B41" s="313">
        <v>25</v>
      </c>
      <c r="C41" s="314">
        <v>15</v>
      </c>
      <c r="D41" s="314">
        <v>0</v>
      </c>
      <c r="E41" s="315">
        <v>1</v>
      </c>
      <c r="F41" s="315" t="s">
        <v>99</v>
      </c>
      <c r="G41" s="315" t="s">
        <v>119</v>
      </c>
      <c r="H41" s="139"/>
      <c r="L41" s="99"/>
    </row>
    <row r="42" spans="2:12" ht="14.25" customHeight="1" x14ac:dyDescent="0.25">
      <c r="B42" s="313">
        <v>25</v>
      </c>
      <c r="C42" s="314">
        <v>20</v>
      </c>
      <c r="D42" s="314">
        <v>0</v>
      </c>
      <c r="E42" s="315">
        <v>1</v>
      </c>
      <c r="F42" s="315" t="s">
        <v>99</v>
      </c>
      <c r="G42" s="315" t="s">
        <v>119</v>
      </c>
      <c r="H42" s="139"/>
      <c r="L42" s="99"/>
    </row>
    <row r="43" spans="2:12" ht="14.25" customHeight="1" x14ac:dyDescent="0.25">
      <c r="B43" s="313">
        <v>25</v>
      </c>
      <c r="C43" s="314">
        <v>25</v>
      </c>
      <c r="D43" s="314">
        <v>0</v>
      </c>
      <c r="E43" s="315">
        <v>1</v>
      </c>
      <c r="F43" s="315" t="s">
        <v>99</v>
      </c>
      <c r="G43" s="315" t="s">
        <v>119</v>
      </c>
      <c r="H43" s="139"/>
      <c r="L43" s="99"/>
    </row>
    <row r="44" spans="2:12" ht="14.25" customHeight="1" x14ac:dyDescent="0.25">
      <c r="B44" s="313">
        <v>30</v>
      </c>
      <c r="C44" s="314">
        <v>5</v>
      </c>
      <c r="D44" s="314">
        <v>0</v>
      </c>
      <c r="E44" s="315">
        <v>1</v>
      </c>
      <c r="F44" s="315" t="s">
        <v>99</v>
      </c>
      <c r="G44" s="315" t="s">
        <v>119</v>
      </c>
      <c r="H44" s="139"/>
      <c r="L44" s="99"/>
    </row>
    <row r="45" spans="2:12" ht="14.25" customHeight="1" x14ac:dyDescent="0.25">
      <c r="B45" s="313">
        <v>30</v>
      </c>
      <c r="C45" s="314">
        <v>10</v>
      </c>
      <c r="D45" s="314">
        <v>0</v>
      </c>
      <c r="E45" s="315">
        <v>1</v>
      </c>
      <c r="F45" s="315" t="s">
        <v>99</v>
      </c>
      <c r="G45" s="315" t="s">
        <v>119</v>
      </c>
      <c r="H45" s="139"/>
      <c r="L45" s="99"/>
    </row>
    <row r="46" spans="2:12" ht="14.25" customHeight="1" x14ac:dyDescent="0.25">
      <c r="B46" s="313">
        <v>30</v>
      </c>
      <c r="C46" s="314">
        <v>15</v>
      </c>
      <c r="D46" s="314">
        <v>0</v>
      </c>
      <c r="E46" s="315">
        <v>1</v>
      </c>
      <c r="F46" s="315" t="s">
        <v>99</v>
      </c>
      <c r="G46" s="315" t="s">
        <v>119</v>
      </c>
      <c r="H46" s="139"/>
      <c r="L46" s="99"/>
    </row>
    <row r="47" spans="2:12" ht="14.25" customHeight="1" x14ac:dyDescent="0.25">
      <c r="B47" s="313">
        <v>30</v>
      </c>
      <c r="C47" s="314">
        <v>20</v>
      </c>
      <c r="D47" s="314">
        <v>0</v>
      </c>
      <c r="E47" s="315">
        <v>1</v>
      </c>
      <c r="F47" s="315" t="s">
        <v>99</v>
      </c>
      <c r="G47" s="315" t="s">
        <v>119</v>
      </c>
      <c r="H47" s="139"/>
      <c r="L47" s="99"/>
    </row>
    <row r="48" spans="2:12" ht="14.25" customHeight="1" x14ac:dyDescent="0.25">
      <c r="B48" s="316">
        <v>30</v>
      </c>
      <c r="C48" s="317">
        <v>25</v>
      </c>
      <c r="D48" s="317">
        <v>0</v>
      </c>
      <c r="E48" s="318">
        <v>1</v>
      </c>
      <c r="F48" s="318" t="s">
        <v>99</v>
      </c>
      <c r="G48" s="318" t="s">
        <v>119</v>
      </c>
      <c r="H48" s="141"/>
      <c r="L48" s="99"/>
    </row>
    <row r="49" spans="1:12" ht="14.25" customHeight="1" x14ac:dyDescent="0.25"/>
    <row r="50" spans="1:12" ht="14.25" customHeight="1" x14ac:dyDescent="0.25"/>
    <row r="51" spans="1:12" s="56" customFormat="1" ht="20.149999999999999" customHeight="1" x14ac:dyDescent="0.35">
      <c r="A51" s="58"/>
      <c r="B51" s="58" t="s">
        <v>98</v>
      </c>
    </row>
    <row r="52" spans="1:12" s="56" customFormat="1" ht="14.25" customHeight="1" x14ac:dyDescent="0.35">
      <c r="A52" s="58"/>
      <c r="B52" s="56" t="s">
        <v>97</v>
      </c>
    </row>
    <row r="53" spans="1:12" ht="14.25" customHeight="1" x14ac:dyDescent="0.3">
      <c r="K53" s="51"/>
      <c r="L53" s="48"/>
    </row>
    <row r="54" spans="1:12" ht="14.25" customHeight="1" x14ac:dyDescent="0.3">
      <c r="B54" s="90"/>
      <c r="C54" s="307" t="s">
        <v>96</v>
      </c>
      <c r="F54" s="51"/>
      <c r="H54" s="51"/>
      <c r="I54" s="48"/>
      <c r="J54" s="51"/>
      <c r="K54" s="48"/>
      <c r="L54" s="48"/>
    </row>
    <row r="55" spans="1:12" ht="14.25" customHeight="1" x14ac:dyDescent="0.25">
      <c r="B55" s="292" t="s">
        <v>81</v>
      </c>
      <c r="C55" s="320">
        <v>10</v>
      </c>
      <c r="F55" s="48"/>
      <c r="H55" s="48"/>
      <c r="I55" s="48"/>
      <c r="J55" s="48"/>
      <c r="K55" s="48"/>
      <c r="L55" s="48"/>
    </row>
    <row r="56" spans="1:12" ht="14.25" customHeight="1" x14ac:dyDescent="0.25">
      <c r="B56" s="293" t="s">
        <v>88</v>
      </c>
      <c r="C56" s="319"/>
      <c r="F56" s="48"/>
      <c r="H56" s="48"/>
      <c r="I56" s="48"/>
      <c r="J56" s="48"/>
      <c r="K56" s="48"/>
      <c r="L56" s="48"/>
    </row>
    <row r="57" spans="1:12" ht="49.5" customHeight="1" x14ac:dyDescent="0.25">
      <c r="B57" s="294" t="s">
        <v>95</v>
      </c>
      <c r="C57" s="321" t="s">
        <v>130</v>
      </c>
      <c r="F57" s="48"/>
      <c r="H57" s="48"/>
      <c r="I57" s="48"/>
      <c r="J57" s="48"/>
      <c r="K57" s="48"/>
      <c r="L57" s="48"/>
    </row>
    <row r="58" spans="1:12" ht="14.25" customHeight="1" x14ac:dyDescent="0.35">
      <c r="C58" s="62"/>
      <c r="D58" s="48"/>
      <c r="E58" s="48"/>
      <c r="F58" s="54"/>
      <c r="G58" s="54"/>
      <c r="H58" s="48"/>
      <c r="I58" s="48"/>
      <c r="J58" s="48"/>
    </row>
    <row r="59" spans="1:12" ht="14.25" customHeight="1" x14ac:dyDescent="0.25">
      <c r="C59" s="57"/>
    </row>
    <row r="60" spans="1:12" s="56" customFormat="1" ht="20.149999999999999" customHeight="1" x14ac:dyDescent="0.35">
      <c r="A60" s="58"/>
      <c r="B60" s="58" t="s">
        <v>117</v>
      </c>
    </row>
    <row r="61" spans="1:12" s="56" customFormat="1" ht="14.25" customHeight="1" x14ac:dyDescent="0.35">
      <c r="A61" s="58"/>
      <c r="B61" s="56" t="s">
        <v>116</v>
      </c>
    </row>
    <row r="62" spans="1:12" s="56" customFormat="1" ht="14.25" customHeight="1" x14ac:dyDescent="0.35">
      <c r="A62" s="58"/>
      <c r="B62" s="58"/>
    </row>
    <row r="63" spans="1:12" ht="14.25" customHeight="1" x14ac:dyDescent="0.25">
      <c r="B63" s="90"/>
      <c r="C63" s="307" t="s">
        <v>96</v>
      </c>
      <c r="H63" s="48"/>
    </row>
    <row r="64" spans="1:12" ht="14.25" customHeight="1" x14ac:dyDescent="0.25">
      <c r="B64" s="302" t="s">
        <v>81</v>
      </c>
      <c r="C64" s="122">
        <v>10</v>
      </c>
      <c r="H64" s="48"/>
    </row>
    <row r="65" spans="2:9" ht="14.25" customHeight="1" x14ac:dyDescent="0.25">
      <c r="B65" s="293" t="s">
        <v>88</v>
      </c>
      <c r="C65" s="309"/>
      <c r="H65" s="48"/>
    </row>
    <row r="66" spans="2:9" ht="14.25" customHeight="1" x14ac:dyDescent="0.25">
      <c r="B66" s="293" t="s">
        <v>115</v>
      </c>
      <c r="C66" s="309"/>
      <c r="H66" s="48"/>
    </row>
    <row r="67" spans="2:9" ht="37.5" customHeight="1" x14ac:dyDescent="0.25">
      <c r="B67" s="294" t="s">
        <v>95</v>
      </c>
      <c r="C67" s="125" t="s">
        <v>129</v>
      </c>
      <c r="H67" s="48"/>
    </row>
    <row r="68" spans="2:9" ht="14.5" x14ac:dyDescent="0.35">
      <c r="B68" s="298"/>
      <c r="C68" s="322"/>
      <c r="D68" s="50"/>
      <c r="E68" s="48"/>
      <c r="F68" s="54"/>
      <c r="G68" s="54"/>
      <c r="H68" s="48"/>
    </row>
    <row r="69" spans="2:9" ht="14.5" x14ac:dyDescent="0.25">
      <c r="C69" s="61"/>
      <c r="D69" s="49"/>
      <c r="E69" s="49"/>
      <c r="F69" s="49"/>
      <c r="G69" s="49"/>
      <c r="H69" s="48"/>
    </row>
    <row r="70" spans="2:9" ht="14.5" x14ac:dyDescent="0.25">
      <c r="D70" s="61"/>
      <c r="E70" s="49"/>
      <c r="F70" s="49"/>
      <c r="G70" s="49"/>
      <c r="H70" s="49"/>
      <c r="I70" s="48"/>
    </row>
    <row r="71" spans="2:9" x14ac:dyDescent="0.25">
      <c r="D71" s="57"/>
    </row>
    <row r="72" spans="2:9" x14ac:dyDescent="0.25">
      <c r="D72" s="57"/>
    </row>
  </sheetData>
  <pageMargins left="0.7" right="0.7" top="0.78740157499999996" bottom="0.78740157499999996"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D4ECF9"/>
    <pageSetUpPr fitToPage="1"/>
  </sheetPr>
  <dimension ref="A1:IU92"/>
  <sheetViews>
    <sheetView showGridLines="0" zoomScale="90" zoomScaleNormal="90" workbookViewId="0"/>
  </sheetViews>
  <sheetFormatPr baseColWidth="10" defaultColWidth="8.81640625" defaultRowHeight="12.75" customHeight="1" outlineLevelCol="1" x14ac:dyDescent="0.3"/>
  <cols>
    <col min="1" max="1" width="5.7265625" style="27" customWidth="1"/>
    <col min="2" max="2" width="71.1796875" style="268" customWidth="1"/>
    <col min="3" max="3" width="73.81640625" style="268" customWidth="1" outlineLevel="1"/>
    <col min="4" max="4" width="48.54296875" style="38" customWidth="1" outlineLevel="1"/>
    <col min="5" max="5" width="22.81640625" style="37" customWidth="1"/>
    <col min="6" max="55" width="10.7265625" style="27" customWidth="1"/>
    <col min="56" max="16384" width="8.81640625" style="27"/>
  </cols>
  <sheetData>
    <row r="1" spans="1:255" s="28" customFormat="1" ht="20.149999999999999" customHeight="1" x14ac:dyDescent="0.3">
      <c r="A1" s="64">
        <v>5</v>
      </c>
      <c r="B1" s="65" t="s">
        <v>261</v>
      </c>
      <c r="C1" s="257"/>
      <c r="D1" s="142"/>
      <c r="E1" s="142"/>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row>
    <row r="2" spans="1:255" ht="14.25" customHeight="1" x14ac:dyDescent="0.3">
      <c r="A2" s="29"/>
      <c r="B2" s="30"/>
      <c r="C2" s="30"/>
      <c r="D2" s="30"/>
      <c r="E2" s="31"/>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row>
    <row r="3" spans="1:255" ht="14.25" customHeight="1" x14ac:dyDescent="0.3">
      <c r="A3" s="29"/>
      <c r="B3" s="32"/>
      <c r="C3" s="32"/>
      <c r="D3" s="30"/>
      <c r="E3" s="31"/>
      <c r="F3" s="29"/>
      <c r="G3" s="33"/>
      <c r="H3" s="33"/>
      <c r="I3" s="33"/>
      <c r="J3" s="33"/>
      <c r="K3" s="33"/>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row>
    <row r="4" spans="1:255" s="43" customFormat="1" ht="20.149999999999999" customHeight="1" x14ac:dyDescent="0.25">
      <c r="B4" s="154"/>
      <c r="C4" s="193" t="s">
        <v>135</v>
      </c>
      <c r="D4" s="193" t="s">
        <v>134</v>
      </c>
      <c r="E4" s="195" t="s">
        <v>2</v>
      </c>
      <c r="F4" s="29"/>
      <c r="G4" s="229"/>
      <c r="H4" s="33"/>
      <c r="I4" s="34"/>
      <c r="J4" s="33"/>
      <c r="K4" s="33"/>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1:255" ht="14.25" customHeight="1" x14ac:dyDescent="0.3">
      <c r="B5" s="258" t="s">
        <v>244</v>
      </c>
      <c r="C5" s="259"/>
      <c r="D5" s="147"/>
      <c r="E5" s="158">
        <f>E45</f>
        <v>0</v>
      </c>
      <c r="F5" s="35"/>
      <c r="G5" s="33"/>
      <c r="H5" s="33"/>
      <c r="I5" s="34"/>
      <c r="J5" s="33"/>
      <c r="K5" s="33"/>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row>
    <row r="6" spans="1:255" ht="14.25" customHeight="1" x14ac:dyDescent="0.3">
      <c r="B6" s="260" t="s">
        <v>72</v>
      </c>
      <c r="C6" s="261" t="s">
        <v>73</v>
      </c>
      <c r="D6" s="145"/>
      <c r="E6" s="159"/>
      <c r="F6" s="29"/>
      <c r="G6" s="33"/>
      <c r="H6" s="33"/>
      <c r="I6" s="34"/>
      <c r="J6" s="33"/>
      <c r="K6" s="33"/>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row>
    <row r="7" spans="1:255" ht="29.25" customHeight="1" x14ac:dyDescent="0.3">
      <c r="B7" s="287" t="str">
        <f>"Best Estimate der Versicherungsverpflichtungen (Kollektivgeschäft BVG) brutto per 01.01." &amp;current_year</f>
        <v>Best Estimate der Versicherungsverpflichtungen (Kollektivgeschäft BVG) brutto per 01.01.2025</v>
      </c>
      <c r="C7" s="261" t="s">
        <v>74</v>
      </c>
      <c r="D7" s="145"/>
      <c r="E7" s="148">
        <f>E5+E6</f>
        <v>0</v>
      </c>
      <c r="F7" s="29"/>
      <c r="G7" s="29"/>
      <c r="H7" s="29"/>
      <c r="I7" s="36"/>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row>
    <row r="8" spans="1:255" ht="17.25" customHeight="1" x14ac:dyDescent="0.3">
      <c r="B8" s="260" t="str">
        <f>"Statutarische Rückstellungen für Kollektivgeschäft BVG brutto per 01.01." &amp;current_year</f>
        <v>Statutarische Rückstellungen für Kollektivgeschäft BVG brutto per 01.01.2025</v>
      </c>
      <c r="C8" s="261"/>
      <c r="D8" s="145"/>
      <c r="E8" s="159"/>
      <c r="F8" s="29"/>
      <c r="G8" s="29"/>
      <c r="H8" s="29"/>
      <c r="I8" s="36"/>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row>
    <row r="9" spans="1:255" ht="14.25" customHeight="1" x14ac:dyDescent="0.3">
      <c r="B9" s="262" t="s">
        <v>75</v>
      </c>
      <c r="C9" s="263"/>
      <c r="D9" s="146"/>
      <c r="E9" s="144">
        <f>E7+E8</f>
        <v>0</v>
      </c>
      <c r="F9" s="29"/>
      <c r="G9" s="29"/>
      <c r="H9" s="29"/>
      <c r="I9" s="36"/>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spans="1:255" ht="14.25" customHeight="1" x14ac:dyDescent="0.3">
      <c r="B10" s="264"/>
      <c r="C10" s="265"/>
      <c r="E10" s="39"/>
      <c r="F10" s="40">
        <v>1</v>
      </c>
      <c r="G10" s="40">
        <v>2</v>
      </c>
      <c r="H10" s="40">
        <v>3</v>
      </c>
      <c r="I10" s="40">
        <v>4</v>
      </c>
      <c r="J10" s="40">
        <v>5</v>
      </c>
      <c r="K10" s="40">
        <v>6</v>
      </c>
      <c r="L10" s="40">
        <v>7</v>
      </c>
      <c r="M10" s="40">
        <v>8</v>
      </c>
      <c r="N10" s="40">
        <v>9</v>
      </c>
      <c r="O10" s="40">
        <v>10</v>
      </c>
      <c r="P10" s="40">
        <v>11</v>
      </c>
      <c r="Q10" s="40">
        <v>12</v>
      </c>
      <c r="R10" s="40">
        <v>13</v>
      </c>
      <c r="S10" s="40">
        <v>14</v>
      </c>
      <c r="T10" s="40">
        <v>15</v>
      </c>
      <c r="U10" s="40">
        <v>16</v>
      </c>
      <c r="V10" s="40">
        <v>17</v>
      </c>
      <c r="W10" s="40">
        <v>18</v>
      </c>
      <c r="X10" s="40">
        <v>19</v>
      </c>
      <c r="Y10" s="40">
        <v>20</v>
      </c>
      <c r="Z10" s="40">
        <v>21</v>
      </c>
      <c r="AA10" s="40">
        <v>22</v>
      </c>
      <c r="AB10" s="40">
        <v>23</v>
      </c>
      <c r="AC10" s="40">
        <v>24</v>
      </c>
      <c r="AD10" s="40">
        <v>25</v>
      </c>
      <c r="AE10" s="40">
        <v>26</v>
      </c>
      <c r="AF10" s="40">
        <v>27</v>
      </c>
      <c r="AG10" s="40">
        <v>28</v>
      </c>
      <c r="AH10" s="40">
        <v>29</v>
      </c>
      <c r="AI10" s="40">
        <v>30</v>
      </c>
      <c r="AJ10" s="40">
        <v>31</v>
      </c>
      <c r="AK10" s="40">
        <v>32</v>
      </c>
      <c r="AL10" s="40">
        <v>33</v>
      </c>
      <c r="AM10" s="40">
        <v>34</v>
      </c>
      <c r="AN10" s="40">
        <v>35</v>
      </c>
      <c r="AO10" s="40">
        <v>36</v>
      </c>
      <c r="AP10" s="40">
        <v>37</v>
      </c>
      <c r="AQ10" s="40">
        <v>38</v>
      </c>
      <c r="AR10" s="40">
        <v>39</v>
      </c>
      <c r="AS10" s="40">
        <v>40</v>
      </c>
      <c r="AT10" s="40">
        <v>41</v>
      </c>
      <c r="AU10" s="40">
        <v>42</v>
      </c>
      <c r="AV10" s="40">
        <v>43</v>
      </c>
      <c r="AW10" s="40">
        <v>44</v>
      </c>
      <c r="AX10" s="40">
        <v>45</v>
      </c>
      <c r="AY10" s="40">
        <v>46</v>
      </c>
      <c r="AZ10" s="40">
        <v>47</v>
      </c>
      <c r="BA10" s="40">
        <v>48</v>
      </c>
      <c r="BB10" s="40">
        <v>49</v>
      </c>
      <c r="BC10" s="40">
        <v>50</v>
      </c>
    </row>
    <row r="11" spans="1:255" s="43" customFormat="1" ht="20.149999999999999" customHeight="1" x14ac:dyDescent="0.25">
      <c r="B11" s="239"/>
      <c r="C11" s="193" t="s">
        <v>135</v>
      </c>
      <c r="D11" s="193" t="s">
        <v>134</v>
      </c>
      <c r="E11" s="154"/>
      <c r="F11" s="230">
        <f>DATE(current_year,12,31)</f>
        <v>46022</v>
      </c>
      <c r="G11" s="230">
        <f>DATE(YEAR(F11)+1,12,31)</f>
        <v>46387</v>
      </c>
      <c r="H11" s="230">
        <f t="shared" ref="H11:BC11" si="0">DATE(YEAR(G11)+1,12,31)</f>
        <v>46752</v>
      </c>
      <c r="I11" s="230">
        <f t="shared" si="0"/>
        <v>47118</v>
      </c>
      <c r="J11" s="230">
        <f t="shared" si="0"/>
        <v>47483</v>
      </c>
      <c r="K11" s="230">
        <f t="shared" si="0"/>
        <v>47848</v>
      </c>
      <c r="L11" s="230">
        <f t="shared" si="0"/>
        <v>48213</v>
      </c>
      <c r="M11" s="230">
        <f t="shared" si="0"/>
        <v>48579</v>
      </c>
      <c r="N11" s="230">
        <f t="shared" si="0"/>
        <v>48944</v>
      </c>
      <c r="O11" s="230">
        <f t="shared" si="0"/>
        <v>49309</v>
      </c>
      <c r="P11" s="230">
        <f t="shared" si="0"/>
        <v>49674</v>
      </c>
      <c r="Q11" s="230">
        <f t="shared" si="0"/>
        <v>50040</v>
      </c>
      <c r="R11" s="230">
        <f t="shared" si="0"/>
        <v>50405</v>
      </c>
      <c r="S11" s="230">
        <f t="shared" si="0"/>
        <v>50770</v>
      </c>
      <c r="T11" s="230">
        <f t="shared" si="0"/>
        <v>51135</v>
      </c>
      <c r="U11" s="230">
        <f t="shared" si="0"/>
        <v>51501</v>
      </c>
      <c r="V11" s="230">
        <f t="shared" si="0"/>
        <v>51866</v>
      </c>
      <c r="W11" s="230">
        <f t="shared" si="0"/>
        <v>52231</v>
      </c>
      <c r="X11" s="230">
        <f t="shared" si="0"/>
        <v>52596</v>
      </c>
      <c r="Y11" s="230">
        <f t="shared" si="0"/>
        <v>52962</v>
      </c>
      <c r="Z11" s="230">
        <f t="shared" si="0"/>
        <v>53327</v>
      </c>
      <c r="AA11" s="230">
        <f t="shared" si="0"/>
        <v>53692</v>
      </c>
      <c r="AB11" s="230">
        <f t="shared" si="0"/>
        <v>54057</v>
      </c>
      <c r="AC11" s="230">
        <f t="shared" si="0"/>
        <v>54423</v>
      </c>
      <c r="AD11" s="230">
        <f t="shared" si="0"/>
        <v>54788</v>
      </c>
      <c r="AE11" s="230">
        <f t="shared" si="0"/>
        <v>55153</v>
      </c>
      <c r="AF11" s="230">
        <f t="shared" si="0"/>
        <v>55518</v>
      </c>
      <c r="AG11" s="230">
        <f t="shared" si="0"/>
        <v>55884</v>
      </c>
      <c r="AH11" s="230">
        <f t="shared" si="0"/>
        <v>56249</v>
      </c>
      <c r="AI11" s="230">
        <f t="shared" si="0"/>
        <v>56614</v>
      </c>
      <c r="AJ11" s="230">
        <f t="shared" si="0"/>
        <v>56979</v>
      </c>
      <c r="AK11" s="230">
        <f t="shared" si="0"/>
        <v>57345</v>
      </c>
      <c r="AL11" s="230">
        <f t="shared" si="0"/>
        <v>57710</v>
      </c>
      <c r="AM11" s="230">
        <f t="shared" si="0"/>
        <v>58075</v>
      </c>
      <c r="AN11" s="230">
        <f t="shared" si="0"/>
        <v>58440</v>
      </c>
      <c r="AO11" s="230">
        <f t="shared" si="0"/>
        <v>58806</v>
      </c>
      <c r="AP11" s="230">
        <f t="shared" si="0"/>
        <v>59171</v>
      </c>
      <c r="AQ11" s="230">
        <f t="shared" si="0"/>
        <v>59536</v>
      </c>
      <c r="AR11" s="230">
        <f t="shared" si="0"/>
        <v>59901</v>
      </c>
      <c r="AS11" s="230">
        <f t="shared" si="0"/>
        <v>60267</v>
      </c>
      <c r="AT11" s="230">
        <f t="shared" si="0"/>
        <v>60632</v>
      </c>
      <c r="AU11" s="230">
        <f t="shared" si="0"/>
        <v>60997</v>
      </c>
      <c r="AV11" s="230">
        <f t="shared" si="0"/>
        <v>61362</v>
      </c>
      <c r="AW11" s="230">
        <f t="shared" si="0"/>
        <v>61728</v>
      </c>
      <c r="AX11" s="230">
        <f t="shared" si="0"/>
        <v>62093</v>
      </c>
      <c r="AY11" s="230">
        <f t="shared" si="0"/>
        <v>62458</v>
      </c>
      <c r="AZ11" s="230">
        <f t="shared" si="0"/>
        <v>62823</v>
      </c>
      <c r="BA11" s="230">
        <f t="shared" si="0"/>
        <v>63189</v>
      </c>
      <c r="BB11" s="230">
        <f t="shared" si="0"/>
        <v>63554</v>
      </c>
      <c r="BC11" s="231">
        <f t="shared" si="0"/>
        <v>63919</v>
      </c>
    </row>
    <row r="12" spans="1:255" ht="14.25" customHeight="1" x14ac:dyDescent="0.3">
      <c r="B12" s="258" t="s">
        <v>3</v>
      </c>
      <c r="C12" s="259"/>
      <c r="D12" s="147"/>
      <c r="E12" s="153"/>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row>
    <row r="13" spans="1:255" ht="14.25" customHeight="1" x14ac:dyDescent="0.3">
      <c r="B13" s="260" t="s">
        <v>4</v>
      </c>
      <c r="C13" s="261"/>
      <c r="D13" s="145"/>
      <c r="E13" s="149"/>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row>
    <row r="14" spans="1:255" ht="14.25" customHeight="1" x14ac:dyDescent="0.3">
      <c r="B14" s="260" t="s">
        <v>5</v>
      </c>
      <c r="C14" s="261"/>
      <c r="D14" s="145"/>
      <c r="E14" s="149"/>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row>
    <row r="15" spans="1:255" ht="14.25" customHeight="1" x14ac:dyDescent="0.3">
      <c r="B15" s="260" t="s">
        <v>6</v>
      </c>
      <c r="C15" s="261"/>
      <c r="D15" s="145"/>
      <c r="E15" s="149"/>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row>
    <row r="16" spans="1:255" ht="14.25" customHeight="1" x14ac:dyDescent="0.3">
      <c r="B16" s="260" t="s">
        <v>7</v>
      </c>
      <c r="C16" s="261"/>
      <c r="D16" s="145"/>
      <c r="E16" s="149"/>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row>
    <row r="17" spans="1:255" ht="14.25" customHeight="1" x14ac:dyDescent="0.3">
      <c r="B17" s="260" t="s">
        <v>8</v>
      </c>
      <c r="C17" s="261"/>
      <c r="D17" s="145"/>
      <c r="E17" s="149"/>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row>
    <row r="18" spans="1:255" ht="14.25" customHeight="1" x14ac:dyDescent="0.3">
      <c r="B18" s="260" t="s">
        <v>9</v>
      </c>
      <c r="C18" s="261"/>
      <c r="D18" s="145"/>
      <c r="E18" s="149"/>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row>
    <row r="19" spans="1:255" ht="14.25" customHeight="1" x14ac:dyDescent="0.3">
      <c r="B19" s="260" t="s">
        <v>10</v>
      </c>
      <c r="C19" s="261"/>
      <c r="D19" s="145"/>
      <c r="E19" s="149"/>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60" t="s">
        <v>11</v>
      </c>
      <c r="C20" s="261"/>
      <c r="D20" s="145"/>
      <c r="E20" s="149"/>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row>
    <row r="21" spans="1:255" ht="14.25" customHeight="1" x14ac:dyDescent="0.3">
      <c r="B21" s="260" t="s">
        <v>12</v>
      </c>
      <c r="C21" s="261"/>
      <c r="D21" s="145"/>
      <c r="E21" s="149"/>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row>
    <row r="22" spans="1:255" s="42" customFormat="1" ht="14.25" customHeight="1" x14ac:dyDescent="0.3">
      <c r="A22" s="41"/>
      <c r="B22" s="260" t="s">
        <v>13</v>
      </c>
      <c r="C22" s="266"/>
      <c r="D22" s="152"/>
      <c r="E22" s="150"/>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row>
    <row r="23" spans="1:255" s="42" customFormat="1" ht="14.25" customHeight="1" x14ac:dyDescent="0.3">
      <c r="A23" s="41"/>
      <c r="B23" s="262" t="s">
        <v>14</v>
      </c>
      <c r="C23" s="267"/>
      <c r="D23" s="146"/>
      <c r="E23" s="151"/>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row>
    <row r="24" spans="1:255" ht="14.25" customHeight="1" x14ac:dyDescent="0.3">
      <c r="C24" s="269"/>
    </row>
    <row r="25" spans="1:255" ht="14.25" customHeight="1" x14ac:dyDescent="0.3">
      <c r="B25" s="12" t="str">
        <f>"Risikofreier Abzinsfaktor ab 01.01." &amp;current_year</f>
        <v>Risikofreier Abzinsfaktor ab 01.01.2025</v>
      </c>
      <c r="C25" s="269"/>
    </row>
    <row r="26" spans="1:255" s="43" customFormat="1" ht="26.25" customHeight="1" x14ac:dyDescent="0.25">
      <c r="B26" s="193" t="s">
        <v>172</v>
      </c>
      <c r="C26" s="251"/>
      <c r="D26" s="194"/>
      <c r="E26" s="193" t="str">
        <f>"Barwert per 01.01." &amp;current_year</f>
        <v>Barwert per 01.01.2025</v>
      </c>
      <c r="F26" s="196">
        <f>L_CHF!D12</f>
        <v>1</v>
      </c>
      <c r="G26" s="196">
        <f>L_CHF!E12</f>
        <v>1</v>
      </c>
      <c r="H26" s="196">
        <f>L_CHF!F12</f>
        <v>1</v>
      </c>
      <c r="I26" s="196">
        <f>L_CHF!G12</f>
        <v>1</v>
      </c>
      <c r="J26" s="196">
        <f>L_CHF!H12</f>
        <v>1</v>
      </c>
      <c r="K26" s="196">
        <f>L_CHF!I12</f>
        <v>1</v>
      </c>
      <c r="L26" s="196">
        <f>L_CHF!J12</f>
        <v>1</v>
      </c>
      <c r="M26" s="196">
        <f>L_CHF!K12</f>
        <v>1</v>
      </c>
      <c r="N26" s="196">
        <f>L_CHF!L12</f>
        <v>1</v>
      </c>
      <c r="O26" s="196">
        <f>L_CHF!M12</f>
        <v>1</v>
      </c>
      <c r="P26" s="196">
        <f>L_CHF!N12</f>
        <v>1</v>
      </c>
      <c r="Q26" s="196">
        <f>L_CHF!O12</f>
        <v>1</v>
      </c>
      <c r="R26" s="196">
        <f>L_CHF!P12</f>
        <v>1</v>
      </c>
      <c r="S26" s="196">
        <f>L_CHF!Q12</f>
        <v>1</v>
      </c>
      <c r="T26" s="196">
        <f>L_CHF!R12</f>
        <v>1</v>
      </c>
      <c r="U26" s="196">
        <f>L_CHF!S12</f>
        <v>1</v>
      </c>
      <c r="V26" s="196">
        <f>L_CHF!T12</f>
        <v>1</v>
      </c>
      <c r="W26" s="196">
        <f>L_CHF!U12</f>
        <v>1</v>
      </c>
      <c r="X26" s="196">
        <f>L_CHF!V12</f>
        <v>1</v>
      </c>
      <c r="Y26" s="196">
        <f>L_CHF!W12</f>
        <v>1</v>
      </c>
      <c r="Z26" s="196">
        <f>L_CHF!X12</f>
        <v>1</v>
      </c>
      <c r="AA26" s="196">
        <f>L_CHF!Y12</f>
        <v>1</v>
      </c>
      <c r="AB26" s="196">
        <f>L_CHF!Z12</f>
        <v>1</v>
      </c>
      <c r="AC26" s="196">
        <f>L_CHF!AA12</f>
        <v>1</v>
      </c>
      <c r="AD26" s="196">
        <f>L_CHF!AB12</f>
        <v>1</v>
      </c>
      <c r="AE26" s="196">
        <f>L_CHF!AC12</f>
        <v>1</v>
      </c>
      <c r="AF26" s="196">
        <f>L_CHF!AD12</f>
        <v>1</v>
      </c>
      <c r="AG26" s="196">
        <f>L_CHF!AE12</f>
        <v>1</v>
      </c>
      <c r="AH26" s="196">
        <f>L_CHF!AF12</f>
        <v>1</v>
      </c>
      <c r="AI26" s="196">
        <f>L_CHF!AG12</f>
        <v>1</v>
      </c>
      <c r="AJ26" s="196">
        <f>L_CHF!AH12</f>
        <v>1</v>
      </c>
      <c r="AK26" s="196">
        <f>L_CHF!AI12</f>
        <v>1</v>
      </c>
      <c r="AL26" s="196">
        <f>L_CHF!AJ12</f>
        <v>1</v>
      </c>
      <c r="AM26" s="196">
        <f>L_CHF!AK12</f>
        <v>1</v>
      </c>
      <c r="AN26" s="196">
        <f>L_CHF!AL12</f>
        <v>1</v>
      </c>
      <c r="AO26" s="196">
        <f>L_CHF!AM12</f>
        <v>1</v>
      </c>
      <c r="AP26" s="196">
        <f>L_CHF!AN12</f>
        <v>1</v>
      </c>
      <c r="AQ26" s="196">
        <f>L_CHF!AO12</f>
        <v>1</v>
      </c>
      <c r="AR26" s="196">
        <f>L_CHF!AP12</f>
        <v>1</v>
      </c>
      <c r="AS26" s="196">
        <f>L_CHF!AQ12</f>
        <v>1</v>
      </c>
      <c r="AT26" s="196">
        <f>L_CHF!AR12</f>
        <v>1</v>
      </c>
      <c r="AU26" s="196">
        <f>L_CHF!AS12</f>
        <v>1</v>
      </c>
      <c r="AV26" s="196">
        <f>L_CHF!AT12</f>
        <v>1</v>
      </c>
      <c r="AW26" s="196">
        <f>L_CHF!AU12</f>
        <v>1</v>
      </c>
      <c r="AX26" s="196">
        <f>L_CHF!AV12</f>
        <v>1</v>
      </c>
      <c r="AY26" s="196">
        <f>L_CHF!AW12</f>
        <v>1</v>
      </c>
      <c r="AZ26" s="196">
        <f>L_CHF!AX12</f>
        <v>1</v>
      </c>
      <c r="BA26" s="196">
        <f>L_CHF!AY12</f>
        <v>1</v>
      </c>
      <c r="BB26" s="196">
        <f>L_CHF!AZ12</f>
        <v>1</v>
      </c>
      <c r="BC26" s="196">
        <f>L_CHF!BA12</f>
        <v>1</v>
      </c>
    </row>
    <row r="27" spans="1:255" ht="14.25" customHeight="1" x14ac:dyDescent="0.3">
      <c r="A27" s="43"/>
      <c r="B27" s="258" t="s">
        <v>15</v>
      </c>
      <c r="C27" s="259"/>
      <c r="D27" s="147"/>
      <c r="E27" s="172">
        <f>SUMPRODUCT($F$26:$BC$26,F27:BC27)</f>
        <v>0</v>
      </c>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row>
    <row r="28" spans="1:255" ht="14.25" customHeight="1" x14ac:dyDescent="0.3">
      <c r="A28" s="43"/>
      <c r="B28" s="260" t="s">
        <v>16</v>
      </c>
      <c r="C28" s="261"/>
      <c r="D28" s="145"/>
      <c r="E28" s="163">
        <f>SUMPRODUCT($F$26:$BC$26,F28:BC28)</f>
        <v>0</v>
      </c>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row>
    <row r="29" spans="1:255" ht="14.25" customHeight="1" x14ac:dyDescent="0.3">
      <c r="A29" s="43"/>
      <c r="B29" s="260" t="s">
        <v>17</v>
      </c>
      <c r="C29" s="261"/>
      <c r="D29" s="145"/>
      <c r="E29" s="163">
        <f>SUMPRODUCT($F$26:$BC$26,F29:BC29)</f>
        <v>0</v>
      </c>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row>
    <row r="30" spans="1:255" ht="14.25" customHeight="1" x14ac:dyDescent="0.3">
      <c r="A30" s="43"/>
      <c r="B30" s="270" t="s">
        <v>18</v>
      </c>
      <c r="C30" s="261"/>
      <c r="D30" s="145"/>
      <c r="E30" s="163">
        <f>SUMPRODUCT($F$26:$BC$26,F30:BC30)</f>
        <v>0</v>
      </c>
      <c r="F30" s="170">
        <f t="shared" ref="F30:BC30" si="1">F27+F28+F29</f>
        <v>0</v>
      </c>
      <c r="G30" s="170">
        <f t="shared" si="1"/>
        <v>0</v>
      </c>
      <c r="H30" s="170">
        <f t="shared" si="1"/>
        <v>0</v>
      </c>
      <c r="I30" s="170">
        <f t="shared" si="1"/>
        <v>0</v>
      </c>
      <c r="J30" s="170">
        <f t="shared" si="1"/>
        <v>0</v>
      </c>
      <c r="K30" s="170">
        <f t="shared" si="1"/>
        <v>0</v>
      </c>
      <c r="L30" s="170">
        <f t="shared" si="1"/>
        <v>0</v>
      </c>
      <c r="M30" s="170">
        <f t="shared" si="1"/>
        <v>0</v>
      </c>
      <c r="N30" s="170">
        <f t="shared" si="1"/>
        <v>0</v>
      </c>
      <c r="O30" s="170">
        <f t="shared" si="1"/>
        <v>0</v>
      </c>
      <c r="P30" s="170">
        <f t="shared" si="1"/>
        <v>0</v>
      </c>
      <c r="Q30" s="170">
        <f t="shared" si="1"/>
        <v>0</v>
      </c>
      <c r="R30" s="170">
        <f t="shared" si="1"/>
        <v>0</v>
      </c>
      <c r="S30" s="170">
        <f t="shared" si="1"/>
        <v>0</v>
      </c>
      <c r="T30" s="170">
        <f t="shared" si="1"/>
        <v>0</v>
      </c>
      <c r="U30" s="170">
        <f t="shared" si="1"/>
        <v>0</v>
      </c>
      <c r="V30" s="170">
        <f t="shared" si="1"/>
        <v>0</v>
      </c>
      <c r="W30" s="170">
        <f t="shared" si="1"/>
        <v>0</v>
      </c>
      <c r="X30" s="170">
        <f t="shared" si="1"/>
        <v>0</v>
      </c>
      <c r="Y30" s="170">
        <f t="shared" si="1"/>
        <v>0</v>
      </c>
      <c r="Z30" s="170">
        <f t="shared" si="1"/>
        <v>0</v>
      </c>
      <c r="AA30" s="170">
        <f t="shared" si="1"/>
        <v>0</v>
      </c>
      <c r="AB30" s="170">
        <f t="shared" si="1"/>
        <v>0</v>
      </c>
      <c r="AC30" s="170">
        <f t="shared" si="1"/>
        <v>0</v>
      </c>
      <c r="AD30" s="170">
        <f t="shared" si="1"/>
        <v>0</v>
      </c>
      <c r="AE30" s="170">
        <f t="shared" si="1"/>
        <v>0</v>
      </c>
      <c r="AF30" s="170">
        <f t="shared" si="1"/>
        <v>0</v>
      </c>
      <c r="AG30" s="170">
        <f t="shared" si="1"/>
        <v>0</v>
      </c>
      <c r="AH30" s="170">
        <f t="shared" si="1"/>
        <v>0</v>
      </c>
      <c r="AI30" s="170">
        <f t="shared" si="1"/>
        <v>0</v>
      </c>
      <c r="AJ30" s="170">
        <f t="shared" si="1"/>
        <v>0</v>
      </c>
      <c r="AK30" s="170">
        <f t="shared" si="1"/>
        <v>0</v>
      </c>
      <c r="AL30" s="170">
        <f t="shared" si="1"/>
        <v>0</v>
      </c>
      <c r="AM30" s="170">
        <f t="shared" si="1"/>
        <v>0</v>
      </c>
      <c r="AN30" s="170">
        <f t="shared" si="1"/>
        <v>0</v>
      </c>
      <c r="AO30" s="170">
        <f t="shared" si="1"/>
        <v>0</v>
      </c>
      <c r="AP30" s="170">
        <f t="shared" si="1"/>
        <v>0</v>
      </c>
      <c r="AQ30" s="170">
        <f t="shared" si="1"/>
        <v>0</v>
      </c>
      <c r="AR30" s="170">
        <f t="shared" si="1"/>
        <v>0</v>
      </c>
      <c r="AS30" s="170">
        <f t="shared" si="1"/>
        <v>0</v>
      </c>
      <c r="AT30" s="170">
        <f t="shared" si="1"/>
        <v>0</v>
      </c>
      <c r="AU30" s="170">
        <f t="shared" si="1"/>
        <v>0</v>
      </c>
      <c r="AV30" s="170">
        <f t="shared" si="1"/>
        <v>0</v>
      </c>
      <c r="AW30" s="170">
        <f t="shared" si="1"/>
        <v>0</v>
      </c>
      <c r="AX30" s="170">
        <f t="shared" si="1"/>
        <v>0</v>
      </c>
      <c r="AY30" s="170">
        <f t="shared" si="1"/>
        <v>0</v>
      </c>
      <c r="AZ30" s="170">
        <f t="shared" si="1"/>
        <v>0</v>
      </c>
      <c r="BA30" s="170">
        <f t="shared" si="1"/>
        <v>0</v>
      </c>
      <c r="BB30" s="170">
        <f t="shared" si="1"/>
        <v>0</v>
      </c>
      <c r="BC30" s="170">
        <f t="shared" si="1"/>
        <v>0</v>
      </c>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row>
    <row r="31" spans="1:255" s="44" customFormat="1" ht="14.25" customHeight="1" x14ac:dyDescent="0.3">
      <c r="B31" s="271"/>
      <c r="C31" s="272"/>
      <c r="D31" s="165"/>
      <c r="E31" s="166"/>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row>
    <row r="32" spans="1:255" ht="14.25" customHeight="1" x14ac:dyDescent="0.3">
      <c r="A32" s="43"/>
      <c r="B32" s="270" t="s">
        <v>19</v>
      </c>
      <c r="C32" s="261"/>
      <c r="D32" s="145"/>
      <c r="E32" s="163">
        <f>SUMPRODUCT($F$26:$BC$26,F32:BC32)</f>
        <v>0</v>
      </c>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c r="IU32" s="44"/>
    </row>
    <row r="33" spans="1:255" s="44" customFormat="1" ht="14.25" customHeight="1" x14ac:dyDescent="0.3">
      <c r="B33" s="271"/>
      <c r="C33" s="272"/>
      <c r="D33" s="165"/>
      <c r="E33" s="166"/>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row>
    <row r="34" spans="1:255" ht="14.25" customHeight="1" x14ac:dyDescent="0.3">
      <c r="A34" s="44"/>
      <c r="B34" s="260" t="s">
        <v>20</v>
      </c>
      <c r="C34" s="261"/>
      <c r="D34" s="145"/>
      <c r="E34" s="163">
        <f>SUMPRODUCT($F$26:$BC$26,F34:BC34)</f>
        <v>0</v>
      </c>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row>
    <row r="35" spans="1:255" ht="14.25" customHeight="1" x14ac:dyDescent="0.3">
      <c r="A35" s="44"/>
      <c r="B35" s="260" t="s">
        <v>21</v>
      </c>
      <c r="C35" s="261"/>
      <c r="D35" s="145"/>
      <c r="E35" s="163">
        <f>SUMPRODUCT($F$26:$BC$26,F35:BC35)</f>
        <v>0</v>
      </c>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row>
    <row r="36" spans="1:255" ht="14.25" customHeight="1" x14ac:dyDescent="0.3">
      <c r="A36" s="44"/>
      <c r="B36" s="260" t="s">
        <v>22</v>
      </c>
      <c r="C36" s="261"/>
      <c r="D36" s="145"/>
      <c r="E36" s="163">
        <f>SUMPRODUCT($F$26:$BC$26,F36:BC36)</f>
        <v>0</v>
      </c>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row>
    <row r="37" spans="1:255" ht="14.25" customHeight="1" x14ac:dyDescent="0.3">
      <c r="A37" s="44"/>
      <c r="B37" s="260" t="s">
        <v>23</v>
      </c>
      <c r="C37" s="261"/>
      <c r="D37" s="145"/>
      <c r="E37" s="163">
        <f>SUMPRODUCT($F$26:$BC$26,F37:BC37)</f>
        <v>0</v>
      </c>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row>
    <row r="38" spans="1:255" ht="14.25" customHeight="1" x14ac:dyDescent="0.3">
      <c r="A38" s="44"/>
      <c r="B38" s="260" t="s">
        <v>24</v>
      </c>
      <c r="C38" s="261"/>
      <c r="D38" s="145"/>
      <c r="E38" s="163">
        <f>SUMPRODUCT($F$26:$BC$26,F38:BC38)</f>
        <v>0</v>
      </c>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row>
    <row r="39" spans="1:255" ht="14.25" customHeight="1" x14ac:dyDescent="0.3">
      <c r="A39" s="43"/>
      <c r="B39" s="270" t="s">
        <v>25</v>
      </c>
      <c r="C39" s="266"/>
      <c r="D39" s="145"/>
      <c r="E39" s="163">
        <f t="shared" ref="E39:BC39" si="2">SUM(E34:E38)</f>
        <v>0</v>
      </c>
      <c r="F39" s="170">
        <f t="shared" si="2"/>
        <v>0</v>
      </c>
      <c r="G39" s="170">
        <f t="shared" si="2"/>
        <v>0</v>
      </c>
      <c r="H39" s="170">
        <f t="shared" si="2"/>
        <v>0</v>
      </c>
      <c r="I39" s="170">
        <f t="shared" si="2"/>
        <v>0</v>
      </c>
      <c r="J39" s="170">
        <f t="shared" si="2"/>
        <v>0</v>
      </c>
      <c r="K39" s="170">
        <f t="shared" si="2"/>
        <v>0</v>
      </c>
      <c r="L39" s="170">
        <f t="shared" si="2"/>
        <v>0</v>
      </c>
      <c r="M39" s="170">
        <f t="shared" si="2"/>
        <v>0</v>
      </c>
      <c r="N39" s="170">
        <f t="shared" si="2"/>
        <v>0</v>
      </c>
      <c r="O39" s="170">
        <f t="shared" si="2"/>
        <v>0</v>
      </c>
      <c r="P39" s="170">
        <f t="shared" si="2"/>
        <v>0</v>
      </c>
      <c r="Q39" s="170">
        <f t="shared" si="2"/>
        <v>0</v>
      </c>
      <c r="R39" s="170">
        <f t="shared" si="2"/>
        <v>0</v>
      </c>
      <c r="S39" s="170">
        <f t="shared" si="2"/>
        <v>0</v>
      </c>
      <c r="T39" s="170">
        <f t="shared" si="2"/>
        <v>0</v>
      </c>
      <c r="U39" s="170">
        <f t="shared" si="2"/>
        <v>0</v>
      </c>
      <c r="V39" s="170">
        <f t="shared" si="2"/>
        <v>0</v>
      </c>
      <c r="W39" s="170">
        <f t="shared" si="2"/>
        <v>0</v>
      </c>
      <c r="X39" s="170">
        <f t="shared" si="2"/>
        <v>0</v>
      </c>
      <c r="Y39" s="170">
        <f t="shared" si="2"/>
        <v>0</v>
      </c>
      <c r="Z39" s="170">
        <f t="shared" si="2"/>
        <v>0</v>
      </c>
      <c r="AA39" s="170">
        <f t="shared" si="2"/>
        <v>0</v>
      </c>
      <c r="AB39" s="170">
        <f t="shared" si="2"/>
        <v>0</v>
      </c>
      <c r="AC39" s="170">
        <f t="shared" si="2"/>
        <v>0</v>
      </c>
      <c r="AD39" s="170">
        <f t="shared" si="2"/>
        <v>0</v>
      </c>
      <c r="AE39" s="170">
        <f t="shared" si="2"/>
        <v>0</v>
      </c>
      <c r="AF39" s="170">
        <f t="shared" si="2"/>
        <v>0</v>
      </c>
      <c r="AG39" s="170">
        <f t="shared" si="2"/>
        <v>0</v>
      </c>
      <c r="AH39" s="170">
        <f t="shared" si="2"/>
        <v>0</v>
      </c>
      <c r="AI39" s="170">
        <f t="shared" si="2"/>
        <v>0</v>
      </c>
      <c r="AJ39" s="170">
        <f t="shared" si="2"/>
        <v>0</v>
      </c>
      <c r="AK39" s="170">
        <f t="shared" si="2"/>
        <v>0</v>
      </c>
      <c r="AL39" s="170">
        <f t="shared" si="2"/>
        <v>0</v>
      </c>
      <c r="AM39" s="170">
        <f t="shared" si="2"/>
        <v>0</v>
      </c>
      <c r="AN39" s="170">
        <f t="shared" si="2"/>
        <v>0</v>
      </c>
      <c r="AO39" s="170">
        <f t="shared" si="2"/>
        <v>0</v>
      </c>
      <c r="AP39" s="170">
        <f t="shared" si="2"/>
        <v>0</v>
      </c>
      <c r="AQ39" s="170">
        <f t="shared" si="2"/>
        <v>0</v>
      </c>
      <c r="AR39" s="170">
        <f t="shared" si="2"/>
        <v>0</v>
      </c>
      <c r="AS39" s="170">
        <f t="shared" si="2"/>
        <v>0</v>
      </c>
      <c r="AT39" s="170">
        <f t="shared" si="2"/>
        <v>0</v>
      </c>
      <c r="AU39" s="170">
        <f t="shared" si="2"/>
        <v>0</v>
      </c>
      <c r="AV39" s="170">
        <f t="shared" si="2"/>
        <v>0</v>
      </c>
      <c r="AW39" s="170">
        <f t="shared" si="2"/>
        <v>0</v>
      </c>
      <c r="AX39" s="170">
        <f t="shared" si="2"/>
        <v>0</v>
      </c>
      <c r="AY39" s="170">
        <f t="shared" si="2"/>
        <v>0</v>
      </c>
      <c r="AZ39" s="170">
        <f t="shared" si="2"/>
        <v>0</v>
      </c>
      <c r="BA39" s="170">
        <f t="shared" si="2"/>
        <v>0</v>
      </c>
      <c r="BB39" s="170">
        <f t="shared" si="2"/>
        <v>0</v>
      </c>
      <c r="BC39" s="170">
        <f t="shared" si="2"/>
        <v>0</v>
      </c>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c r="IS39" s="44"/>
      <c r="IT39" s="44"/>
      <c r="IU39" s="44"/>
    </row>
    <row r="40" spans="1:255" s="44" customFormat="1" ht="14.25" customHeight="1" x14ac:dyDescent="0.3">
      <c r="B40" s="271"/>
      <c r="C40" s="272"/>
      <c r="D40" s="165"/>
      <c r="E40" s="166"/>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c r="IO40" s="27"/>
      <c r="IP40" s="27"/>
      <c r="IQ40" s="27"/>
      <c r="IR40" s="27"/>
      <c r="IS40" s="27"/>
      <c r="IT40" s="27"/>
      <c r="IU40" s="27"/>
    </row>
    <row r="41" spans="1:255" ht="14.25" customHeight="1" x14ac:dyDescent="0.3">
      <c r="A41" s="44"/>
      <c r="B41" s="260" t="s">
        <v>26</v>
      </c>
      <c r="C41" s="261"/>
      <c r="D41" s="145"/>
      <c r="E41" s="163">
        <f>SUMPRODUCT($F$26:$BC$26,F41:BC41)</f>
        <v>0</v>
      </c>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row>
    <row r="42" spans="1:255" ht="14.25" customHeight="1" x14ac:dyDescent="0.3">
      <c r="A42" s="43"/>
      <c r="B42" s="260" t="s">
        <v>27</v>
      </c>
      <c r="C42" s="261"/>
      <c r="D42" s="145"/>
      <c r="E42" s="163">
        <f>SUMPRODUCT($F$26:$BC$26,F42:BC42)</f>
        <v>0</v>
      </c>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row>
    <row r="43" spans="1:255" ht="14.25" customHeight="1" x14ac:dyDescent="0.3">
      <c r="A43" s="43"/>
      <c r="B43" s="270" t="s">
        <v>28</v>
      </c>
      <c r="C43" s="266"/>
      <c r="D43" s="145"/>
      <c r="E43" s="163">
        <f>SUMPRODUCT($F$26:$BC$26,F43:BC43)</f>
        <v>0</v>
      </c>
      <c r="F43" s="170">
        <f>F41+F42</f>
        <v>0</v>
      </c>
      <c r="G43" s="170">
        <f t="shared" ref="G43:BC43" si="3">G41+G42</f>
        <v>0</v>
      </c>
      <c r="H43" s="170">
        <f t="shared" si="3"/>
        <v>0</v>
      </c>
      <c r="I43" s="170">
        <f t="shared" si="3"/>
        <v>0</v>
      </c>
      <c r="J43" s="170">
        <f t="shared" si="3"/>
        <v>0</v>
      </c>
      <c r="K43" s="170">
        <f t="shared" si="3"/>
        <v>0</v>
      </c>
      <c r="L43" s="170">
        <f t="shared" si="3"/>
        <v>0</v>
      </c>
      <c r="M43" s="170">
        <f t="shared" si="3"/>
        <v>0</v>
      </c>
      <c r="N43" s="170">
        <f t="shared" si="3"/>
        <v>0</v>
      </c>
      <c r="O43" s="170">
        <f t="shared" si="3"/>
        <v>0</v>
      </c>
      <c r="P43" s="170">
        <f t="shared" si="3"/>
        <v>0</v>
      </c>
      <c r="Q43" s="170">
        <f t="shared" si="3"/>
        <v>0</v>
      </c>
      <c r="R43" s="170">
        <f t="shared" si="3"/>
        <v>0</v>
      </c>
      <c r="S43" s="170">
        <f t="shared" si="3"/>
        <v>0</v>
      </c>
      <c r="T43" s="170">
        <f t="shared" si="3"/>
        <v>0</v>
      </c>
      <c r="U43" s="170">
        <f t="shared" si="3"/>
        <v>0</v>
      </c>
      <c r="V43" s="170">
        <f t="shared" si="3"/>
        <v>0</v>
      </c>
      <c r="W43" s="170">
        <f t="shared" si="3"/>
        <v>0</v>
      </c>
      <c r="X43" s="170">
        <f t="shared" si="3"/>
        <v>0</v>
      </c>
      <c r="Y43" s="170">
        <f t="shared" si="3"/>
        <v>0</v>
      </c>
      <c r="Z43" s="170">
        <f t="shared" si="3"/>
        <v>0</v>
      </c>
      <c r="AA43" s="170">
        <f t="shared" si="3"/>
        <v>0</v>
      </c>
      <c r="AB43" s="170">
        <f t="shared" si="3"/>
        <v>0</v>
      </c>
      <c r="AC43" s="170">
        <f t="shared" si="3"/>
        <v>0</v>
      </c>
      <c r="AD43" s="170">
        <f t="shared" si="3"/>
        <v>0</v>
      </c>
      <c r="AE43" s="170">
        <f t="shared" si="3"/>
        <v>0</v>
      </c>
      <c r="AF43" s="170">
        <f t="shared" si="3"/>
        <v>0</v>
      </c>
      <c r="AG43" s="170">
        <f t="shared" si="3"/>
        <v>0</v>
      </c>
      <c r="AH43" s="170">
        <f t="shared" si="3"/>
        <v>0</v>
      </c>
      <c r="AI43" s="170">
        <f t="shared" si="3"/>
        <v>0</v>
      </c>
      <c r="AJ43" s="170">
        <f t="shared" si="3"/>
        <v>0</v>
      </c>
      <c r="AK43" s="170">
        <f t="shared" si="3"/>
        <v>0</v>
      </c>
      <c r="AL43" s="170">
        <f t="shared" si="3"/>
        <v>0</v>
      </c>
      <c r="AM43" s="170">
        <f t="shared" si="3"/>
        <v>0</v>
      </c>
      <c r="AN43" s="170">
        <f t="shared" si="3"/>
        <v>0</v>
      </c>
      <c r="AO43" s="170">
        <f t="shared" si="3"/>
        <v>0</v>
      </c>
      <c r="AP43" s="170">
        <f t="shared" si="3"/>
        <v>0</v>
      </c>
      <c r="AQ43" s="170">
        <f t="shared" si="3"/>
        <v>0</v>
      </c>
      <c r="AR43" s="170">
        <f t="shared" si="3"/>
        <v>0</v>
      </c>
      <c r="AS43" s="170">
        <f t="shared" si="3"/>
        <v>0</v>
      </c>
      <c r="AT43" s="170">
        <f t="shared" si="3"/>
        <v>0</v>
      </c>
      <c r="AU43" s="170">
        <f t="shared" si="3"/>
        <v>0</v>
      </c>
      <c r="AV43" s="170">
        <f t="shared" si="3"/>
        <v>0</v>
      </c>
      <c r="AW43" s="170">
        <f t="shared" si="3"/>
        <v>0</v>
      </c>
      <c r="AX43" s="170">
        <f t="shared" si="3"/>
        <v>0</v>
      </c>
      <c r="AY43" s="170">
        <f t="shared" si="3"/>
        <v>0</v>
      </c>
      <c r="AZ43" s="170">
        <f t="shared" si="3"/>
        <v>0</v>
      </c>
      <c r="BA43" s="170">
        <f t="shared" si="3"/>
        <v>0</v>
      </c>
      <c r="BB43" s="170">
        <f t="shared" si="3"/>
        <v>0</v>
      </c>
      <c r="BC43" s="170">
        <f t="shared" si="3"/>
        <v>0</v>
      </c>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c r="ID43" s="44"/>
      <c r="IE43" s="44"/>
      <c r="IF43" s="44"/>
      <c r="IG43" s="44"/>
      <c r="IH43" s="44"/>
      <c r="II43" s="44"/>
      <c r="IJ43" s="44"/>
      <c r="IK43" s="44"/>
      <c r="IL43" s="44"/>
      <c r="IM43" s="44"/>
      <c r="IN43" s="44"/>
      <c r="IO43" s="44"/>
      <c r="IP43" s="44"/>
      <c r="IQ43" s="44"/>
      <c r="IR43" s="44"/>
      <c r="IS43" s="44"/>
      <c r="IT43" s="44"/>
      <c r="IU43" s="44"/>
    </row>
    <row r="44" spans="1:255" s="44" customFormat="1" ht="14.25" customHeight="1" x14ac:dyDescent="0.3">
      <c r="B44" s="271"/>
      <c r="C44" s="272"/>
      <c r="D44" s="165"/>
      <c r="E44" s="166"/>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c r="IO44" s="27"/>
      <c r="IP44" s="27"/>
      <c r="IQ44" s="27"/>
      <c r="IR44" s="27"/>
      <c r="IS44" s="27"/>
      <c r="IT44" s="27"/>
      <c r="IU44" s="27"/>
    </row>
    <row r="45" spans="1:255" ht="14.25" customHeight="1" x14ac:dyDescent="0.3">
      <c r="A45" s="43"/>
      <c r="B45" s="270" t="s">
        <v>29</v>
      </c>
      <c r="C45" s="266"/>
      <c r="D45" s="145"/>
      <c r="E45" s="163">
        <f>SUMPRODUCT($F$26:$BC$26,F45:BC45)</f>
        <v>0</v>
      </c>
      <c r="F45" s="164">
        <f t="shared" ref="F45:BC45" si="4">F30+F32+F39+F43</f>
        <v>0</v>
      </c>
      <c r="G45" s="164">
        <f t="shared" si="4"/>
        <v>0</v>
      </c>
      <c r="H45" s="164">
        <f t="shared" si="4"/>
        <v>0</v>
      </c>
      <c r="I45" s="164">
        <f t="shared" si="4"/>
        <v>0</v>
      </c>
      <c r="J45" s="164">
        <f t="shared" si="4"/>
        <v>0</v>
      </c>
      <c r="K45" s="164">
        <f t="shared" si="4"/>
        <v>0</v>
      </c>
      <c r="L45" s="164">
        <f t="shared" si="4"/>
        <v>0</v>
      </c>
      <c r="M45" s="164">
        <f t="shared" si="4"/>
        <v>0</v>
      </c>
      <c r="N45" s="164">
        <f t="shared" si="4"/>
        <v>0</v>
      </c>
      <c r="O45" s="164">
        <f t="shared" si="4"/>
        <v>0</v>
      </c>
      <c r="P45" s="164">
        <f t="shared" si="4"/>
        <v>0</v>
      </c>
      <c r="Q45" s="164">
        <f t="shared" si="4"/>
        <v>0</v>
      </c>
      <c r="R45" s="164">
        <f t="shared" si="4"/>
        <v>0</v>
      </c>
      <c r="S45" s="164">
        <f t="shared" si="4"/>
        <v>0</v>
      </c>
      <c r="T45" s="164">
        <f t="shared" si="4"/>
        <v>0</v>
      </c>
      <c r="U45" s="164">
        <f t="shared" si="4"/>
        <v>0</v>
      </c>
      <c r="V45" s="164">
        <f t="shared" si="4"/>
        <v>0</v>
      </c>
      <c r="W45" s="164">
        <f t="shared" si="4"/>
        <v>0</v>
      </c>
      <c r="X45" s="164">
        <f t="shared" si="4"/>
        <v>0</v>
      </c>
      <c r="Y45" s="164">
        <f t="shared" si="4"/>
        <v>0</v>
      </c>
      <c r="Z45" s="164">
        <f t="shared" si="4"/>
        <v>0</v>
      </c>
      <c r="AA45" s="164">
        <f t="shared" si="4"/>
        <v>0</v>
      </c>
      <c r="AB45" s="164">
        <f t="shared" si="4"/>
        <v>0</v>
      </c>
      <c r="AC45" s="164">
        <f t="shared" si="4"/>
        <v>0</v>
      </c>
      <c r="AD45" s="164">
        <f t="shared" si="4"/>
        <v>0</v>
      </c>
      <c r="AE45" s="164">
        <f t="shared" si="4"/>
        <v>0</v>
      </c>
      <c r="AF45" s="164">
        <f t="shared" si="4"/>
        <v>0</v>
      </c>
      <c r="AG45" s="164">
        <f t="shared" si="4"/>
        <v>0</v>
      </c>
      <c r="AH45" s="164">
        <f t="shared" si="4"/>
        <v>0</v>
      </c>
      <c r="AI45" s="164">
        <f t="shared" si="4"/>
        <v>0</v>
      </c>
      <c r="AJ45" s="164">
        <f t="shared" si="4"/>
        <v>0</v>
      </c>
      <c r="AK45" s="164">
        <f t="shared" si="4"/>
        <v>0</v>
      </c>
      <c r="AL45" s="164">
        <f t="shared" si="4"/>
        <v>0</v>
      </c>
      <c r="AM45" s="164">
        <f t="shared" si="4"/>
        <v>0</v>
      </c>
      <c r="AN45" s="164">
        <f t="shared" si="4"/>
        <v>0</v>
      </c>
      <c r="AO45" s="164">
        <f t="shared" si="4"/>
        <v>0</v>
      </c>
      <c r="AP45" s="164">
        <f t="shared" si="4"/>
        <v>0</v>
      </c>
      <c r="AQ45" s="164">
        <f t="shared" si="4"/>
        <v>0</v>
      </c>
      <c r="AR45" s="164">
        <f t="shared" si="4"/>
        <v>0</v>
      </c>
      <c r="AS45" s="164">
        <f t="shared" si="4"/>
        <v>0</v>
      </c>
      <c r="AT45" s="164">
        <f t="shared" si="4"/>
        <v>0</v>
      </c>
      <c r="AU45" s="164">
        <f t="shared" si="4"/>
        <v>0</v>
      </c>
      <c r="AV45" s="164">
        <f t="shared" si="4"/>
        <v>0</v>
      </c>
      <c r="AW45" s="164">
        <f t="shared" si="4"/>
        <v>0</v>
      </c>
      <c r="AX45" s="164">
        <f t="shared" si="4"/>
        <v>0</v>
      </c>
      <c r="AY45" s="164">
        <f t="shared" si="4"/>
        <v>0</v>
      </c>
      <c r="AZ45" s="164">
        <f t="shared" si="4"/>
        <v>0</v>
      </c>
      <c r="BA45" s="164">
        <f t="shared" si="4"/>
        <v>0</v>
      </c>
      <c r="BB45" s="164">
        <f t="shared" si="4"/>
        <v>0</v>
      </c>
      <c r="BC45" s="164">
        <f t="shared" si="4"/>
        <v>0</v>
      </c>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c r="HY45" s="44"/>
      <c r="HZ45" s="44"/>
      <c r="IA45" s="44"/>
      <c r="IB45" s="44"/>
      <c r="IC45" s="44"/>
      <c r="ID45" s="44"/>
      <c r="IE45" s="44"/>
      <c r="IF45" s="44"/>
      <c r="IG45" s="44"/>
      <c r="IH45" s="44"/>
      <c r="II45" s="44"/>
      <c r="IJ45" s="44"/>
      <c r="IK45" s="44"/>
      <c r="IL45" s="44"/>
      <c r="IM45" s="44"/>
      <c r="IN45" s="44"/>
      <c r="IO45" s="44"/>
      <c r="IP45" s="44"/>
      <c r="IQ45" s="44"/>
      <c r="IR45" s="44"/>
      <c r="IS45" s="44"/>
      <c r="IT45" s="44"/>
      <c r="IU45" s="44"/>
    </row>
    <row r="46" spans="1:255" s="44" customFormat="1" ht="14.25" customHeight="1" x14ac:dyDescent="0.3">
      <c r="B46" s="271"/>
      <c r="C46" s="272"/>
      <c r="D46" s="165"/>
      <c r="E46" s="166"/>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row>
    <row r="47" spans="1:255" ht="14.25" customHeight="1" x14ac:dyDescent="0.3">
      <c r="A47" s="43"/>
      <c r="B47" s="260" t="s">
        <v>30</v>
      </c>
      <c r="C47" s="261"/>
      <c r="D47" s="145"/>
      <c r="E47" s="163"/>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row>
    <row r="48" spans="1:255" ht="14.25" customHeight="1" x14ac:dyDescent="0.3">
      <c r="A48" s="43"/>
      <c r="B48" s="273" t="s">
        <v>31</v>
      </c>
      <c r="C48" s="267"/>
      <c r="D48" s="146"/>
      <c r="E48" s="168">
        <f>SUMPRODUCT($F$26:$BC$26,F48:BC48)</f>
        <v>0</v>
      </c>
      <c r="F48" s="171">
        <f>F45+F47</f>
        <v>0</v>
      </c>
      <c r="G48" s="171">
        <f t="shared" ref="G48:BC48" si="5">G45+G47</f>
        <v>0</v>
      </c>
      <c r="H48" s="171">
        <f t="shared" si="5"/>
        <v>0</v>
      </c>
      <c r="I48" s="171">
        <f t="shared" si="5"/>
        <v>0</v>
      </c>
      <c r="J48" s="171">
        <f t="shared" si="5"/>
        <v>0</v>
      </c>
      <c r="K48" s="171">
        <f t="shared" si="5"/>
        <v>0</v>
      </c>
      <c r="L48" s="171">
        <f t="shared" si="5"/>
        <v>0</v>
      </c>
      <c r="M48" s="171">
        <f t="shared" si="5"/>
        <v>0</v>
      </c>
      <c r="N48" s="171">
        <f t="shared" si="5"/>
        <v>0</v>
      </c>
      <c r="O48" s="171">
        <f t="shared" si="5"/>
        <v>0</v>
      </c>
      <c r="P48" s="171">
        <f t="shared" si="5"/>
        <v>0</v>
      </c>
      <c r="Q48" s="171">
        <f t="shared" si="5"/>
        <v>0</v>
      </c>
      <c r="R48" s="171">
        <f t="shared" si="5"/>
        <v>0</v>
      </c>
      <c r="S48" s="171">
        <f t="shared" si="5"/>
        <v>0</v>
      </c>
      <c r="T48" s="171">
        <f t="shared" si="5"/>
        <v>0</v>
      </c>
      <c r="U48" s="171">
        <f t="shared" si="5"/>
        <v>0</v>
      </c>
      <c r="V48" s="171">
        <f t="shared" si="5"/>
        <v>0</v>
      </c>
      <c r="W48" s="171">
        <f t="shared" si="5"/>
        <v>0</v>
      </c>
      <c r="X48" s="171">
        <f t="shared" si="5"/>
        <v>0</v>
      </c>
      <c r="Y48" s="171">
        <f t="shared" si="5"/>
        <v>0</v>
      </c>
      <c r="Z48" s="171">
        <f t="shared" si="5"/>
        <v>0</v>
      </c>
      <c r="AA48" s="171">
        <f t="shared" si="5"/>
        <v>0</v>
      </c>
      <c r="AB48" s="171">
        <f t="shared" si="5"/>
        <v>0</v>
      </c>
      <c r="AC48" s="171">
        <f t="shared" si="5"/>
        <v>0</v>
      </c>
      <c r="AD48" s="171">
        <f t="shared" si="5"/>
        <v>0</v>
      </c>
      <c r="AE48" s="171">
        <f t="shared" si="5"/>
        <v>0</v>
      </c>
      <c r="AF48" s="171">
        <f t="shared" si="5"/>
        <v>0</v>
      </c>
      <c r="AG48" s="171">
        <f t="shared" si="5"/>
        <v>0</v>
      </c>
      <c r="AH48" s="171">
        <f t="shared" si="5"/>
        <v>0</v>
      </c>
      <c r="AI48" s="171">
        <f t="shared" si="5"/>
        <v>0</v>
      </c>
      <c r="AJ48" s="171">
        <f t="shared" si="5"/>
        <v>0</v>
      </c>
      <c r="AK48" s="171">
        <f t="shared" si="5"/>
        <v>0</v>
      </c>
      <c r="AL48" s="171">
        <f t="shared" si="5"/>
        <v>0</v>
      </c>
      <c r="AM48" s="171">
        <f t="shared" si="5"/>
        <v>0</v>
      </c>
      <c r="AN48" s="171">
        <f t="shared" si="5"/>
        <v>0</v>
      </c>
      <c r="AO48" s="171">
        <f t="shared" si="5"/>
        <v>0</v>
      </c>
      <c r="AP48" s="171">
        <f t="shared" si="5"/>
        <v>0</v>
      </c>
      <c r="AQ48" s="171">
        <f t="shared" si="5"/>
        <v>0</v>
      </c>
      <c r="AR48" s="171">
        <f t="shared" si="5"/>
        <v>0</v>
      </c>
      <c r="AS48" s="171">
        <f t="shared" si="5"/>
        <v>0</v>
      </c>
      <c r="AT48" s="171">
        <f t="shared" si="5"/>
        <v>0</v>
      </c>
      <c r="AU48" s="171">
        <f t="shared" si="5"/>
        <v>0</v>
      </c>
      <c r="AV48" s="171">
        <f t="shared" si="5"/>
        <v>0</v>
      </c>
      <c r="AW48" s="171">
        <f t="shared" si="5"/>
        <v>0</v>
      </c>
      <c r="AX48" s="171">
        <f t="shared" si="5"/>
        <v>0</v>
      </c>
      <c r="AY48" s="171">
        <f t="shared" si="5"/>
        <v>0</v>
      </c>
      <c r="AZ48" s="171">
        <f t="shared" si="5"/>
        <v>0</v>
      </c>
      <c r="BA48" s="171">
        <f t="shared" si="5"/>
        <v>0</v>
      </c>
      <c r="BB48" s="171">
        <f t="shared" si="5"/>
        <v>0</v>
      </c>
      <c r="BC48" s="171">
        <f t="shared" si="5"/>
        <v>0</v>
      </c>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N48" s="44"/>
      <c r="IO48" s="44"/>
      <c r="IP48" s="44"/>
      <c r="IQ48" s="44"/>
      <c r="IR48" s="44"/>
      <c r="IS48" s="44"/>
      <c r="IT48" s="44"/>
      <c r="IU48" s="44"/>
    </row>
    <row r="49" spans="1:255" s="44" customFormat="1" ht="14.25" customHeight="1" x14ac:dyDescent="0.3">
      <c r="B49" s="274"/>
      <c r="C49" s="275"/>
      <c r="D49" s="160"/>
      <c r="E49" s="161"/>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c r="GW49" s="45"/>
      <c r="GX49" s="45"/>
      <c r="GY49" s="45"/>
      <c r="GZ49" s="45"/>
      <c r="HA49" s="45"/>
      <c r="HB49" s="45"/>
      <c r="HC49" s="45"/>
      <c r="HD49" s="45"/>
      <c r="HE49" s="45"/>
      <c r="HF49" s="45"/>
      <c r="HG49" s="45"/>
      <c r="HH49" s="45"/>
      <c r="HI49" s="45"/>
      <c r="HJ49" s="45"/>
      <c r="HK49" s="45"/>
      <c r="HL49" s="45"/>
      <c r="HM49" s="45"/>
      <c r="HN49" s="45"/>
      <c r="HO49" s="45"/>
      <c r="HP49" s="45"/>
      <c r="HQ49" s="45"/>
      <c r="HR49" s="45"/>
      <c r="HS49" s="45"/>
      <c r="HT49" s="45"/>
      <c r="HU49" s="45"/>
      <c r="HV49" s="45"/>
      <c r="HW49" s="45"/>
      <c r="HX49" s="45"/>
      <c r="HY49" s="45"/>
      <c r="HZ49" s="45"/>
      <c r="IA49" s="45"/>
      <c r="IB49" s="45"/>
      <c r="IC49" s="45"/>
      <c r="ID49" s="45"/>
      <c r="IE49" s="45"/>
      <c r="IF49" s="45"/>
      <c r="IG49" s="45"/>
      <c r="IH49" s="45"/>
      <c r="II49" s="45"/>
      <c r="IJ49" s="45"/>
      <c r="IK49" s="45"/>
      <c r="IL49" s="45"/>
      <c r="IM49" s="45"/>
      <c r="IN49" s="45"/>
      <c r="IO49" s="45"/>
      <c r="IP49" s="45"/>
      <c r="IQ49" s="45"/>
      <c r="IR49" s="45"/>
      <c r="IS49" s="45"/>
      <c r="IT49" s="45"/>
      <c r="IU49" s="45"/>
    </row>
    <row r="50" spans="1:255" s="43" customFormat="1" ht="20.149999999999999" customHeight="1" x14ac:dyDescent="0.25">
      <c r="B50" s="193" t="s">
        <v>32</v>
      </c>
      <c r="C50" s="251"/>
      <c r="D50" s="194"/>
      <c r="E50" s="232">
        <f>DATE(current_year,1,1)</f>
        <v>45658</v>
      </c>
      <c r="F50" s="233">
        <f>DATE(current_year,12,31)</f>
        <v>46022</v>
      </c>
      <c r="G50" s="233">
        <f>DATE(YEAR(F50)+1,12,31)</f>
        <v>46387</v>
      </c>
      <c r="H50" s="233">
        <f t="shared" ref="H50:BC50" si="6">DATE(YEAR(G50)+1,12,31)</f>
        <v>46752</v>
      </c>
      <c r="I50" s="233">
        <f t="shared" si="6"/>
        <v>47118</v>
      </c>
      <c r="J50" s="233">
        <f t="shared" si="6"/>
        <v>47483</v>
      </c>
      <c r="K50" s="233">
        <f t="shared" si="6"/>
        <v>47848</v>
      </c>
      <c r="L50" s="233">
        <f t="shared" si="6"/>
        <v>48213</v>
      </c>
      <c r="M50" s="233">
        <f t="shared" si="6"/>
        <v>48579</v>
      </c>
      <c r="N50" s="233">
        <f t="shared" si="6"/>
        <v>48944</v>
      </c>
      <c r="O50" s="233">
        <f t="shared" si="6"/>
        <v>49309</v>
      </c>
      <c r="P50" s="233">
        <f t="shared" si="6"/>
        <v>49674</v>
      </c>
      <c r="Q50" s="233">
        <f t="shared" si="6"/>
        <v>50040</v>
      </c>
      <c r="R50" s="233">
        <f t="shared" si="6"/>
        <v>50405</v>
      </c>
      <c r="S50" s="233">
        <f t="shared" si="6"/>
        <v>50770</v>
      </c>
      <c r="T50" s="233">
        <f t="shared" si="6"/>
        <v>51135</v>
      </c>
      <c r="U50" s="233">
        <f t="shared" si="6"/>
        <v>51501</v>
      </c>
      <c r="V50" s="233">
        <f t="shared" si="6"/>
        <v>51866</v>
      </c>
      <c r="W50" s="233">
        <f t="shared" si="6"/>
        <v>52231</v>
      </c>
      <c r="X50" s="233">
        <f t="shared" si="6"/>
        <v>52596</v>
      </c>
      <c r="Y50" s="233">
        <f t="shared" si="6"/>
        <v>52962</v>
      </c>
      <c r="Z50" s="233">
        <f t="shared" si="6"/>
        <v>53327</v>
      </c>
      <c r="AA50" s="233">
        <f t="shared" si="6"/>
        <v>53692</v>
      </c>
      <c r="AB50" s="233">
        <f t="shared" si="6"/>
        <v>54057</v>
      </c>
      <c r="AC50" s="233">
        <f t="shared" si="6"/>
        <v>54423</v>
      </c>
      <c r="AD50" s="233">
        <f t="shared" si="6"/>
        <v>54788</v>
      </c>
      <c r="AE50" s="233">
        <f t="shared" si="6"/>
        <v>55153</v>
      </c>
      <c r="AF50" s="233">
        <f t="shared" si="6"/>
        <v>55518</v>
      </c>
      <c r="AG50" s="233">
        <f t="shared" si="6"/>
        <v>55884</v>
      </c>
      <c r="AH50" s="233">
        <f t="shared" si="6"/>
        <v>56249</v>
      </c>
      <c r="AI50" s="233">
        <f t="shared" si="6"/>
        <v>56614</v>
      </c>
      <c r="AJ50" s="233">
        <f t="shared" si="6"/>
        <v>56979</v>
      </c>
      <c r="AK50" s="233">
        <f t="shared" si="6"/>
        <v>57345</v>
      </c>
      <c r="AL50" s="233">
        <f t="shared" si="6"/>
        <v>57710</v>
      </c>
      <c r="AM50" s="233">
        <f t="shared" si="6"/>
        <v>58075</v>
      </c>
      <c r="AN50" s="233">
        <f t="shared" si="6"/>
        <v>58440</v>
      </c>
      <c r="AO50" s="233">
        <f t="shared" si="6"/>
        <v>58806</v>
      </c>
      <c r="AP50" s="233">
        <f t="shared" si="6"/>
        <v>59171</v>
      </c>
      <c r="AQ50" s="233">
        <f t="shared" si="6"/>
        <v>59536</v>
      </c>
      <c r="AR50" s="233">
        <f t="shared" si="6"/>
        <v>59901</v>
      </c>
      <c r="AS50" s="233">
        <f t="shared" si="6"/>
        <v>60267</v>
      </c>
      <c r="AT50" s="233">
        <f t="shared" si="6"/>
        <v>60632</v>
      </c>
      <c r="AU50" s="233">
        <f t="shared" si="6"/>
        <v>60997</v>
      </c>
      <c r="AV50" s="233">
        <f t="shared" si="6"/>
        <v>61362</v>
      </c>
      <c r="AW50" s="233">
        <f t="shared" si="6"/>
        <v>61728</v>
      </c>
      <c r="AX50" s="233">
        <f t="shared" si="6"/>
        <v>62093</v>
      </c>
      <c r="AY50" s="233">
        <f t="shared" si="6"/>
        <v>62458</v>
      </c>
      <c r="AZ50" s="233">
        <f t="shared" si="6"/>
        <v>62823</v>
      </c>
      <c r="BA50" s="233">
        <f t="shared" si="6"/>
        <v>63189</v>
      </c>
      <c r="BB50" s="233">
        <f t="shared" si="6"/>
        <v>63554</v>
      </c>
      <c r="BC50" s="233">
        <f t="shared" si="6"/>
        <v>63919</v>
      </c>
    </row>
    <row r="51" spans="1:255" ht="14.25" customHeight="1" x14ac:dyDescent="0.3">
      <c r="A51" s="43"/>
      <c r="B51" s="260" t="s">
        <v>33</v>
      </c>
      <c r="C51" s="261"/>
      <c r="D51" s="145"/>
      <c r="E51" s="163">
        <f>SUMPRODUCT($F$26:$BC$26,F51:BC51)</f>
        <v>0</v>
      </c>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row>
    <row r="52" spans="1:255" s="44" customFormat="1" ht="14.25" customHeight="1" x14ac:dyDescent="0.3">
      <c r="B52" s="271"/>
      <c r="C52" s="272"/>
      <c r="D52" s="165"/>
      <c r="E52" s="183"/>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row>
    <row r="53" spans="1:255" ht="14.25" customHeight="1" x14ac:dyDescent="0.3">
      <c r="A53" s="43"/>
      <c r="B53" s="260" t="s">
        <v>34</v>
      </c>
      <c r="C53" s="261" t="s">
        <v>35</v>
      </c>
      <c r="D53" s="145"/>
      <c r="E53" s="184"/>
      <c r="F53" s="181"/>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80"/>
    </row>
    <row r="54" spans="1:255" ht="14.25" customHeight="1" x14ac:dyDescent="0.3">
      <c r="A54" s="43"/>
      <c r="B54" s="260" t="s">
        <v>36</v>
      </c>
      <c r="C54" s="261" t="s">
        <v>136</v>
      </c>
      <c r="D54" s="145"/>
      <c r="E54" s="185"/>
      <c r="F54" s="182"/>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80"/>
    </row>
    <row r="55" spans="1:255" ht="14.25" customHeight="1" x14ac:dyDescent="0.3">
      <c r="A55" s="43"/>
      <c r="B55" s="260" t="s">
        <v>37</v>
      </c>
      <c r="C55" s="261" t="s">
        <v>76</v>
      </c>
      <c r="D55" s="145"/>
      <c r="E55" s="172"/>
      <c r="F55" s="179"/>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80"/>
    </row>
    <row r="56" spans="1:255" ht="14.25" customHeight="1" x14ac:dyDescent="0.3">
      <c r="A56" s="43"/>
      <c r="B56" s="260" t="s">
        <v>38</v>
      </c>
      <c r="C56" s="261" t="s">
        <v>76</v>
      </c>
      <c r="D56" s="145"/>
      <c r="E56" s="186"/>
      <c r="F56" s="179"/>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80"/>
    </row>
    <row r="57" spans="1:255" ht="14.25" customHeight="1" x14ac:dyDescent="0.3">
      <c r="A57" s="43"/>
      <c r="B57" s="260" t="s">
        <v>39</v>
      </c>
      <c r="C57" s="261"/>
      <c r="D57" s="145"/>
      <c r="E57" s="188"/>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80"/>
    </row>
    <row r="58" spans="1:255" ht="14.25" customHeight="1" x14ac:dyDescent="0.3">
      <c r="A58" s="43"/>
      <c r="B58" s="260" t="s">
        <v>40</v>
      </c>
      <c r="C58" s="261"/>
      <c r="D58" s="145"/>
      <c r="E58" s="188"/>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80"/>
    </row>
    <row r="59" spans="1:255" ht="14.25" customHeight="1" x14ac:dyDescent="0.3">
      <c r="A59" s="43"/>
      <c r="B59" s="260" t="s">
        <v>41</v>
      </c>
      <c r="C59" s="261"/>
      <c r="D59" s="145"/>
      <c r="E59" s="188"/>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80"/>
    </row>
    <row r="60" spans="1:255" ht="14.25" customHeight="1" x14ac:dyDescent="0.3">
      <c r="A60" s="43"/>
      <c r="B60" s="260" t="s">
        <v>42</v>
      </c>
      <c r="C60" s="261"/>
      <c r="D60" s="145"/>
      <c r="E60" s="188"/>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80"/>
    </row>
    <row r="61" spans="1:255" ht="14.25" customHeight="1" x14ac:dyDescent="0.3">
      <c r="A61" s="43"/>
      <c r="B61" s="260" t="s">
        <v>43</v>
      </c>
      <c r="C61" s="261" t="s">
        <v>77</v>
      </c>
      <c r="D61" s="145"/>
      <c r="E61" s="188"/>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80"/>
    </row>
    <row r="62" spans="1:255" ht="14.25" customHeight="1" x14ac:dyDescent="0.3">
      <c r="A62" s="43"/>
      <c r="B62" s="260" t="s">
        <v>44</v>
      </c>
      <c r="C62" s="261" t="s">
        <v>77</v>
      </c>
      <c r="D62" s="145"/>
      <c r="E62" s="188"/>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80"/>
    </row>
    <row r="63" spans="1:255" ht="14.25" customHeight="1" x14ac:dyDescent="0.3">
      <c r="A63" s="43"/>
      <c r="B63" s="260" t="s">
        <v>45</v>
      </c>
      <c r="C63" s="261"/>
      <c r="D63" s="145"/>
      <c r="E63" s="188"/>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80"/>
    </row>
    <row r="64" spans="1:255" ht="14.25" customHeight="1" x14ac:dyDescent="0.3">
      <c r="A64" s="43"/>
      <c r="B64" s="260" t="s">
        <v>46</v>
      </c>
      <c r="C64" s="261"/>
      <c r="D64" s="145"/>
      <c r="E64" s="187"/>
      <c r="F64" s="179"/>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80"/>
    </row>
    <row r="65" spans="1:55" ht="14.25" customHeight="1" x14ac:dyDescent="0.3">
      <c r="A65" s="43"/>
      <c r="B65" s="260" t="s">
        <v>47</v>
      </c>
      <c r="C65" s="261"/>
      <c r="D65" s="145"/>
      <c r="E65" s="174"/>
      <c r="F65" s="179"/>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80"/>
    </row>
    <row r="66" spans="1:55" ht="14.25" customHeight="1" x14ac:dyDescent="0.3">
      <c r="A66" s="43"/>
      <c r="B66" s="260" t="s">
        <v>48</v>
      </c>
      <c r="C66" s="261" t="s">
        <v>78</v>
      </c>
      <c r="D66" s="145"/>
      <c r="E66" s="175"/>
      <c r="F66" s="179"/>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80"/>
    </row>
    <row r="67" spans="1:55" ht="14.25" customHeight="1" x14ac:dyDescent="0.3">
      <c r="A67" s="43"/>
      <c r="B67" s="260" t="s">
        <v>49</v>
      </c>
      <c r="C67" s="261" t="s">
        <v>79</v>
      </c>
      <c r="D67" s="145"/>
      <c r="E67" s="175"/>
      <c r="F67" s="179"/>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80"/>
    </row>
    <row r="68" spans="1:55" ht="14.25" customHeight="1" x14ac:dyDescent="0.3">
      <c r="A68" s="43"/>
      <c r="B68" s="260" t="s">
        <v>50</v>
      </c>
      <c r="C68" s="261" t="s">
        <v>80</v>
      </c>
      <c r="D68" s="145"/>
      <c r="E68" s="163"/>
      <c r="F68" s="179"/>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80"/>
    </row>
    <row r="69" spans="1:55" ht="14.25" customHeight="1" x14ac:dyDescent="0.3">
      <c r="A69" s="43"/>
      <c r="B69" s="270" t="s">
        <v>51</v>
      </c>
      <c r="C69" s="266"/>
      <c r="D69" s="145"/>
      <c r="E69" s="186"/>
      <c r="F69" s="189">
        <f>F68-F66</f>
        <v>0</v>
      </c>
      <c r="G69" s="189">
        <f t="shared" ref="G69:BC69" si="7">G68-G66</f>
        <v>0</v>
      </c>
      <c r="H69" s="189">
        <f t="shared" si="7"/>
        <v>0</v>
      </c>
      <c r="I69" s="189">
        <f t="shared" si="7"/>
        <v>0</v>
      </c>
      <c r="J69" s="189">
        <f t="shared" si="7"/>
        <v>0</v>
      </c>
      <c r="K69" s="189">
        <f t="shared" si="7"/>
        <v>0</v>
      </c>
      <c r="L69" s="189">
        <f t="shared" si="7"/>
        <v>0</v>
      </c>
      <c r="M69" s="189">
        <f t="shared" si="7"/>
        <v>0</v>
      </c>
      <c r="N69" s="189">
        <f t="shared" si="7"/>
        <v>0</v>
      </c>
      <c r="O69" s="189">
        <f t="shared" si="7"/>
        <v>0</v>
      </c>
      <c r="P69" s="189">
        <f t="shared" si="7"/>
        <v>0</v>
      </c>
      <c r="Q69" s="189">
        <f t="shared" si="7"/>
        <v>0</v>
      </c>
      <c r="R69" s="189">
        <f t="shared" si="7"/>
        <v>0</v>
      </c>
      <c r="S69" s="189">
        <f t="shared" si="7"/>
        <v>0</v>
      </c>
      <c r="T69" s="189">
        <f t="shared" si="7"/>
        <v>0</v>
      </c>
      <c r="U69" s="189">
        <f t="shared" si="7"/>
        <v>0</v>
      </c>
      <c r="V69" s="189">
        <f t="shared" si="7"/>
        <v>0</v>
      </c>
      <c r="W69" s="189">
        <f t="shared" si="7"/>
        <v>0</v>
      </c>
      <c r="X69" s="189">
        <f t="shared" si="7"/>
        <v>0</v>
      </c>
      <c r="Y69" s="189">
        <f t="shared" si="7"/>
        <v>0</v>
      </c>
      <c r="Z69" s="189">
        <f t="shared" si="7"/>
        <v>0</v>
      </c>
      <c r="AA69" s="189">
        <f t="shared" si="7"/>
        <v>0</v>
      </c>
      <c r="AB69" s="189">
        <f t="shared" si="7"/>
        <v>0</v>
      </c>
      <c r="AC69" s="189">
        <f t="shared" si="7"/>
        <v>0</v>
      </c>
      <c r="AD69" s="189">
        <f t="shared" si="7"/>
        <v>0</v>
      </c>
      <c r="AE69" s="189">
        <f t="shared" si="7"/>
        <v>0</v>
      </c>
      <c r="AF69" s="189">
        <f t="shared" si="7"/>
        <v>0</v>
      </c>
      <c r="AG69" s="189">
        <f t="shared" si="7"/>
        <v>0</v>
      </c>
      <c r="AH69" s="189">
        <f t="shared" si="7"/>
        <v>0</v>
      </c>
      <c r="AI69" s="189">
        <f t="shared" si="7"/>
        <v>0</v>
      </c>
      <c r="AJ69" s="189">
        <f t="shared" si="7"/>
        <v>0</v>
      </c>
      <c r="AK69" s="189">
        <f t="shared" si="7"/>
        <v>0</v>
      </c>
      <c r="AL69" s="189">
        <f t="shared" si="7"/>
        <v>0</v>
      </c>
      <c r="AM69" s="189">
        <f t="shared" si="7"/>
        <v>0</v>
      </c>
      <c r="AN69" s="189">
        <f t="shared" si="7"/>
        <v>0</v>
      </c>
      <c r="AO69" s="189">
        <f t="shared" si="7"/>
        <v>0</v>
      </c>
      <c r="AP69" s="189">
        <f t="shared" si="7"/>
        <v>0</v>
      </c>
      <c r="AQ69" s="189">
        <f t="shared" si="7"/>
        <v>0</v>
      </c>
      <c r="AR69" s="189">
        <f t="shared" si="7"/>
        <v>0</v>
      </c>
      <c r="AS69" s="189">
        <f t="shared" si="7"/>
        <v>0</v>
      </c>
      <c r="AT69" s="189">
        <f t="shared" si="7"/>
        <v>0</v>
      </c>
      <c r="AU69" s="189">
        <f t="shared" si="7"/>
        <v>0</v>
      </c>
      <c r="AV69" s="189">
        <f t="shared" si="7"/>
        <v>0</v>
      </c>
      <c r="AW69" s="189">
        <f t="shared" si="7"/>
        <v>0</v>
      </c>
      <c r="AX69" s="189">
        <f t="shared" si="7"/>
        <v>0</v>
      </c>
      <c r="AY69" s="189">
        <f t="shared" si="7"/>
        <v>0</v>
      </c>
      <c r="AZ69" s="189">
        <f t="shared" si="7"/>
        <v>0</v>
      </c>
      <c r="BA69" s="189">
        <f t="shared" si="7"/>
        <v>0</v>
      </c>
      <c r="BB69" s="189">
        <f t="shared" si="7"/>
        <v>0</v>
      </c>
      <c r="BC69" s="189">
        <f t="shared" si="7"/>
        <v>0</v>
      </c>
    </row>
    <row r="70" spans="1:55" ht="14.25" customHeight="1" x14ac:dyDescent="0.3">
      <c r="A70" s="43"/>
      <c r="B70" s="270" t="s">
        <v>52</v>
      </c>
      <c r="C70" s="261"/>
      <c r="D70" s="145"/>
      <c r="E70" s="188"/>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80"/>
    </row>
    <row r="71" spans="1:55" ht="14.25" customHeight="1" x14ac:dyDescent="0.3">
      <c r="A71" s="43"/>
      <c r="B71" s="260" t="s">
        <v>53</v>
      </c>
      <c r="C71" s="261"/>
      <c r="D71" s="145"/>
      <c r="E71" s="188"/>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80"/>
    </row>
    <row r="72" spans="1:55" ht="14.25" customHeight="1" x14ac:dyDescent="0.3">
      <c r="A72" s="43"/>
      <c r="B72" s="260" t="s">
        <v>54</v>
      </c>
      <c r="C72" s="261"/>
      <c r="D72" s="145"/>
      <c r="E72" s="188"/>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80"/>
    </row>
    <row r="73" spans="1:55" ht="14.25" customHeight="1" x14ac:dyDescent="0.3">
      <c r="A73" s="43"/>
      <c r="B73" s="260" t="s">
        <v>55</v>
      </c>
      <c r="C73" s="261" t="s">
        <v>78</v>
      </c>
      <c r="D73" s="145"/>
      <c r="E73" s="190"/>
      <c r="F73" s="179"/>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80"/>
    </row>
    <row r="74" spans="1:55" ht="14.25" customHeight="1" x14ac:dyDescent="0.3">
      <c r="A74" s="43"/>
      <c r="B74" s="260" t="s">
        <v>56</v>
      </c>
      <c r="C74" s="261"/>
      <c r="D74" s="145"/>
      <c r="E74" s="163"/>
      <c r="F74" s="170">
        <f t="shared" ref="F74:AK74" si="8">F28</f>
        <v>0</v>
      </c>
      <c r="G74" s="170">
        <f t="shared" si="8"/>
        <v>0</v>
      </c>
      <c r="H74" s="170">
        <f t="shared" si="8"/>
        <v>0</v>
      </c>
      <c r="I74" s="170">
        <f t="shared" si="8"/>
        <v>0</v>
      </c>
      <c r="J74" s="170">
        <f t="shared" si="8"/>
        <v>0</v>
      </c>
      <c r="K74" s="170">
        <f t="shared" si="8"/>
        <v>0</v>
      </c>
      <c r="L74" s="170">
        <f t="shared" si="8"/>
        <v>0</v>
      </c>
      <c r="M74" s="170">
        <f t="shared" si="8"/>
        <v>0</v>
      </c>
      <c r="N74" s="170">
        <f t="shared" si="8"/>
        <v>0</v>
      </c>
      <c r="O74" s="170">
        <f t="shared" si="8"/>
        <v>0</v>
      </c>
      <c r="P74" s="170">
        <f t="shared" si="8"/>
        <v>0</v>
      </c>
      <c r="Q74" s="170">
        <f t="shared" si="8"/>
        <v>0</v>
      </c>
      <c r="R74" s="170">
        <f t="shared" si="8"/>
        <v>0</v>
      </c>
      <c r="S74" s="170">
        <f t="shared" si="8"/>
        <v>0</v>
      </c>
      <c r="T74" s="170">
        <f t="shared" si="8"/>
        <v>0</v>
      </c>
      <c r="U74" s="170">
        <f t="shared" si="8"/>
        <v>0</v>
      </c>
      <c r="V74" s="170">
        <f t="shared" si="8"/>
        <v>0</v>
      </c>
      <c r="W74" s="170">
        <f t="shared" si="8"/>
        <v>0</v>
      </c>
      <c r="X74" s="170">
        <f t="shared" si="8"/>
        <v>0</v>
      </c>
      <c r="Y74" s="170">
        <f t="shared" si="8"/>
        <v>0</v>
      </c>
      <c r="Z74" s="170">
        <f t="shared" si="8"/>
        <v>0</v>
      </c>
      <c r="AA74" s="170">
        <f t="shared" si="8"/>
        <v>0</v>
      </c>
      <c r="AB74" s="170">
        <f t="shared" si="8"/>
        <v>0</v>
      </c>
      <c r="AC74" s="170">
        <f t="shared" si="8"/>
        <v>0</v>
      </c>
      <c r="AD74" s="170">
        <f t="shared" si="8"/>
        <v>0</v>
      </c>
      <c r="AE74" s="170">
        <f t="shared" si="8"/>
        <v>0</v>
      </c>
      <c r="AF74" s="170">
        <f t="shared" si="8"/>
        <v>0</v>
      </c>
      <c r="AG74" s="170">
        <f t="shared" si="8"/>
        <v>0</v>
      </c>
      <c r="AH74" s="170">
        <f t="shared" si="8"/>
        <v>0</v>
      </c>
      <c r="AI74" s="170">
        <f t="shared" si="8"/>
        <v>0</v>
      </c>
      <c r="AJ74" s="170">
        <f t="shared" si="8"/>
        <v>0</v>
      </c>
      <c r="AK74" s="170">
        <f t="shared" si="8"/>
        <v>0</v>
      </c>
      <c r="AL74" s="170">
        <f t="shared" ref="AL74:BC74" si="9">AL28</f>
        <v>0</v>
      </c>
      <c r="AM74" s="170">
        <f t="shared" si="9"/>
        <v>0</v>
      </c>
      <c r="AN74" s="170">
        <f t="shared" si="9"/>
        <v>0</v>
      </c>
      <c r="AO74" s="170">
        <f t="shared" si="9"/>
        <v>0</v>
      </c>
      <c r="AP74" s="170">
        <f t="shared" si="9"/>
        <v>0</v>
      </c>
      <c r="AQ74" s="170">
        <f t="shared" si="9"/>
        <v>0</v>
      </c>
      <c r="AR74" s="170">
        <f t="shared" si="9"/>
        <v>0</v>
      </c>
      <c r="AS74" s="170">
        <f t="shared" si="9"/>
        <v>0</v>
      </c>
      <c r="AT74" s="170">
        <f t="shared" si="9"/>
        <v>0</v>
      </c>
      <c r="AU74" s="170">
        <f t="shared" si="9"/>
        <v>0</v>
      </c>
      <c r="AV74" s="170">
        <f t="shared" si="9"/>
        <v>0</v>
      </c>
      <c r="AW74" s="170">
        <f t="shared" si="9"/>
        <v>0</v>
      </c>
      <c r="AX74" s="170">
        <f t="shared" si="9"/>
        <v>0</v>
      </c>
      <c r="AY74" s="170">
        <f t="shared" si="9"/>
        <v>0</v>
      </c>
      <c r="AZ74" s="170">
        <f t="shared" si="9"/>
        <v>0</v>
      </c>
      <c r="BA74" s="170">
        <f t="shared" si="9"/>
        <v>0</v>
      </c>
      <c r="BB74" s="170">
        <f t="shared" si="9"/>
        <v>0</v>
      </c>
      <c r="BC74" s="170">
        <f t="shared" si="9"/>
        <v>0</v>
      </c>
    </row>
    <row r="75" spans="1:55" s="42" customFormat="1" ht="14.25" customHeight="1" x14ac:dyDescent="0.3">
      <c r="A75" s="41"/>
      <c r="B75" s="270" t="s">
        <v>57</v>
      </c>
      <c r="C75" s="266"/>
      <c r="D75" s="152"/>
      <c r="E75" s="150"/>
      <c r="F75" s="176">
        <f>F74-F73</f>
        <v>0</v>
      </c>
      <c r="G75" s="176">
        <f t="shared" ref="G75:BC75" si="10">G74-G73</f>
        <v>0</v>
      </c>
      <c r="H75" s="176">
        <f t="shared" si="10"/>
        <v>0</v>
      </c>
      <c r="I75" s="176">
        <f t="shared" si="10"/>
        <v>0</v>
      </c>
      <c r="J75" s="176">
        <f t="shared" si="10"/>
        <v>0</v>
      </c>
      <c r="K75" s="176">
        <f t="shared" si="10"/>
        <v>0</v>
      </c>
      <c r="L75" s="176">
        <f t="shared" si="10"/>
        <v>0</v>
      </c>
      <c r="M75" s="176">
        <f t="shared" si="10"/>
        <v>0</v>
      </c>
      <c r="N75" s="176">
        <f t="shared" si="10"/>
        <v>0</v>
      </c>
      <c r="O75" s="176">
        <f t="shared" si="10"/>
        <v>0</v>
      </c>
      <c r="P75" s="176">
        <f t="shared" si="10"/>
        <v>0</v>
      </c>
      <c r="Q75" s="176">
        <f t="shared" si="10"/>
        <v>0</v>
      </c>
      <c r="R75" s="176">
        <f t="shared" si="10"/>
        <v>0</v>
      </c>
      <c r="S75" s="176">
        <f t="shared" si="10"/>
        <v>0</v>
      </c>
      <c r="T75" s="176">
        <f t="shared" si="10"/>
        <v>0</v>
      </c>
      <c r="U75" s="176">
        <f t="shared" si="10"/>
        <v>0</v>
      </c>
      <c r="V75" s="176">
        <f t="shared" si="10"/>
        <v>0</v>
      </c>
      <c r="W75" s="176">
        <f t="shared" si="10"/>
        <v>0</v>
      </c>
      <c r="X75" s="176">
        <f t="shared" si="10"/>
        <v>0</v>
      </c>
      <c r="Y75" s="176">
        <f t="shared" si="10"/>
        <v>0</v>
      </c>
      <c r="Z75" s="176">
        <f t="shared" si="10"/>
        <v>0</v>
      </c>
      <c r="AA75" s="176">
        <f t="shared" si="10"/>
        <v>0</v>
      </c>
      <c r="AB75" s="176">
        <f t="shared" si="10"/>
        <v>0</v>
      </c>
      <c r="AC75" s="176">
        <f t="shared" si="10"/>
        <v>0</v>
      </c>
      <c r="AD75" s="176">
        <f t="shared" si="10"/>
        <v>0</v>
      </c>
      <c r="AE75" s="176">
        <f t="shared" si="10"/>
        <v>0</v>
      </c>
      <c r="AF75" s="176">
        <f t="shared" si="10"/>
        <v>0</v>
      </c>
      <c r="AG75" s="176">
        <f t="shared" si="10"/>
        <v>0</v>
      </c>
      <c r="AH75" s="176">
        <f t="shared" si="10"/>
        <v>0</v>
      </c>
      <c r="AI75" s="176">
        <f t="shared" si="10"/>
        <v>0</v>
      </c>
      <c r="AJ75" s="176">
        <f t="shared" si="10"/>
        <v>0</v>
      </c>
      <c r="AK75" s="176">
        <f t="shared" si="10"/>
        <v>0</v>
      </c>
      <c r="AL75" s="176">
        <f t="shared" si="10"/>
        <v>0</v>
      </c>
      <c r="AM75" s="176">
        <f t="shared" si="10"/>
        <v>0</v>
      </c>
      <c r="AN75" s="176">
        <f t="shared" si="10"/>
        <v>0</v>
      </c>
      <c r="AO75" s="176">
        <f t="shared" si="10"/>
        <v>0</v>
      </c>
      <c r="AP75" s="176">
        <f t="shared" si="10"/>
        <v>0</v>
      </c>
      <c r="AQ75" s="176">
        <f t="shared" si="10"/>
        <v>0</v>
      </c>
      <c r="AR75" s="176">
        <f t="shared" si="10"/>
        <v>0</v>
      </c>
      <c r="AS75" s="176">
        <f t="shared" si="10"/>
        <v>0</v>
      </c>
      <c r="AT75" s="176">
        <f t="shared" si="10"/>
        <v>0</v>
      </c>
      <c r="AU75" s="176">
        <f t="shared" si="10"/>
        <v>0</v>
      </c>
      <c r="AV75" s="176">
        <f t="shared" si="10"/>
        <v>0</v>
      </c>
      <c r="AW75" s="176">
        <f t="shared" si="10"/>
        <v>0</v>
      </c>
      <c r="AX75" s="176">
        <f t="shared" si="10"/>
        <v>0</v>
      </c>
      <c r="AY75" s="176">
        <f t="shared" si="10"/>
        <v>0</v>
      </c>
      <c r="AZ75" s="176">
        <f t="shared" si="10"/>
        <v>0</v>
      </c>
      <c r="BA75" s="176">
        <f t="shared" si="10"/>
        <v>0</v>
      </c>
      <c r="BB75" s="176">
        <f t="shared" si="10"/>
        <v>0</v>
      </c>
      <c r="BC75" s="176">
        <f t="shared" si="10"/>
        <v>0</v>
      </c>
    </row>
    <row r="76" spans="1:55" s="42" customFormat="1" ht="14.25" customHeight="1" x14ac:dyDescent="0.3">
      <c r="A76" s="41"/>
      <c r="B76" s="260" t="s">
        <v>58</v>
      </c>
      <c r="C76" s="261"/>
      <c r="D76" s="152"/>
      <c r="E76" s="150"/>
      <c r="F76" s="176">
        <f t="shared" ref="F76:AK76" si="11">F42</f>
        <v>0</v>
      </c>
      <c r="G76" s="176">
        <f t="shared" si="11"/>
        <v>0</v>
      </c>
      <c r="H76" s="176">
        <f t="shared" si="11"/>
        <v>0</v>
      </c>
      <c r="I76" s="176">
        <f t="shared" si="11"/>
        <v>0</v>
      </c>
      <c r="J76" s="176">
        <f t="shared" si="11"/>
        <v>0</v>
      </c>
      <c r="K76" s="176">
        <f t="shared" si="11"/>
        <v>0</v>
      </c>
      <c r="L76" s="176">
        <f t="shared" si="11"/>
        <v>0</v>
      </c>
      <c r="M76" s="176">
        <f t="shared" si="11"/>
        <v>0</v>
      </c>
      <c r="N76" s="176">
        <f t="shared" si="11"/>
        <v>0</v>
      </c>
      <c r="O76" s="176">
        <f t="shared" si="11"/>
        <v>0</v>
      </c>
      <c r="P76" s="176">
        <f t="shared" si="11"/>
        <v>0</v>
      </c>
      <c r="Q76" s="176">
        <f t="shared" si="11"/>
        <v>0</v>
      </c>
      <c r="R76" s="176">
        <f t="shared" si="11"/>
        <v>0</v>
      </c>
      <c r="S76" s="176">
        <f t="shared" si="11"/>
        <v>0</v>
      </c>
      <c r="T76" s="176">
        <f t="shared" si="11"/>
        <v>0</v>
      </c>
      <c r="U76" s="176">
        <f t="shared" si="11"/>
        <v>0</v>
      </c>
      <c r="V76" s="176">
        <f t="shared" si="11"/>
        <v>0</v>
      </c>
      <c r="W76" s="176">
        <f t="shared" si="11"/>
        <v>0</v>
      </c>
      <c r="X76" s="176">
        <f t="shared" si="11"/>
        <v>0</v>
      </c>
      <c r="Y76" s="176">
        <f t="shared" si="11"/>
        <v>0</v>
      </c>
      <c r="Z76" s="176">
        <f t="shared" si="11"/>
        <v>0</v>
      </c>
      <c r="AA76" s="176">
        <f t="shared" si="11"/>
        <v>0</v>
      </c>
      <c r="AB76" s="176">
        <f t="shared" si="11"/>
        <v>0</v>
      </c>
      <c r="AC76" s="176">
        <f t="shared" si="11"/>
        <v>0</v>
      </c>
      <c r="AD76" s="176">
        <f t="shared" si="11"/>
        <v>0</v>
      </c>
      <c r="AE76" s="176">
        <f t="shared" si="11"/>
        <v>0</v>
      </c>
      <c r="AF76" s="176">
        <f t="shared" si="11"/>
        <v>0</v>
      </c>
      <c r="AG76" s="176">
        <f t="shared" si="11"/>
        <v>0</v>
      </c>
      <c r="AH76" s="176">
        <f t="shared" si="11"/>
        <v>0</v>
      </c>
      <c r="AI76" s="176">
        <f t="shared" si="11"/>
        <v>0</v>
      </c>
      <c r="AJ76" s="176">
        <f t="shared" si="11"/>
        <v>0</v>
      </c>
      <c r="AK76" s="176">
        <f t="shared" si="11"/>
        <v>0</v>
      </c>
      <c r="AL76" s="176">
        <f t="shared" ref="AL76:BC76" si="12">AL42</f>
        <v>0</v>
      </c>
      <c r="AM76" s="176">
        <f t="shared" si="12"/>
        <v>0</v>
      </c>
      <c r="AN76" s="176">
        <f t="shared" si="12"/>
        <v>0</v>
      </c>
      <c r="AO76" s="176">
        <f t="shared" si="12"/>
        <v>0</v>
      </c>
      <c r="AP76" s="176">
        <f t="shared" si="12"/>
        <v>0</v>
      </c>
      <c r="AQ76" s="176">
        <f t="shared" si="12"/>
        <v>0</v>
      </c>
      <c r="AR76" s="176">
        <f t="shared" si="12"/>
        <v>0</v>
      </c>
      <c r="AS76" s="176">
        <f t="shared" si="12"/>
        <v>0</v>
      </c>
      <c r="AT76" s="176">
        <f t="shared" si="12"/>
        <v>0</v>
      </c>
      <c r="AU76" s="176">
        <f t="shared" si="12"/>
        <v>0</v>
      </c>
      <c r="AV76" s="176">
        <f t="shared" si="12"/>
        <v>0</v>
      </c>
      <c r="AW76" s="176">
        <f t="shared" si="12"/>
        <v>0</v>
      </c>
      <c r="AX76" s="176">
        <f t="shared" si="12"/>
        <v>0</v>
      </c>
      <c r="AY76" s="176">
        <f t="shared" si="12"/>
        <v>0</v>
      </c>
      <c r="AZ76" s="176">
        <f t="shared" si="12"/>
        <v>0</v>
      </c>
      <c r="BA76" s="176">
        <f t="shared" si="12"/>
        <v>0</v>
      </c>
      <c r="BB76" s="176">
        <f t="shared" si="12"/>
        <v>0</v>
      </c>
      <c r="BC76" s="176">
        <f t="shared" si="12"/>
        <v>0</v>
      </c>
    </row>
    <row r="77" spans="1:55" s="42" customFormat="1" ht="14.25" customHeight="1" x14ac:dyDescent="0.3">
      <c r="A77" s="41"/>
      <c r="B77" s="260" t="s">
        <v>59</v>
      </c>
      <c r="C77" s="261"/>
      <c r="D77" s="152"/>
      <c r="E77" s="150"/>
      <c r="F77" s="176">
        <f t="shared" ref="F77:AK77" si="13">F29</f>
        <v>0</v>
      </c>
      <c r="G77" s="176">
        <f t="shared" si="13"/>
        <v>0</v>
      </c>
      <c r="H77" s="176">
        <f t="shared" si="13"/>
        <v>0</v>
      </c>
      <c r="I77" s="176">
        <f t="shared" si="13"/>
        <v>0</v>
      </c>
      <c r="J77" s="176">
        <f t="shared" si="13"/>
        <v>0</v>
      </c>
      <c r="K77" s="176">
        <f t="shared" si="13"/>
        <v>0</v>
      </c>
      <c r="L77" s="176">
        <f t="shared" si="13"/>
        <v>0</v>
      </c>
      <c r="M77" s="176">
        <f t="shared" si="13"/>
        <v>0</v>
      </c>
      <c r="N77" s="176">
        <f t="shared" si="13"/>
        <v>0</v>
      </c>
      <c r="O77" s="176">
        <f t="shared" si="13"/>
        <v>0</v>
      </c>
      <c r="P77" s="176">
        <f t="shared" si="13"/>
        <v>0</v>
      </c>
      <c r="Q77" s="176">
        <f t="shared" si="13"/>
        <v>0</v>
      </c>
      <c r="R77" s="176">
        <f t="shared" si="13"/>
        <v>0</v>
      </c>
      <c r="S77" s="176">
        <f t="shared" si="13"/>
        <v>0</v>
      </c>
      <c r="T77" s="176">
        <f t="shared" si="13"/>
        <v>0</v>
      </c>
      <c r="U77" s="176">
        <f t="shared" si="13"/>
        <v>0</v>
      </c>
      <c r="V77" s="176">
        <f t="shared" si="13"/>
        <v>0</v>
      </c>
      <c r="W77" s="176">
        <f t="shared" si="13"/>
        <v>0</v>
      </c>
      <c r="X77" s="176">
        <f t="shared" si="13"/>
        <v>0</v>
      </c>
      <c r="Y77" s="176">
        <f t="shared" si="13"/>
        <v>0</v>
      </c>
      <c r="Z77" s="176">
        <f t="shared" si="13"/>
        <v>0</v>
      </c>
      <c r="AA77" s="176">
        <f t="shared" si="13"/>
        <v>0</v>
      </c>
      <c r="AB77" s="176">
        <f t="shared" si="13"/>
        <v>0</v>
      </c>
      <c r="AC77" s="176">
        <f t="shared" si="13"/>
        <v>0</v>
      </c>
      <c r="AD77" s="176">
        <f t="shared" si="13"/>
        <v>0</v>
      </c>
      <c r="AE77" s="176">
        <f t="shared" si="13"/>
        <v>0</v>
      </c>
      <c r="AF77" s="176">
        <f t="shared" si="13"/>
        <v>0</v>
      </c>
      <c r="AG77" s="176">
        <f t="shared" si="13"/>
        <v>0</v>
      </c>
      <c r="AH77" s="176">
        <f t="shared" si="13"/>
        <v>0</v>
      </c>
      <c r="AI77" s="176">
        <f t="shared" si="13"/>
        <v>0</v>
      </c>
      <c r="AJ77" s="176">
        <f t="shared" si="13"/>
        <v>0</v>
      </c>
      <c r="AK77" s="176">
        <f t="shared" si="13"/>
        <v>0</v>
      </c>
      <c r="AL77" s="176">
        <f t="shared" ref="AL77:BC77" si="14">AL29</f>
        <v>0</v>
      </c>
      <c r="AM77" s="176">
        <f t="shared" si="14"/>
        <v>0</v>
      </c>
      <c r="AN77" s="176">
        <f t="shared" si="14"/>
        <v>0</v>
      </c>
      <c r="AO77" s="176">
        <f t="shared" si="14"/>
        <v>0</v>
      </c>
      <c r="AP77" s="176">
        <f t="shared" si="14"/>
        <v>0</v>
      </c>
      <c r="AQ77" s="176">
        <f t="shared" si="14"/>
        <v>0</v>
      </c>
      <c r="AR77" s="176">
        <f t="shared" si="14"/>
        <v>0</v>
      </c>
      <c r="AS77" s="176">
        <f t="shared" si="14"/>
        <v>0</v>
      </c>
      <c r="AT77" s="176">
        <f t="shared" si="14"/>
        <v>0</v>
      </c>
      <c r="AU77" s="176">
        <f t="shared" si="14"/>
        <v>0</v>
      </c>
      <c r="AV77" s="176">
        <f t="shared" si="14"/>
        <v>0</v>
      </c>
      <c r="AW77" s="176">
        <f t="shared" si="14"/>
        <v>0</v>
      </c>
      <c r="AX77" s="176">
        <f t="shared" si="14"/>
        <v>0</v>
      </c>
      <c r="AY77" s="176">
        <f t="shared" si="14"/>
        <v>0</v>
      </c>
      <c r="AZ77" s="176">
        <f t="shared" si="14"/>
        <v>0</v>
      </c>
      <c r="BA77" s="176">
        <f t="shared" si="14"/>
        <v>0</v>
      </c>
      <c r="BB77" s="176">
        <f t="shared" si="14"/>
        <v>0</v>
      </c>
      <c r="BC77" s="176">
        <f t="shared" si="14"/>
        <v>0</v>
      </c>
    </row>
    <row r="78" spans="1:55" s="42" customFormat="1" ht="14.25" customHeight="1" x14ac:dyDescent="0.3">
      <c r="A78" s="41"/>
      <c r="B78" s="270" t="s">
        <v>60</v>
      </c>
      <c r="C78" s="266"/>
      <c r="D78" s="152"/>
      <c r="E78" s="150"/>
      <c r="F78" s="176">
        <f>F77-F76</f>
        <v>0</v>
      </c>
      <c r="G78" s="176">
        <f t="shared" ref="G78:BC78" si="15">G77-G76</f>
        <v>0</v>
      </c>
      <c r="H78" s="176">
        <f t="shared" si="15"/>
        <v>0</v>
      </c>
      <c r="I78" s="176">
        <f t="shared" si="15"/>
        <v>0</v>
      </c>
      <c r="J78" s="176">
        <f t="shared" si="15"/>
        <v>0</v>
      </c>
      <c r="K78" s="176">
        <f t="shared" si="15"/>
        <v>0</v>
      </c>
      <c r="L78" s="176">
        <f t="shared" si="15"/>
        <v>0</v>
      </c>
      <c r="M78" s="176">
        <f t="shared" si="15"/>
        <v>0</v>
      </c>
      <c r="N78" s="176">
        <f t="shared" si="15"/>
        <v>0</v>
      </c>
      <c r="O78" s="176">
        <f t="shared" si="15"/>
        <v>0</v>
      </c>
      <c r="P78" s="176">
        <f t="shared" si="15"/>
        <v>0</v>
      </c>
      <c r="Q78" s="176">
        <f t="shared" si="15"/>
        <v>0</v>
      </c>
      <c r="R78" s="176">
        <f t="shared" si="15"/>
        <v>0</v>
      </c>
      <c r="S78" s="176">
        <f t="shared" si="15"/>
        <v>0</v>
      </c>
      <c r="T78" s="176">
        <f t="shared" si="15"/>
        <v>0</v>
      </c>
      <c r="U78" s="176">
        <f t="shared" si="15"/>
        <v>0</v>
      </c>
      <c r="V78" s="176">
        <f t="shared" si="15"/>
        <v>0</v>
      </c>
      <c r="W78" s="176">
        <f t="shared" si="15"/>
        <v>0</v>
      </c>
      <c r="X78" s="176">
        <f t="shared" si="15"/>
        <v>0</v>
      </c>
      <c r="Y78" s="176">
        <f t="shared" si="15"/>
        <v>0</v>
      </c>
      <c r="Z78" s="176">
        <f t="shared" si="15"/>
        <v>0</v>
      </c>
      <c r="AA78" s="176">
        <f t="shared" si="15"/>
        <v>0</v>
      </c>
      <c r="AB78" s="176">
        <f t="shared" si="15"/>
        <v>0</v>
      </c>
      <c r="AC78" s="176">
        <f t="shared" si="15"/>
        <v>0</v>
      </c>
      <c r="AD78" s="176">
        <f t="shared" si="15"/>
        <v>0</v>
      </c>
      <c r="AE78" s="176">
        <f t="shared" si="15"/>
        <v>0</v>
      </c>
      <c r="AF78" s="176">
        <f t="shared" si="15"/>
        <v>0</v>
      </c>
      <c r="AG78" s="176">
        <f t="shared" si="15"/>
        <v>0</v>
      </c>
      <c r="AH78" s="176">
        <f t="shared" si="15"/>
        <v>0</v>
      </c>
      <c r="AI78" s="176">
        <f t="shared" si="15"/>
        <v>0</v>
      </c>
      <c r="AJ78" s="176">
        <f t="shared" si="15"/>
        <v>0</v>
      </c>
      <c r="AK78" s="176">
        <f t="shared" si="15"/>
        <v>0</v>
      </c>
      <c r="AL78" s="176">
        <f t="shared" si="15"/>
        <v>0</v>
      </c>
      <c r="AM78" s="176">
        <f t="shared" si="15"/>
        <v>0</v>
      </c>
      <c r="AN78" s="176">
        <f t="shared" si="15"/>
        <v>0</v>
      </c>
      <c r="AO78" s="176">
        <f t="shared" si="15"/>
        <v>0</v>
      </c>
      <c r="AP78" s="176">
        <f t="shared" si="15"/>
        <v>0</v>
      </c>
      <c r="AQ78" s="176">
        <f t="shared" si="15"/>
        <v>0</v>
      </c>
      <c r="AR78" s="176">
        <f t="shared" si="15"/>
        <v>0</v>
      </c>
      <c r="AS78" s="176">
        <f t="shared" si="15"/>
        <v>0</v>
      </c>
      <c r="AT78" s="176">
        <f t="shared" si="15"/>
        <v>0</v>
      </c>
      <c r="AU78" s="176">
        <f t="shared" si="15"/>
        <v>0</v>
      </c>
      <c r="AV78" s="176">
        <f t="shared" si="15"/>
        <v>0</v>
      </c>
      <c r="AW78" s="176">
        <f t="shared" si="15"/>
        <v>0</v>
      </c>
      <c r="AX78" s="176">
        <f t="shared" si="15"/>
        <v>0</v>
      </c>
      <c r="AY78" s="176">
        <f t="shared" si="15"/>
        <v>0</v>
      </c>
      <c r="AZ78" s="176">
        <f t="shared" si="15"/>
        <v>0</v>
      </c>
      <c r="BA78" s="176">
        <f t="shared" si="15"/>
        <v>0</v>
      </c>
      <c r="BB78" s="176">
        <f t="shared" si="15"/>
        <v>0</v>
      </c>
      <c r="BC78" s="176">
        <f t="shared" si="15"/>
        <v>0</v>
      </c>
    </row>
    <row r="79" spans="1:55" ht="14.25" customHeight="1" x14ac:dyDescent="0.3">
      <c r="A79" s="43"/>
      <c r="B79" s="270" t="s">
        <v>61</v>
      </c>
      <c r="C79" s="266"/>
      <c r="D79" s="145"/>
      <c r="E79" s="163"/>
      <c r="F79" s="176">
        <f t="shared" ref="F79:BC79" si="16">F75+F78-F67</f>
        <v>0</v>
      </c>
      <c r="G79" s="176">
        <f t="shared" si="16"/>
        <v>0</v>
      </c>
      <c r="H79" s="176">
        <f t="shared" si="16"/>
        <v>0</v>
      </c>
      <c r="I79" s="176">
        <f t="shared" si="16"/>
        <v>0</v>
      </c>
      <c r="J79" s="176">
        <f t="shared" si="16"/>
        <v>0</v>
      </c>
      <c r="K79" s="176">
        <f t="shared" si="16"/>
        <v>0</v>
      </c>
      <c r="L79" s="176">
        <f t="shared" si="16"/>
        <v>0</v>
      </c>
      <c r="M79" s="176">
        <f t="shared" si="16"/>
        <v>0</v>
      </c>
      <c r="N79" s="176">
        <f t="shared" si="16"/>
        <v>0</v>
      </c>
      <c r="O79" s="176">
        <f t="shared" si="16"/>
        <v>0</v>
      </c>
      <c r="P79" s="176">
        <f t="shared" si="16"/>
        <v>0</v>
      </c>
      <c r="Q79" s="176">
        <f t="shared" si="16"/>
        <v>0</v>
      </c>
      <c r="R79" s="176">
        <f t="shared" si="16"/>
        <v>0</v>
      </c>
      <c r="S79" s="176">
        <f t="shared" si="16"/>
        <v>0</v>
      </c>
      <c r="T79" s="176">
        <f t="shared" si="16"/>
        <v>0</v>
      </c>
      <c r="U79" s="176">
        <f t="shared" si="16"/>
        <v>0</v>
      </c>
      <c r="V79" s="176">
        <f t="shared" si="16"/>
        <v>0</v>
      </c>
      <c r="W79" s="176">
        <f t="shared" si="16"/>
        <v>0</v>
      </c>
      <c r="X79" s="176">
        <f t="shared" si="16"/>
        <v>0</v>
      </c>
      <c r="Y79" s="176">
        <f t="shared" si="16"/>
        <v>0</v>
      </c>
      <c r="Z79" s="176">
        <f t="shared" si="16"/>
        <v>0</v>
      </c>
      <c r="AA79" s="176">
        <f t="shared" si="16"/>
        <v>0</v>
      </c>
      <c r="AB79" s="176">
        <f t="shared" si="16"/>
        <v>0</v>
      </c>
      <c r="AC79" s="176">
        <f t="shared" si="16"/>
        <v>0</v>
      </c>
      <c r="AD79" s="176">
        <f t="shared" si="16"/>
        <v>0</v>
      </c>
      <c r="AE79" s="176">
        <f t="shared" si="16"/>
        <v>0</v>
      </c>
      <c r="AF79" s="176">
        <f t="shared" si="16"/>
        <v>0</v>
      </c>
      <c r="AG79" s="176">
        <f t="shared" si="16"/>
        <v>0</v>
      </c>
      <c r="AH79" s="176">
        <f t="shared" si="16"/>
        <v>0</v>
      </c>
      <c r="AI79" s="176">
        <f t="shared" si="16"/>
        <v>0</v>
      </c>
      <c r="AJ79" s="176">
        <f t="shared" si="16"/>
        <v>0</v>
      </c>
      <c r="AK79" s="176">
        <f t="shared" si="16"/>
        <v>0</v>
      </c>
      <c r="AL79" s="176">
        <f t="shared" si="16"/>
        <v>0</v>
      </c>
      <c r="AM79" s="176">
        <f t="shared" si="16"/>
        <v>0</v>
      </c>
      <c r="AN79" s="176">
        <f t="shared" si="16"/>
        <v>0</v>
      </c>
      <c r="AO79" s="176">
        <f t="shared" si="16"/>
        <v>0</v>
      </c>
      <c r="AP79" s="176">
        <f t="shared" si="16"/>
        <v>0</v>
      </c>
      <c r="AQ79" s="176">
        <f t="shared" si="16"/>
        <v>0</v>
      </c>
      <c r="AR79" s="176">
        <f t="shared" si="16"/>
        <v>0</v>
      </c>
      <c r="AS79" s="176">
        <f t="shared" si="16"/>
        <v>0</v>
      </c>
      <c r="AT79" s="176">
        <f t="shared" si="16"/>
        <v>0</v>
      </c>
      <c r="AU79" s="176">
        <f t="shared" si="16"/>
        <v>0</v>
      </c>
      <c r="AV79" s="176">
        <f t="shared" si="16"/>
        <v>0</v>
      </c>
      <c r="AW79" s="176">
        <f t="shared" si="16"/>
        <v>0</v>
      </c>
      <c r="AX79" s="176">
        <f t="shared" si="16"/>
        <v>0</v>
      </c>
      <c r="AY79" s="176">
        <f t="shared" si="16"/>
        <v>0</v>
      </c>
      <c r="AZ79" s="176">
        <f t="shared" si="16"/>
        <v>0</v>
      </c>
      <c r="BA79" s="176">
        <f t="shared" si="16"/>
        <v>0</v>
      </c>
      <c r="BB79" s="176">
        <f t="shared" si="16"/>
        <v>0</v>
      </c>
      <c r="BC79" s="176">
        <f t="shared" si="16"/>
        <v>0</v>
      </c>
    </row>
    <row r="80" spans="1:55" ht="14.25" customHeight="1" x14ac:dyDescent="0.3">
      <c r="A80" s="43"/>
      <c r="B80" s="273" t="s">
        <v>62</v>
      </c>
      <c r="C80" s="267"/>
      <c r="D80" s="146"/>
      <c r="E80" s="168"/>
      <c r="F80" s="177">
        <f t="shared" ref="F80:AK80" si="17">F29+F28</f>
        <v>0</v>
      </c>
      <c r="G80" s="177">
        <f t="shared" si="17"/>
        <v>0</v>
      </c>
      <c r="H80" s="177">
        <f t="shared" si="17"/>
        <v>0</v>
      </c>
      <c r="I80" s="177">
        <f t="shared" si="17"/>
        <v>0</v>
      </c>
      <c r="J80" s="177">
        <f t="shared" si="17"/>
        <v>0</v>
      </c>
      <c r="K80" s="177">
        <f t="shared" si="17"/>
        <v>0</v>
      </c>
      <c r="L80" s="177">
        <f t="shared" si="17"/>
        <v>0</v>
      </c>
      <c r="M80" s="177">
        <f t="shared" si="17"/>
        <v>0</v>
      </c>
      <c r="N80" s="177">
        <f t="shared" si="17"/>
        <v>0</v>
      </c>
      <c r="O80" s="177">
        <f t="shared" si="17"/>
        <v>0</v>
      </c>
      <c r="P80" s="177">
        <f t="shared" si="17"/>
        <v>0</v>
      </c>
      <c r="Q80" s="177">
        <f t="shared" si="17"/>
        <v>0</v>
      </c>
      <c r="R80" s="177">
        <f t="shared" si="17"/>
        <v>0</v>
      </c>
      <c r="S80" s="177">
        <f t="shared" si="17"/>
        <v>0</v>
      </c>
      <c r="T80" s="177">
        <f t="shared" si="17"/>
        <v>0</v>
      </c>
      <c r="U80" s="177">
        <f t="shared" si="17"/>
        <v>0</v>
      </c>
      <c r="V80" s="177">
        <f t="shared" si="17"/>
        <v>0</v>
      </c>
      <c r="W80" s="177">
        <f t="shared" si="17"/>
        <v>0</v>
      </c>
      <c r="X80" s="177">
        <f t="shared" si="17"/>
        <v>0</v>
      </c>
      <c r="Y80" s="177">
        <f t="shared" si="17"/>
        <v>0</v>
      </c>
      <c r="Z80" s="177">
        <f t="shared" si="17"/>
        <v>0</v>
      </c>
      <c r="AA80" s="177">
        <f t="shared" si="17"/>
        <v>0</v>
      </c>
      <c r="AB80" s="177">
        <f t="shared" si="17"/>
        <v>0</v>
      </c>
      <c r="AC80" s="177">
        <f t="shared" si="17"/>
        <v>0</v>
      </c>
      <c r="AD80" s="177">
        <f t="shared" si="17"/>
        <v>0</v>
      </c>
      <c r="AE80" s="177">
        <f t="shared" si="17"/>
        <v>0</v>
      </c>
      <c r="AF80" s="177">
        <f t="shared" si="17"/>
        <v>0</v>
      </c>
      <c r="AG80" s="177">
        <f t="shared" si="17"/>
        <v>0</v>
      </c>
      <c r="AH80" s="177">
        <f t="shared" si="17"/>
        <v>0</v>
      </c>
      <c r="AI80" s="177">
        <f t="shared" si="17"/>
        <v>0</v>
      </c>
      <c r="AJ80" s="177">
        <f t="shared" si="17"/>
        <v>0</v>
      </c>
      <c r="AK80" s="177">
        <f t="shared" si="17"/>
        <v>0</v>
      </c>
      <c r="AL80" s="177">
        <f t="shared" ref="AL80:BC80" si="18">AL29+AL28</f>
        <v>0</v>
      </c>
      <c r="AM80" s="177">
        <f t="shared" si="18"/>
        <v>0</v>
      </c>
      <c r="AN80" s="177">
        <f t="shared" si="18"/>
        <v>0</v>
      </c>
      <c r="AO80" s="177">
        <f t="shared" si="18"/>
        <v>0</v>
      </c>
      <c r="AP80" s="177">
        <f t="shared" si="18"/>
        <v>0</v>
      </c>
      <c r="AQ80" s="177">
        <f t="shared" si="18"/>
        <v>0</v>
      </c>
      <c r="AR80" s="177">
        <f t="shared" si="18"/>
        <v>0</v>
      </c>
      <c r="AS80" s="177">
        <f t="shared" si="18"/>
        <v>0</v>
      </c>
      <c r="AT80" s="177">
        <f t="shared" si="18"/>
        <v>0</v>
      </c>
      <c r="AU80" s="177">
        <f t="shared" si="18"/>
        <v>0</v>
      </c>
      <c r="AV80" s="177">
        <f t="shared" si="18"/>
        <v>0</v>
      </c>
      <c r="AW80" s="177">
        <f t="shared" si="18"/>
        <v>0</v>
      </c>
      <c r="AX80" s="177">
        <f t="shared" si="18"/>
        <v>0</v>
      </c>
      <c r="AY80" s="177">
        <f t="shared" si="18"/>
        <v>0</v>
      </c>
      <c r="AZ80" s="177">
        <f t="shared" si="18"/>
        <v>0</v>
      </c>
      <c r="BA80" s="177">
        <f t="shared" si="18"/>
        <v>0</v>
      </c>
      <c r="BB80" s="177">
        <f t="shared" si="18"/>
        <v>0</v>
      </c>
      <c r="BC80" s="177">
        <f t="shared" si="18"/>
        <v>0</v>
      </c>
    </row>
    <row r="81" spans="1:255" ht="14.25" customHeight="1" x14ac:dyDescent="0.3"/>
    <row r="82" spans="1:255" s="43" customFormat="1" ht="20.149999999999999" customHeight="1" x14ac:dyDescent="0.25">
      <c r="B82" s="234" t="s">
        <v>63</v>
      </c>
      <c r="C82" s="256"/>
      <c r="D82" s="235"/>
      <c r="E82" s="236"/>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row>
    <row r="83" spans="1:255" ht="14.25" customHeight="1" x14ac:dyDescent="0.3">
      <c r="B83" s="258" t="s">
        <v>64</v>
      </c>
      <c r="C83" s="259"/>
      <c r="D83" s="147"/>
      <c r="E83" s="172"/>
      <c r="F83" s="170" t="e">
        <f t="shared" ref="F83:AK83" si="19">F27/F30</f>
        <v>#DIV/0!</v>
      </c>
      <c r="G83" s="170" t="e">
        <f t="shared" si="19"/>
        <v>#DIV/0!</v>
      </c>
      <c r="H83" s="170" t="e">
        <f t="shared" si="19"/>
        <v>#DIV/0!</v>
      </c>
      <c r="I83" s="170" t="e">
        <f t="shared" si="19"/>
        <v>#DIV/0!</v>
      </c>
      <c r="J83" s="170" t="e">
        <f t="shared" si="19"/>
        <v>#DIV/0!</v>
      </c>
      <c r="K83" s="170" t="e">
        <f t="shared" si="19"/>
        <v>#DIV/0!</v>
      </c>
      <c r="L83" s="170" t="e">
        <f t="shared" si="19"/>
        <v>#DIV/0!</v>
      </c>
      <c r="M83" s="170" t="e">
        <f t="shared" si="19"/>
        <v>#DIV/0!</v>
      </c>
      <c r="N83" s="170" t="e">
        <f t="shared" si="19"/>
        <v>#DIV/0!</v>
      </c>
      <c r="O83" s="170" t="e">
        <f t="shared" si="19"/>
        <v>#DIV/0!</v>
      </c>
      <c r="P83" s="170" t="e">
        <f t="shared" si="19"/>
        <v>#DIV/0!</v>
      </c>
      <c r="Q83" s="170" t="e">
        <f t="shared" si="19"/>
        <v>#DIV/0!</v>
      </c>
      <c r="R83" s="170" t="e">
        <f t="shared" si="19"/>
        <v>#DIV/0!</v>
      </c>
      <c r="S83" s="170" t="e">
        <f t="shared" si="19"/>
        <v>#DIV/0!</v>
      </c>
      <c r="T83" s="170" t="e">
        <f t="shared" si="19"/>
        <v>#DIV/0!</v>
      </c>
      <c r="U83" s="170" t="e">
        <f t="shared" si="19"/>
        <v>#DIV/0!</v>
      </c>
      <c r="V83" s="170" t="e">
        <f t="shared" si="19"/>
        <v>#DIV/0!</v>
      </c>
      <c r="W83" s="170" t="e">
        <f t="shared" si="19"/>
        <v>#DIV/0!</v>
      </c>
      <c r="X83" s="170" t="e">
        <f t="shared" si="19"/>
        <v>#DIV/0!</v>
      </c>
      <c r="Y83" s="170" t="e">
        <f t="shared" si="19"/>
        <v>#DIV/0!</v>
      </c>
      <c r="Z83" s="170" t="e">
        <f t="shared" si="19"/>
        <v>#DIV/0!</v>
      </c>
      <c r="AA83" s="170" t="e">
        <f t="shared" si="19"/>
        <v>#DIV/0!</v>
      </c>
      <c r="AB83" s="170" t="e">
        <f t="shared" si="19"/>
        <v>#DIV/0!</v>
      </c>
      <c r="AC83" s="170" t="e">
        <f t="shared" si="19"/>
        <v>#DIV/0!</v>
      </c>
      <c r="AD83" s="170" t="e">
        <f t="shared" si="19"/>
        <v>#DIV/0!</v>
      </c>
      <c r="AE83" s="170" t="e">
        <f t="shared" si="19"/>
        <v>#DIV/0!</v>
      </c>
      <c r="AF83" s="170" t="e">
        <f t="shared" si="19"/>
        <v>#DIV/0!</v>
      </c>
      <c r="AG83" s="170" t="e">
        <f t="shared" si="19"/>
        <v>#DIV/0!</v>
      </c>
      <c r="AH83" s="170" t="e">
        <f t="shared" si="19"/>
        <v>#DIV/0!</v>
      </c>
      <c r="AI83" s="170" t="e">
        <f t="shared" si="19"/>
        <v>#DIV/0!</v>
      </c>
      <c r="AJ83" s="170" t="e">
        <f t="shared" si="19"/>
        <v>#DIV/0!</v>
      </c>
      <c r="AK83" s="170" t="e">
        <f t="shared" si="19"/>
        <v>#DIV/0!</v>
      </c>
      <c r="AL83" s="170" t="e">
        <f t="shared" ref="AL83:BC83" si="20">AL27/AL30</f>
        <v>#DIV/0!</v>
      </c>
      <c r="AM83" s="170" t="e">
        <f t="shared" si="20"/>
        <v>#DIV/0!</v>
      </c>
      <c r="AN83" s="170" t="e">
        <f t="shared" si="20"/>
        <v>#DIV/0!</v>
      </c>
      <c r="AO83" s="170" t="e">
        <f t="shared" si="20"/>
        <v>#DIV/0!</v>
      </c>
      <c r="AP83" s="170" t="e">
        <f t="shared" si="20"/>
        <v>#DIV/0!</v>
      </c>
      <c r="AQ83" s="170" t="e">
        <f t="shared" si="20"/>
        <v>#DIV/0!</v>
      </c>
      <c r="AR83" s="170" t="e">
        <f t="shared" si="20"/>
        <v>#DIV/0!</v>
      </c>
      <c r="AS83" s="170" t="e">
        <f t="shared" si="20"/>
        <v>#DIV/0!</v>
      </c>
      <c r="AT83" s="170" t="e">
        <f t="shared" si="20"/>
        <v>#DIV/0!</v>
      </c>
      <c r="AU83" s="170" t="e">
        <f t="shared" si="20"/>
        <v>#DIV/0!</v>
      </c>
      <c r="AV83" s="170" t="e">
        <f t="shared" si="20"/>
        <v>#DIV/0!</v>
      </c>
      <c r="AW83" s="170" t="e">
        <f t="shared" si="20"/>
        <v>#DIV/0!</v>
      </c>
      <c r="AX83" s="170" t="e">
        <f t="shared" si="20"/>
        <v>#DIV/0!</v>
      </c>
      <c r="AY83" s="170" t="e">
        <f t="shared" si="20"/>
        <v>#DIV/0!</v>
      </c>
      <c r="AZ83" s="170" t="e">
        <f t="shared" si="20"/>
        <v>#DIV/0!</v>
      </c>
      <c r="BA83" s="170" t="e">
        <f t="shared" si="20"/>
        <v>#DIV/0!</v>
      </c>
      <c r="BB83" s="170" t="e">
        <f t="shared" si="20"/>
        <v>#DIV/0!</v>
      </c>
      <c r="BC83" s="170" t="e">
        <f t="shared" si="20"/>
        <v>#DIV/0!</v>
      </c>
    </row>
    <row r="84" spans="1:255" ht="14.25" customHeight="1" x14ac:dyDescent="0.3">
      <c r="B84" s="260" t="s">
        <v>65</v>
      </c>
      <c r="C84" s="261"/>
      <c r="D84" s="145"/>
      <c r="E84" s="163"/>
      <c r="F84" s="164" t="e">
        <f t="shared" ref="F84:AK84" si="21">F28/F30</f>
        <v>#DIV/0!</v>
      </c>
      <c r="G84" s="164" t="e">
        <f t="shared" si="21"/>
        <v>#DIV/0!</v>
      </c>
      <c r="H84" s="164" t="e">
        <f t="shared" si="21"/>
        <v>#DIV/0!</v>
      </c>
      <c r="I84" s="164" t="e">
        <f t="shared" si="21"/>
        <v>#DIV/0!</v>
      </c>
      <c r="J84" s="164" t="e">
        <f t="shared" si="21"/>
        <v>#DIV/0!</v>
      </c>
      <c r="K84" s="164" t="e">
        <f t="shared" si="21"/>
        <v>#DIV/0!</v>
      </c>
      <c r="L84" s="164" t="e">
        <f t="shared" si="21"/>
        <v>#DIV/0!</v>
      </c>
      <c r="M84" s="164" t="e">
        <f t="shared" si="21"/>
        <v>#DIV/0!</v>
      </c>
      <c r="N84" s="164" t="e">
        <f t="shared" si="21"/>
        <v>#DIV/0!</v>
      </c>
      <c r="O84" s="164" t="e">
        <f t="shared" si="21"/>
        <v>#DIV/0!</v>
      </c>
      <c r="P84" s="164" t="e">
        <f t="shared" si="21"/>
        <v>#DIV/0!</v>
      </c>
      <c r="Q84" s="164" t="e">
        <f t="shared" si="21"/>
        <v>#DIV/0!</v>
      </c>
      <c r="R84" s="164" t="e">
        <f t="shared" si="21"/>
        <v>#DIV/0!</v>
      </c>
      <c r="S84" s="164" t="e">
        <f t="shared" si="21"/>
        <v>#DIV/0!</v>
      </c>
      <c r="T84" s="164" t="e">
        <f t="shared" si="21"/>
        <v>#DIV/0!</v>
      </c>
      <c r="U84" s="164" t="e">
        <f t="shared" si="21"/>
        <v>#DIV/0!</v>
      </c>
      <c r="V84" s="164" t="e">
        <f t="shared" si="21"/>
        <v>#DIV/0!</v>
      </c>
      <c r="W84" s="164" t="e">
        <f t="shared" si="21"/>
        <v>#DIV/0!</v>
      </c>
      <c r="X84" s="164" t="e">
        <f t="shared" si="21"/>
        <v>#DIV/0!</v>
      </c>
      <c r="Y84" s="164" t="e">
        <f t="shared" si="21"/>
        <v>#DIV/0!</v>
      </c>
      <c r="Z84" s="164" t="e">
        <f t="shared" si="21"/>
        <v>#DIV/0!</v>
      </c>
      <c r="AA84" s="164" t="e">
        <f t="shared" si="21"/>
        <v>#DIV/0!</v>
      </c>
      <c r="AB84" s="164" t="e">
        <f t="shared" si="21"/>
        <v>#DIV/0!</v>
      </c>
      <c r="AC84" s="164" t="e">
        <f t="shared" si="21"/>
        <v>#DIV/0!</v>
      </c>
      <c r="AD84" s="164" t="e">
        <f t="shared" si="21"/>
        <v>#DIV/0!</v>
      </c>
      <c r="AE84" s="164" t="e">
        <f t="shared" si="21"/>
        <v>#DIV/0!</v>
      </c>
      <c r="AF84" s="164" t="e">
        <f t="shared" si="21"/>
        <v>#DIV/0!</v>
      </c>
      <c r="AG84" s="164" t="e">
        <f t="shared" si="21"/>
        <v>#DIV/0!</v>
      </c>
      <c r="AH84" s="164" t="e">
        <f t="shared" si="21"/>
        <v>#DIV/0!</v>
      </c>
      <c r="AI84" s="164" t="e">
        <f t="shared" si="21"/>
        <v>#DIV/0!</v>
      </c>
      <c r="AJ84" s="164" t="e">
        <f t="shared" si="21"/>
        <v>#DIV/0!</v>
      </c>
      <c r="AK84" s="164" t="e">
        <f t="shared" si="21"/>
        <v>#DIV/0!</v>
      </c>
      <c r="AL84" s="164" t="e">
        <f t="shared" ref="AL84:BC84" si="22">AL28/AL30</f>
        <v>#DIV/0!</v>
      </c>
      <c r="AM84" s="164" t="e">
        <f t="shared" si="22"/>
        <v>#DIV/0!</v>
      </c>
      <c r="AN84" s="164" t="e">
        <f t="shared" si="22"/>
        <v>#DIV/0!</v>
      </c>
      <c r="AO84" s="164" t="e">
        <f t="shared" si="22"/>
        <v>#DIV/0!</v>
      </c>
      <c r="AP84" s="164" t="e">
        <f t="shared" si="22"/>
        <v>#DIV/0!</v>
      </c>
      <c r="AQ84" s="164" t="e">
        <f t="shared" si="22"/>
        <v>#DIV/0!</v>
      </c>
      <c r="AR84" s="164" t="e">
        <f t="shared" si="22"/>
        <v>#DIV/0!</v>
      </c>
      <c r="AS84" s="164" t="e">
        <f t="shared" si="22"/>
        <v>#DIV/0!</v>
      </c>
      <c r="AT84" s="164" t="e">
        <f t="shared" si="22"/>
        <v>#DIV/0!</v>
      </c>
      <c r="AU84" s="164" t="e">
        <f t="shared" si="22"/>
        <v>#DIV/0!</v>
      </c>
      <c r="AV84" s="164" t="e">
        <f t="shared" si="22"/>
        <v>#DIV/0!</v>
      </c>
      <c r="AW84" s="164" t="e">
        <f t="shared" si="22"/>
        <v>#DIV/0!</v>
      </c>
      <c r="AX84" s="164" t="e">
        <f t="shared" si="22"/>
        <v>#DIV/0!</v>
      </c>
      <c r="AY84" s="164" t="e">
        <f t="shared" si="22"/>
        <v>#DIV/0!</v>
      </c>
      <c r="AZ84" s="164" t="e">
        <f t="shared" si="22"/>
        <v>#DIV/0!</v>
      </c>
      <c r="BA84" s="164" t="e">
        <f t="shared" si="22"/>
        <v>#DIV/0!</v>
      </c>
      <c r="BB84" s="164" t="e">
        <f t="shared" si="22"/>
        <v>#DIV/0!</v>
      </c>
      <c r="BC84" s="164" t="e">
        <f t="shared" si="22"/>
        <v>#DIV/0!</v>
      </c>
    </row>
    <row r="85" spans="1:255" ht="14.25" customHeight="1" x14ac:dyDescent="0.3">
      <c r="B85" s="260" t="s">
        <v>66</v>
      </c>
      <c r="C85" s="261"/>
      <c r="D85" s="145"/>
      <c r="E85" s="163"/>
      <c r="F85" s="164" t="e">
        <f t="shared" ref="F85:AK85" si="23">F29/F30</f>
        <v>#DIV/0!</v>
      </c>
      <c r="G85" s="164" t="e">
        <f t="shared" si="23"/>
        <v>#DIV/0!</v>
      </c>
      <c r="H85" s="164" t="e">
        <f t="shared" si="23"/>
        <v>#DIV/0!</v>
      </c>
      <c r="I85" s="164" t="e">
        <f t="shared" si="23"/>
        <v>#DIV/0!</v>
      </c>
      <c r="J85" s="164" t="e">
        <f t="shared" si="23"/>
        <v>#DIV/0!</v>
      </c>
      <c r="K85" s="164" t="e">
        <f t="shared" si="23"/>
        <v>#DIV/0!</v>
      </c>
      <c r="L85" s="164" t="e">
        <f t="shared" si="23"/>
        <v>#DIV/0!</v>
      </c>
      <c r="M85" s="164" t="e">
        <f t="shared" si="23"/>
        <v>#DIV/0!</v>
      </c>
      <c r="N85" s="164" t="e">
        <f t="shared" si="23"/>
        <v>#DIV/0!</v>
      </c>
      <c r="O85" s="164" t="e">
        <f t="shared" si="23"/>
        <v>#DIV/0!</v>
      </c>
      <c r="P85" s="164" t="e">
        <f t="shared" si="23"/>
        <v>#DIV/0!</v>
      </c>
      <c r="Q85" s="164" t="e">
        <f t="shared" si="23"/>
        <v>#DIV/0!</v>
      </c>
      <c r="R85" s="164" t="e">
        <f t="shared" si="23"/>
        <v>#DIV/0!</v>
      </c>
      <c r="S85" s="164" t="e">
        <f t="shared" si="23"/>
        <v>#DIV/0!</v>
      </c>
      <c r="T85" s="164" t="e">
        <f t="shared" si="23"/>
        <v>#DIV/0!</v>
      </c>
      <c r="U85" s="164" t="e">
        <f t="shared" si="23"/>
        <v>#DIV/0!</v>
      </c>
      <c r="V85" s="164" t="e">
        <f t="shared" si="23"/>
        <v>#DIV/0!</v>
      </c>
      <c r="W85" s="164" t="e">
        <f t="shared" si="23"/>
        <v>#DIV/0!</v>
      </c>
      <c r="X85" s="164" t="e">
        <f t="shared" si="23"/>
        <v>#DIV/0!</v>
      </c>
      <c r="Y85" s="164" t="e">
        <f t="shared" si="23"/>
        <v>#DIV/0!</v>
      </c>
      <c r="Z85" s="164" t="e">
        <f t="shared" si="23"/>
        <v>#DIV/0!</v>
      </c>
      <c r="AA85" s="164" t="e">
        <f t="shared" si="23"/>
        <v>#DIV/0!</v>
      </c>
      <c r="AB85" s="164" t="e">
        <f t="shared" si="23"/>
        <v>#DIV/0!</v>
      </c>
      <c r="AC85" s="164" t="e">
        <f t="shared" si="23"/>
        <v>#DIV/0!</v>
      </c>
      <c r="AD85" s="164" t="e">
        <f t="shared" si="23"/>
        <v>#DIV/0!</v>
      </c>
      <c r="AE85" s="164" t="e">
        <f t="shared" si="23"/>
        <v>#DIV/0!</v>
      </c>
      <c r="AF85" s="164" t="e">
        <f t="shared" si="23"/>
        <v>#DIV/0!</v>
      </c>
      <c r="AG85" s="164" t="e">
        <f t="shared" si="23"/>
        <v>#DIV/0!</v>
      </c>
      <c r="AH85" s="164" t="e">
        <f t="shared" si="23"/>
        <v>#DIV/0!</v>
      </c>
      <c r="AI85" s="164" t="e">
        <f t="shared" si="23"/>
        <v>#DIV/0!</v>
      </c>
      <c r="AJ85" s="164" t="e">
        <f t="shared" si="23"/>
        <v>#DIV/0!</v>
      </c>
      <c r="AK85" s="164" t="e">
        <f t="shared" si="23"/>
        <v>#DIV/0!</v>
      </c>
      <c r="AL85" s="164" t="e">
        <f t="shared" ref="AL85:BC85" si="24">AL29/AL30</f>
        <v>#DIV/0!</v>
      </c>
      <c r="AM85" s="164" t="e">
        <f t="shared" si="24"/>
        <v>#DIV/0!</v>
      </c>
      <c r="AN85" s="164" t="e">
        <f t="shared" si="24"/>
        <v>#DIV/0!</v>
      </c>
      <c r="AO85" s="164" t="e">
        <f t="shared" si="24"/>
        <v>#DIV/0!</v>
      </c>
      <c r="AP85" s="164" t="e">
        <f t="shared" si="24"/>
        <v>#DIV/0!</v>
      </c>
      <c r="AQ85" s="164" t="e">
        <f t="shared" si="24"/>
        <v>#DIV/0!</v>
      </c>
      <c r="AR85" s="164" t="e">
        <f t="shared" si="24"/>
        <v>#DIV/0!</v>
      </c>
      <c r="AS85" s="164" t="e">
        <f t="shared" si="24"/>
        <v>#DIV/0!</v>
      </c>
      <c r="AT85" s="164" t="e">
        <f t="shared" si="24"/>
        <v>#DIV/0!</v>
      </c>
      <c r="AU85" s="164" t="e">
        <f t="shared" si="24"/>
        <v>#DIV/0!</v>
      </c>
      <c r="AV85" s="164" t="e">
        <f t="shared" si="24"/>
        <v>#DIV/0!</v>
      </c>
      <c r="AW85" s="164" t="e">
        <f t="shared" si="24"/>
        <v>#DIV/0!</v>
      </c>
      <c r="AX85" s="164" t="e">
        <f t="shared" si="24"/>
        <v>#DIV/0!</v>
      </c>
      <c r="AY85" s="164" t="e">
        <f t="shared" si="24"/>
        <v>#DIV/0!</v>
      </c>
      <c r="AZ85" s="164" t="e">
        <f t="shared" si="24"/>
        <v>#DIV/0!</v>
      </c>
      <c r="BA85" s="164" t="e">
        <f t="shared" si="24"/>
        <v>#DIV/0!</v>
      </c>
      <c r="BB85" s="164" t="e">
        <f t="shared" si="24"/>
        <v>#DIV/0!</v>
      </c>
      <c r="BC85" s="164" t="e">
        <f t="shared" si="24"/>
        <v>#DIV/0!</v>
      </c>
    </row>
    <row r="86" spans="1:255" ht="14.25" customHeight="1" x14ac:dyDescent="0.3">
      <c r="B86" s="260" t="s">
        <v>67</v>
      </c>
      <c r="C86" s="261"/>
      <c r="D86" s="145"/>
      <c r="E86" s="163"/>
      <c r="F86" s="191" t="e">
        <f t="shared" ref="F86:AK86" si="25">F27/(F$59+F$60)</f>
        <v>#DIV/0!</v>
      </c>
      <c r="G86" s="191" t="e">
        <f t="shared" si="25"/>
        <v>#DIV/0!</v>
      </c>
      <c r="H86" s="191" t="e">
        <f t="shared" si="25"/>
        <v>#DIV/0!</v>
      </c>
      <c r="I86" s="191" t="e">
        <f t="shared" si="25"/>
        <v>#DIV/0!</v>
      </c>
      <c r="J86" s="191" t="e">
        <f t="shared" si="25"/>
        <v>#DIV/0!</v>
      </c>
      <c r="K86" s="191" t="e">
        <f t="shared" si="25"/>
        <v>#DIV/0!</v>
      </c>
      <c r="L86" s="191" t="e">
        <f t="shared" si="25"/>
        <v>#DIV/0!</v>
      </c>
      <c r="M86" s="191" t="e">
        <f t="shared" si="25"/>
        <v>#DIV/0!</v>
      </c>
      <c r="N86" s="191" t="e">
        <f t="shared" si="25"/>
        <v>#DIV/0!</v>
      </c>
      <c r="O86" s="191" t="e">
        <f t="shared" si="25"/>
        <v>#DIV/0!</v>
      </c>
      <c r="P86" s="191" t="e">
        <f t="shared" si="25"/>
        <v>#DIV/0!</v>
      </c>
      <c r="Q86" s="191" t="e">
        <f t="shared" si="25"/>
        <v>#DIV/0!</v>
      </c>
      <c r="R86" s="191" t="e">
        <f t="shared" si="25"/>
        <v>#DIV/0!</v>
      </c>
      <c r="S86" s="191" t="e">
        <f t="shared" si="25"/>
        <v>#DIV/0!</v>
      </c>
      <c r="T86" s="191" t="e">
        <f t="shared" si="25"/>
        <v>#DIV/0!</v>
      </c>
      <c r="U86" s="191" t="e">
        <f t="shared" si="25"/>
        <v>#DIV/0!</v>
      </c>
      <c r="V86" s="191" t="e">
        <f t="shared" si="25"/>
        <v>#DIV/0!</v>
      </c>
      <c r="W86" s="191" t="e">
        <f t="shared" si="25"/>
        <v>#DIV/0!</v>
      </c>
      <c r="X86" s="191" t="e">
        <f t="shared" si="25"/>
        <v>#DIV/0!</v>
      </c>
      <c r="Y86" s="191" t="e">
        <f t="shared" si="25"/>
        <v>#DIV/0!</v>
      </c>
      <c r="Z86" s="191" t="e">
        <f t="shared" si="25"/>
        <v>#DIV/0!</v>
      </c>
      <c r="AA86" s="191" t="e">
        <f t="shared" si="25"/>
        <v>#DIV/0!</v>
      </c>
      <c r="AB86" s="191" t="e">
        <f t="shared" si="25"/>
        <v>#DIV/0!</v>
      </c>
      <c r="AC86" s="191" t="e">
        <f t="shared" si="25"/>
        <v>#DIV/0!</v>
      </c>
      <c r="AD86" s="191" t="e">
        <f t="shared" si="25"/>
        <v>#DIV/0!</v>
      </c>
      <c r="AE86" s="191" t="e">
        <f t="shared" si="25"/>
        <v>#DIV/0!</v>
      </c>
      <c r="AF86" s="191" t="e">
        <f t="shared" si="25"/>
        <v>#DIV/0!</v>
      </c>
      <c r="AG86" s="191" t="e">
        <f t="shared" si="25"/>
        <v>#DIV/0!</v>
      </c>
      <c r="AH86" s="191" t="e">
        <f t="shared" si="25"/>
        <v>#DIV/0!</v>
      </c>
      <c r="AI86" s="191" t="e">
        <f t="shared" si="25"/>
        <v>#DIV/0!</v>
      </c>
      <c r="AJ86" s="191" t="e">
        <f t="shared" si="25"/>
        <v>#DIV/0!</v>
      </c>
      <c r="AK86" s="191" t="e">
        <f t="shared" si="25"/>
        <v>#DIV/0!</v>
      </c>
      <c r="AL86" s="191" t="e">
        <f t="shared" ref="AL86:BC86" si="26">AL27/(AL$59+AL$60)</f>
        <v>#DIV/0!</v>
      </c>
      <c r="AM86" s="191" t="e">
        <f t="shared" si="26"/>
        <v>#DIV/0!</v>
      </c>
      <c r="AN86" s="191" t="e">
        <f t="shared" si="26"/>
        <v>#DIV/0!</v>
      </c>
      <c r="AO86" s="191" t="e">
        <f t="shared" si="26"/>
        <v>#DIV/0!</v>
      </c>
      <c r="AP86" s="191" t="e">
        <f t="shared" si="26"/>
        <v>#DIV/0!</v>
      </c>
      <c r="AQ86" s="191" t="e">
        <f t="shared" si="26"/>
        <v>#DIV/0!</v>
      </c>
      <c r="AR86" s="191" t="e">
        <f t="shared" si="26"/>
        <v>#DIV/0!</v>
      </c>
      <c r="AS86" s="191" t="e">
        <f t="shared" si="26"/>
        <v>#DIV/0!</v>
      </c>
      <c r="AT86" s="191" t="e">
        <f t="shared" si="26"/>
        <v>#DIV/0!</v>
      </c>
      <c r="AU86" s="191" t="e">
        <f t="shared" si="26"/>
        <v>#DIV/0!</v>
      </c>
      <c r="AV86" s="191" t="e">
        <f t="shared" si="26"/>
        <v>#DIV/0!</v>
      </c>
      <c r="AW86" s="191" t="e">
        <f t="shared" si="26"/>
        <v>#DIV/0!</v>
      </c>
      <c r="AX86" s="191" t="e">
        <f t="shared" si="26"/>
        <v>#DIV/0!</v>
      </c>
      <c r="AY86" s="191" t="e">
        <f t="shared" si="26"/>
        <v>#DIV/0!</v>
      </c>
      <c r="AZ86" s="191" t="e">
        <f t="shared" si="26"/>
        <v>#DIV/0!</v>
      </c>
      <c r="BA86" s="191" t="e">
        <f t="shared" si="26"/>
        <v>#DIV/0!</v>
      </c>
      <c r="BB86" s="191" t="e">
        <f t="shared" si="26"/>
        <v>#DIV/0!</v>
      </c>
      <c r="BC86" s="191" t="e">
        <f t="shared" si="26"/>
        <v>#DIV/0!</v>
      </c>
    </row>
    <row r="87" spans="1:255" ht="14.25" customHeight="1" x14ac:dyDescent="0.3">
      <c r="B87" s="260" t="s">
        <v>68</v>
      </c>
      <c r="C87" s="261"/>
      <c r="D87" s="145"/>
      <c r="E87" s="163"/>
      <c r="F87" s="164" t="e">
        <f t="shared" ref="F87:AK87" si="27">F28/(F$59+F$60)</f>
        <v>#DIV/0!</v>
      </c>
      <c r="G87" s="164" t="e">
        <f t="shared" si="27"/>
        <v>#DIV/0!</v>
      </c>
      <c r="H87" s="164" t="e">
        <f t="shared" si="27"/>
        <v>#DIV/0!</v>
      </c>
      <c r="I87" s="164" t="e">
        <f t="shared" si="27"/>
        <v>#DIV/0!</v>
      </c>
      <c r="J87" s="164" t="e">
        <f t="shared" si="27"/>
        <v>#DIV/0!</v>
      </c>
      <c r="K87" s="164" t="e">
        <f t="shared" si="27"/>
        <v>#DIV/0!</v>
      </c>
      <c r="L87" s="164" t="e">
        <f t="shared" si="27"/>
        <v>#DIV/0!</v>
      </c>
      <c r="M87" s="164" t="e">
        <f t="shared" si="27"/>
        <v>#DIV/0!</v>
      </c>
      <c r="N87" s="164" t="e">
        <f t="shared" si="27"/>
        <v>#DIV/0!</v>
      </c>
      <c r="O87" s="164" t="e">
        <f t="shared" si="27"/>
        <v>#DIV/0!</v>
      </c>
      <c r="P87" s="164" t="e">
        <f t="shared" si="27"/>
        <v>#DIV/0!</v>
      </c>
      <c r="Q87" s="164" t="e">
        <f t="shared" si="27"/>
        <v>#DIV/0!</v>
      </c>
      <c r="R87" s="164" t="e">
        <f t="shared" si="27"/>
        <v>#DIV/0!</v>
      </c>
      <c r="S87" s="164" t="e">
        <f t="shared" si="27"/>
        <v>#DIV/0!</v>
      </c>
      <c r="T87" s="164" t="e">
        <f t="shared" si="27"/>
        <v>#DIV/0!</v>
      </c>
      <c r="U87" s="164" t="e">
        <f t="shared" si="27"/>
        <v>#DIV/0!</v>
      </c>
      <c r="V87" s="164" t="e">
        <f t="shared" si="27"/>
        <v>#DIV/0!</v>
      </c>
      <c r="W87" s="164" t="e">
        <f t="shared" si="27"/>
        <v>#DIV/0!</v>
      </c>
      <c r="X87" s="164" t="e">
        <f t="shared" si="27"/>
        <v>#DIV/0!</v>
      </c>
      <c r="Y87" s="164" t="e">
        <f t="shared" si="27"/>
        <v>#DIV/0!</v>
      </c>
      <c r="Z87" s="164" t="e">
        <f t="shared" si="27"/>
        <v>#DIV/0!</v>
      </c>
      <c r="AA87" s="164" t="e">
        <f t="shared" si="27"/>
        <v>#DIV/0!</v>
      </c>
      <c r="AB87" s="164" t="e">
        <f t="shared" si="27"/>
        <v>#DIV/0!</v>
      </c>
      <c r="AC87" s="164" t="e">
        <f t="shared" si="27"/>
        <v>#DIV/0!</v>
      </c>
      <c r="AD87" s="164" t="e">
        <f t="shared" si="27"/>
        <v>#DIV/0!</v>
      </c>
      <c r="AE87" s="164" t="e">
        <f t="shared" si="27"/>
        <v>#DIV/0!</v>
      </c>
      <c r="AF87" s="164" t="e">
        <f t="shared" si="27"/>
        <v>#DIV/0!</v>
      </c>
      <c r="AG87" s="164" t="e">
        <f t="shared" si="27"/>
        <v>#DIV/0!</v>
      </c>
      <c r="AH87" s="164" t="e">
        <f t="shared" si="27"/>
        <v>#DIV/0!</v>
      </c>
      <c r="AI87" s="164" t="e">
        <f t="shared" si="27"/>
        <v>#DIV/0!</v>
      </c>
      <c r="AJ87" s="164" t="e">
        <f t="shared" si="27"/>
        <v>#DIV/0!</v>
      </c>
      <c r="AK87" s="164" t="e">
        <f t="shared" si="27"/>
        <v>#DIV/0!</v>
      </c>
      <c r="AL87" s="164" t="e">
        <f t="shared" ref="AL87:BC87" si="28">AL28/(AL$59+AL$60)</f>
        <v>#DIV/0!</v>
      </c>
      <c r="AM87" s="164" t="e">
        <f t="shared" si="28"/>
        <v>#DIV/0!</v>
      </c>
      <c r="AN87" s="164" t="e">
        <f t="shared" si="28"/>
        <v>#DIV/0!</v>
      </c>
      <c r="AO87" s="164" t="e">
        <f t="shared" si="28"/>
        <v>#DIV/0!</v>
      </c>
      <c r="AP87" s="164" t="e">
        <f t="shared" si="28"/>
        <v>#DIV/0!</v>
      </c>
      <c r="AQ87" s="164" t="e">
        <f t="shared" si="28"/>
        <v>#DIV/0!</v>
      </c>
      <c r="AR87" s="164" t="e">
        <f t="shared" si="28"/>
        <v>#DIV/0!</v>
      </c>
      <c r="AS87" s="164" t="e">
        <f t="shared" si="28"/>
        <v>#DIV/0!</v>
      </c>
      <c r="AT87" s="164" t="e">
        <f t="shared" si="28"/>
        <v>#DIV/0!</v>
      </c>
      <c r="AU87" s="164" t="e">
        <f t="shared" si="28"/>
        <v>#DIV/0!</v>
      </c>
      <c r="AV87" s="164" t="e">
        <f t="shared" si="28"/>
        <v>#DIV/0!</v>
      </c>
      <c r="AW87" s="164" t="e">
        <f t="shared" si="28"/>
        <v>#DIV/0!</v>
      </c>
      <c r="AX87" s="164" t="e">
        <f t="shared" si="28"/>
        <v>#DIV/0!</v>
      </c>
      <c r="AY87" s="164" t="e">
        <f t="shared" si="28"/>
        <v>#DIV/0!</v>
      </c>
      <c r="AZ87" s="164" t="e">
        <f t="shared" si="28"/>
        <v>#DIV/0!</v>
      </c>
      <c r="BA87" s="164" t="e">
        <f t="shared" si="28"/>
        <v>#DIV/0!</v>
      </c>
      <c r="BB87" s="164" t="e">
        <f t="shared" si="28"/>
        <v>#DIV/0!</v>
      </c>
      <c r="BC87" s="164" t="e">
        <f t="shared" si="28"/>
        <v>#DIV/0!</v>
      </c>
    </row>
    <row r="88" spans="1:255" ht="14.25" customHeight="1" x14ac:dyDescent="0.3">
      <c r="B88" s="260" t="s">
        <v>69</v>
      </c>
      <c r="C88" s="261"/>
      <c r="D88" s="145"/>
      <c r="E88" s="163"/>
      <c r="F88" s="164" t="e">
        <f t="shared" ref="F88:AK88" si="29">F29/(F$59+F$60)</f>
        <v>#DIV/0!</v>
      </c>
      <c r="G88" s="164" t="e">
        <f t="shared" si="29"/>
        <v>#DIV/0!</v>
      </c>
      <c r="H88" s="164" t="e">
        <f t="shared" si="29"/>
        <v>#DIV/0!</v>
      </c>
      <c r="I88" s="164" t="e">
        <f t="shared" si="29"/>
        <v>#DIV/0!</v>
      </c>
      <c r="J88" s="164" t="e">
        <f t="shared" si="29"/>
        <v>#DIV/0!</v>
      </c>
      <c r="K88" s="164" t="e">
        <f t="shared" si="29"/>
        <v>#DIV/0!</v>
      </c>
      <c r="L88" s="164" t="e">
        <f t="shared" si="29"/>
        <v>#DIV/0!</v>
      </c>
      <c r="M88" s="164" t="e">
        <f t="shared" si="29"/>
        <v>#DIV/0!</v>
      </c>
      <c r="N88" s="164" t="e">
        <f t="shared" si="29"/>
        <v>#DIV/0!</v>
      </c>
      <c r="O88" s="164" t="e">
        <f t="shared" si="29"/>
        <v>#DIV/0!</v>
      </c>
      <c r="P88" s="164" t="e">
        <f t="shared" si="29"/>
        <v>#DIV/0!</v>
      </c>
      <c r="Q88" s="164" t="e">
        <f t="shared" si="29"/>
        <v>#DIV/0!</v>
      </c>
      <c r="R88" s="164" t="e">
        <f t="shared" si="29"/>
        <v>#DIV/0!</v>
      </c>
      <c r="S88" s="164" t="e">
        <f t="shared" si="29"/>
        <v>#DIV/0!</v>
      </c>
      <c r="T88" s="164" t="e">
        <f t="shared" si="29"/>
        <v>#DIV/0!</v>
      </c>
      <c r="U88" s="164" t="e">
        <f t="shared" si="29"/>
        <v>#DIV/0!</v>
      </c>
      <c r="V88" s="164" t="e">
        <f t="shared" si="29"/>
        <v>#DIV/0!</v>
      </c>
      <c r="W88" s="164" t="e">
        <f t="shared" si="29"/>
        <v>#DIV/0!</v>
      </c>
      <c r="X88" s="164" t="e">
        <f t="shared" si="29"/>
        <v>#DIV/0!</v>
      </c>
      <c r="Y88" s="164" t="e">
        <f t="shared" si="29"/>
        <v>#DIV/0!</v>
      </c>
      <c r="Z88" s="164" t="e">
        <f t="shared" si="29"/>
        <v>#DIV/0!</v>
      </c>
      <c r="AA88" s="164" t="e">
        <f t="shared" si="29"/>
        <v>#DIV/0!</v>
      </c>
      <c r="AB88" s="164" t="e">
        <f t="shared" si="29"/>
        <v>#DIV/0!</v>
      </c>
      <c r="AC88" s="164" t="e">
        <f t="shared" si="29"/>
        <v>#DIV/0!</v>
      </c>
      <c r="AD88" s="164" t="e">
        <f t="shared" si="29"/>
        <v>#DIV/0!</v>
      </c>
      <c r="AE88" s="164" t="e">
        <f t="shared" si="29"/>
        <v>#DIV/0!</v>
      </c>
      <c r="AF88" s="164" t="e">
        <f t="shared" si="29"/>
        <v>#DIV/0!</v>
      </c>
      <c r="AG88" s="164" t="e">
        <f t="shared" si="29"/>
        <v>#DIV/0!</v>
      </c>
      <c r="AH88" s="164" t="e">
        <f t="shared" si="29"/>
        <v>#DIV/0!</v>
      </c>
      <c r="AI88" s="164" t="e">
        <f t="shared" si="29"/>
        <v>#DIV/0!</v>
      </c>
      <c r="AJ88" s="164" t="e">
        <f t="shared" si="29"/>
        <v>#DIV/0!</v>
      </c>
      <c r="AK88" s="164" t="e">
        <f t="shared" si="29"/>
        <v>#DIV/0!</v>
      </c>
      <c r="AL88" s="164" t="e">
        <f t="shared" ref="AL88:BC88" si="30">AL29/(AL$59+AL$60)</f>
        <v>#DIV/0!</v>
      </c>
      <c r="AM88" s="164" t="e">
        <f t="shared" si="30"/>
        <v>#DIV/0!</v>
      </c>
      <c r="AN88" s="164" t="e">
        <f t="shared" si="30"/>
        <v>#DIV/0!</v>
      </c>
      <c r="AO88" s="164" t="e">
        <f t="shared" si="30"/>
        <v>#DIV/0!</v>
      </c>
      <c r="AP88" s="164" t="e">
        <f t="shared" si="30"/>
        <v>#DIV/0!</v>
      </c>
      <c r="AQ88" s="164" t="e">
        <f t="shared" si="30"/>
        <v>#DIV/0!</v>
      </c>
      <c r="AR88" s="164" t="e">
        <f t="shared" si="30"/>
        <v>#DIV/0!</v>
      </c>
      <c r="AS88" s="164" t="e">
        <f t="shared" si="30"/>
        <v>#DIV/0!</v>
      </c>
      <c r="AT88" s="164" t="e">
        <f t="shared" si="30"/>
        <v>#DIV/0!</v>
      </c>
      <c r="AU88" s="164" t="e">
        <f t="shared" si="30"/>
        <v>#DIV/0!</v>
      </c>
      <c r="AV88" s="164" t="e">
        <f t="shared" si="30"/>
        <v>#DIV/0!</v>
      </c>
      <c r="AW88" s="164" t="e">
        <f t="shared" si="30"/>
        <v>#DIV/0!</v>
      </c>
      <c r="AX88" s="164" t="e">
        <f t="shared" si="30"/>
        <v>#DIV/0!</v>
      </c>
      <c r="AY88" s="164" t="e">
        <f t="shared" si="30"/>
        <v>#DIV/0!</v>
      </c>
      <c r="AZ88" s="164" t="e">
        <f t="shared" si="30"/>
        <v>#DIV/0!</v>
      </c>
      <c r="BA88" s="164" t="e">
        <f t="shared" si="30"/>
        <v>#DIV/0!</v>
      </c>
      <c r="BB88" s="164" t="e">
        <f t="shared" si="30"/>
        <v>#DIV/0!</v>
      </c>
      <c r="BC88" s="164" t="e">
        <f t="shared" si="30"/>
        <v>#DIV/0!</v>
      </c>
    </row>
    <row r="89" spans="1:255" ht="14.25" customHeight="1" x14ac:dyDescent="0.3">
      <c r="B89" s="260" t="s">
        <v>70</v>
      </c>
      <c r="C89" s="261"/>
      <c r="D89" s="145"/>
      <c r="E89" s="163"/>
      <c r="F89" s="164" t="e">
        <f>F59/F60</f>
        <v>#DIV/0!</v>
      </c>
      <c r="G89" s="164" t="e">
        <f t="shared" ref="G89:BC89" si="31">G59/G60</f>
        <v>#DIV/0!</v>
      </c>
      <c r="H89" s="164" t="e">
        <f t="shared" si="31"/>
        <v>#DIV/0!</v>
      </c>
      <c r="I89" s="164" t="e">
        <f t="shared" si="31"/>
        <v>#DIV/0!</v>
      </c>
      <c r="J89" s="164" t="e">
        <f t="shared" si="31"/>
        <v>#DIV/0!</v>
      </c>
      <c r="K89" s="164" t="e">
        <f t="shared" si="31"/>
        <v>#DIV/0!</v>
      </c>
      <c r="L89" s="164" t="e">
        <f t="shared" si="31"/>
        <v>#DIV/0!</v>
      </c>
      <c r="M89" s="164" t="e">
        <f t="shared" si="31"/>
        <v>#DIV/0!</v>
      </c>
      <c r="N89" s="164" t="e">
        <f t="shared" si="31"/>
        <v>#DIV/0!</v>
      </c>
      <c r="O89" s="164" t="e">
        <f t="shared" si="31"/>
        <v>#DIV/0!</v>
      </c>
      <c r="P89" s="164" t="e">
        <f t="shared" si="31"/>
        <v>#DIV/0!</v>
      </c>
      <c r="Q89" s="164" t="e">
        <f t="shared" si="31"/>
        <v>#DIV/0!</v>
      </c>
      <c r="R89" s="164" t="e">
        <f t="shared" si="31"/>
        <v>#DIV/0!</v>
      </c>
      <c r="S89" s="164" t="e">
        <f t="shared" si="31"/>
        <v>#DIV/0!</v>
      </c>
      <c r="T89" s="164" t="e">
        <f t="shared" si="31"/>
        <v>#DIV/0!</v>
      </c>
      <c r="U89" s="164" t="e">
        <f t="shared" si="31"/>
        <v>#DIV/0!</v>
      </c>
      <c r="V89" s="164" t="e">
        <f t="shared" si="31"/>
        <v>#DIV/0!</v>
      </c>
      <c r="W89" s="164" t="e">
        <f t="shared" si="31"/>
        <v>#DIV/0!</v>
      </c>
      <c r="X89" s="164" t="e">
        <f t="shared" si="31"/>
        <v>#DIV/0!</v>
      </c>
      <c r="Y89" s="164" t="e">
        <f t="shared" si="31"/>
        <v>#DIV/0!</v>
      </c>
      <c r="Z89" s="164" t="e">
        <f t="shared" si="31"/>
        <v>#DIV/0!</v>
      </c>
      <c r="AA89" s="164" t="e">
        <f t="shared" si="31"/>
        <v>#DIV/0!</v>
      </c>
      <c r="AB89" s="164" t="e">
        <f t="shared" si="31"/>
        <v>#DIV/0!</v>
      </c>
      <c r="AC89" s="164" t="e">
        <f t="shared" si="31"/>
        <v>#DIV/0!</v>
      </c>
      <c r="AD89" s="164" t="e">
        <f t="shared" si="31"/>
        <v>#DIV/0!</v>
      </c>
      <c r="AE89" s="164" t="e">
        <f t="shared" si="31"/>
        <v>#DIV/0!</v>
      </c>
      <c r="AF89" s="164" t="e">
        <f t="shared" si="31"/>
        <v>#DIV/0!</v>
      </c>
      <c r="AG89" s="164" t="e">
        <f t="shared" si="31"/>
        <v>#DIV/0!</v>
      </c>
      <c r="AH89" s="164" t="e">
        <f t="shared" si="31"/>
        <v>#DIV/0!</v>
      </c>
      <c r="AI89" s="164" t="e">
        <f t="shared" si="31"/>
        <v>#DIV/0!</v>
      </c>
      <c r="AJ89" s="164" t="e">
        <f t="shared" si="31"/>
        <v>#DIV/0!</v>
      </c>
      <c r="AK89" s="164" t="e">
        <f t="shared" si="31"/>
        <v>#DIV/0!</v>
      </c>
      <c r="AL89" s="164" t="e">
        <f t="shared" si="31"/>
        <v>#DIV/0!</v>
      </c>
      <c r="AM89" s="164" t="e">
        <f t="shared" si="31"/>
        <v>#DIV/0!</v>
      </c>
      <c r="AN89" s="164" t="e">
        <f t="shared" si="31"/>
        <v>#DIV/0!</v>
      </c>
      <c r="AO89" s="164" t="e">
        <f t="shared" si="31"/>
        <v>#DIV/0!</v>
      </c>
      <c r="AP89" s="164" t="e">
        <f t="shared" si="31"/>
        <v>#DIV/0!</v>
      </c>
      <c r="AQ89" s="164" t="e">
        <f t="shared" si="31"/>
        <v>#DIV/0!</v>
      </c>
      <c r="AR89" s="164" t="e">
        <f t="shared" si="31"/>
        <v>#DIV/0!</v>
      </c>
      <c r="AS89" s="164" t="e">
        <f t="shared" si="31"/>
        <v>#DIV/0!</v>
      </c>
      <c r="AT89" s="164" t="e">
        <f t="shared" si="31"/>
        <v>#DIV/0!</v>
      </c>
      <c r="AU89" s="164" t="e">
        <f t="shared" si="31"/>
        <v>#DIV/0!</v>
      </c>
      <c r="AV89" s="164" t="e">
        <f t="shared" si="31"/>
        <v>#DIV/0!</v>
      </c>
      <c r="AW89" s="164" t="e">
        <f t="shared" si="31"/>
        <v>#DIV/0!</v>
      </c>
      <c r="AX89" s="164" t="e">
        <f t="shared" si="31"/>
        <v>#DIV/0!</v>
      </c>
      <c r="AY89" s="164" t="e">
        <f t="shared" si="31"/>
        <v>#DIV/0!</v>
      </c>
      <c r="AZ89" s="164" t="e">
        <f t="shared" si="31"/>
        <v>#DIV/0!</v>
      </c>
      <c r="BA89" s="164" t="e">
        <f t="shared" si="31"/>
        <v>#DIV/0!</v>
      </c>
      <c r="BB89" s="164" t="e">
        <f t="shared" si="31"/>
        <v>#DIV/0!</v>
      </c>
      <c r="BC89" s="164" t="e">
        <f t="shared" si="31"/>
        <v>#DIV/0!</v>
      </c>
    </row>
    <row r="90" spans="1:255" ht="14.25" customHeight="1" x14ac:dyDescent="0.3">
      <c r="B90" s="262" t="s">
        <v>71</v>
      </c>
      <c r="C90" s="263"/>
      <c r="D90" s="146"/>
      <c r="E90" s="168"/>
      <c r="F90" s="192" t="e">
        <f>F70/(F59+F60)</f>
        <v>#DIV/0!</v>
      </c>
      <c r="G90" s="192" t="e">
        <f t="shared" ref="G90:BC90" si="32">G70/(G59+G60)</f>
        <v>#DIV/0!</v>
      </c>
      <c r="H90" s="192" t="e">
        <f t="shared" si="32"/>
        <v>#DIV/0!</v>
      </c>
      <c r="I90" s="192" t="e">
        <f t="shared" si="32"/>
        <v>#DIV/0!</v>
      </c>
      <c r="J90" s="192" t="e">
        <f t="shared" si="32"/>
        <v>#DIV/0!</v>
      </c>
      <c r="K90" s="192" t="e">
        <f t="shared" si="32"/>
        <v>#DIV/0!</v>
      </c>
      <c r="L90" s="192" t="e">
        <f t="shared" si="32"/>
        <v>#DIV/0!</v>
      </c>
      <c r="M90" s="192" t="e">
        <f t="shared" si="32"/>
        <v>#DIV/0!</v>
      </c>
      <c r="N90" s="192" t="e">
        <f t="shared" si="32"/>
        <v>#DIV/0!</v>
      </c>
      <c r="O90" s="192" t="e">
        <f t="shared" si="32"/>
        <v>#DIV/0!</v>
      </c>
      <c r="P90" s="192" t="e">
        <f t="shared" si="32"/>
        <v>#DIV/0!</v>
      </c>
      <c r="Q90" s="192" t="e">
        <f t="shared" si="32"/>
        <v>#DIV/0!</v>
      </c>
      <c r="R90" s="192" t="e">
        <f t="shared" si="32"/>
        <v>#DIV/0!</v>
      </c>
      <c r="S90" s="192" t="e">
        <f t="shared" si="32"/>
        <v>#DIV/0!</v>
      </c>
      <c r="T90" s="192" t="e">
        <f t="shared" si="32"/>
        <v>#DIV/0!</v>
      </c>
      <c r="U90" s="192" t="e">
        <f t="shared" si="32"/>
        <v>#DIV/0!</v>
      </c>
      <c r="V90" s="192" t="e">
        <f t="shared" si="32"/>
        <v>#DIV/0!</v>
      </c>
      <c r="W90" s="192" t="e">
        <f t="shared" si="32"/>
        <v>#DIV/0!</v>
      </c>
      <c r="X90" s="192" t="e">
        <f t="shared" si="32"/>
        <v>#DIV/0!</v>
      </c>
      <c r="Y90" s="192" t="e">
        <f t="shared" si="32"/>
        <v>#DIV/0!</v>
      </c>
      <c r="Z90" s="192" t="e">
        <f t="shared" si="32"/>
        <v>#DIV/0!</v>
      </c>
      <c r="AA90" s="192" t="e">
        <f t="shared" si="32"/>
        <v>#DIV/0!</v>
      </c>
      <c r="AB90" s="192" t="e">
        <f t="shared" si="32"/>
        <v>#DIV/0!</v>
      </c>
      <c r="AC90" s="192" t="e">
        <f t="shared" si="32"/>
        <v>#DIV/0!</v>
      </c>
      <c r="AD90" s="192" t="e">
        <f t="shared" si="32"/>
        <v>#DIV/0!</v>
      </c>
      <c r="AE90" s="192" t="e">
        <f t="shared" si="32"/>
        <v>#DIV/0!</v>
      </c>
      <c r="AF90" s="192" t="e">
        <f t="shared" si="32"/>
        <v>#DIV/0!</v>
      </c>
      <c r="AG90" s="192" t="e">
        <f t="shared" si="32"/>
        <v>#DIV/0!</v>
      </c>
      <c r="AH90" s="192" t="e">
        <f t="shared" si="32"/>
        <v>#DIV/0!</v>
      </c>
      <c r="AI90" s="192" t="e">
        <f t="shared" si="32"/>
        <v>#DIV/0!</v>
      </c>
      <c r="AJ90" s="192" t="e">
        <f t="shared" si="32"/>
        <v>#DIV/0!</v>
      </c>
      <c r="AK90" s="192" t="e">
        <f t="shared" si="32"/>
        <v>#DIV/0!</v>
      </c>
      <c r="AL90" s="192" t="e">
        <f t="shared" si="32"/>
        <v>#DIV/0!</v>
      </c>
      <c r="AM90" s="192" t="e">
        <f t="shared" si="32"/>
        <v>#DIV/0!</v>
      </c>
      <c r="AN90" s="192" t="e">
        <f t="shared" si="32"/>
        <v>#DIV/0!</v>
      </c>
      <c r="AO90" s="192" t="e">
        <f t="shared" si="32"/>
        <v>#DIV/0!</v>
      </c>
      <c r="AP90" s="192" t="e">
        <f t="shared" si="32"/>
        <v>#DIV/0!</v>
      </c>
      <c r="AQ90" s="192" t="e">
        <f t="shared" si="32"/>
        <v>#DIV/0!</v>
      </c>
      <c r="AR90" s="192" t="e">
        <f t="shared" si="32"/>
        <v>#DIV/0!</v>
      </c>
      <c r="AS90" s="192" t="e">
        <f t="shared" si="32"/>
        <v>#DIV/0!</v>
      </c>
      <c r="AT90" s="192" t="e">
        <f t="shared" si="32"/>
        <v>#DIV/0!</v>
      </c>
      <c r="AU90" s="192" t="e">
        <f t="shared" si="32"/>
        <v>#DIV/0!</v>
      </c>
      <c r="AV90" s="192" t="e">
        <f t="shared" si="32"/>
        <v>#DIV/0!</v>
      </c>
      <c r="AW90" s="192" t="e">
        <f t="shared" si="32"/>
        <v>#DIV/0!</v>
      </c>
      <c r="AX90" s="192" t="e">
        <f t="shared" si="32"/>
        <v>#DIV/0!</v>
      </c>
      <c r="AY90" s="192" t="e">
        <f t="shared" si="32"/>
        <v>#DIV/0!</v>
      </c>
      <c r="AZ90" s="192" t="e">
        <f t="shared" si="32"/>
        <v>#DIV/0!</v>
      </c>
      <c r="BA90" s="192" t="e">
        <f t="shared" si="32"/>
        <v>#DIV/0!</v>
      </c>
      <c r="BB90" s="192" t="e">
        <f t="shared" si="32"/>
        <v>#DIV/0!</v>
      </c>
      <c r="BC90" s="192" t="e">
        <f t="shared" si="32"/>
        <v>#DIV/0!</v>
      </c>
    </row>
    <row r="92" spans="1:255" s="46" customFormat="1" ht="12.75" customHeight="1" x14ac:dyDescent="0.3">
      <c r="A92" s="27"/>
      <c r="B92" s="268"/>
      <c r="C92" s="268"/>
      <c r="D92" s="38"/>
      <c r="E92" s="3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c r="FU92" s="27"/>
      <c r="FV92" s="27"/>
      <c r="FW92" s="27"/>
      <c r="FX92" s="27"/>
      <c r="FY92" s="27"/>
      <c r="FZ92" s="27"/>
      <c r="GA92" s="27"/>
      <c r="GB92" s="27"/>
      <c r="GC92" s="27"/>
      <c r="GD92" s="27"/>
      <c r="GE92" s="27"/>
      <c r="GF92" s="27"/>
      <c r="GG92" s="27"/>
      <c r="GH92" s="27"/>
      <c r="GI92" s="27"/>
      <c r="GJ92" s="27"/>
      <c r="GK92" s="27"/>
      <c r="GL92" s="27"/>
      <c r="GM92" s="27"/>
      <c r="GN92" s="27"/>
      <c r="GO92" s="27"/>
      <c r="GP92" s="27"/>
      <c r="GQ92" s="27"/>
      <c r="GR92" s="27"/>
      <c r="GS92" s="27"/>
      <c r="GT92" s="27"/>
      <c r="GU92" s="27"/>
      <c r="GV92" s="27"/>
      <c r="GW92" s="27"/>
      <c r="GX92" s="27"/>
      <c r="GY92" s="27"/>
      <c r="GZ92" s="27"/>
      <c r="HA92" s="27"/>
      <c r="HB92" s="27"/>
      <c r="HC92" s="27"/>
      <c r="HD92" s="27"/>
      <c r="HE92" s="27"/>
      <c r="HF92" s="27"/>
      <c r="HG92" s="27"/>
      <c r="HH92" s="27"/>
      <c r="HI92" s="27"/>
      <c r="HJ92" s="27"/>
      <c r="HK92" s="27"/>
      <c r="HL92" s="27"/>
      <c r="HM92" s="27"/>
      <c r="HN92" s="27"/>
      <c r="HO92" s="27"/>
      <c r="HP92" s="27"/>
      <c r="HQ92" s="27"/>
      <c r="HR92" s="27"/>
      <c r="HS92" s="27"/>
      <c r="HT92" s="27"/>
      <c r="HU92" s="27"/>
      <c r="HV92" s="27"/>
      <c r="HW92" s="27"/>
      <c r="HX92" s="27"/>
      <c r="HY92" s="27"/>
      <c r="HZ92" s="27"/>
      <c r="IA92" s="27"/>
      <c r="IB92" s="27"/>
      <c r="IC92" s="27"/>
      <c r="ID92" s="27"/>
      <c r="IE92" s="27"/>
      <c r="IF92" s="27"/>
      <c r="IG92" s="27"/>
      <c r="IH92" s="27"/>
      <c r="II92" s="27"/>
      <c r="IJ92" s="27"/>
      <c r="IK92" s="27"/>
      <c r="IL92" s="27"/>
      <c r="IM92" s="27"/>
      <c r="IN92" s="27"/>
      <c r="IO92" s="27"/>
      <c r="IP92" s="27"/>
      <c r="IQ92" s="27"/>
      <c r="IR92" s="27"/>
      <c r="IS92" s="27"/>
      <c r="IT92" s="27"/>
      <c r="IU92" s="27"/>
    </row>
  </sheetData>
  <pageMargins left="0.70866141732283472" right="0.70866141732283472" top="0.74803149606299213" bottom="0.74803149606299213" header="0.31496062992125984" footer="0.31496062992125984"/>
  <pageSetup paperSize="9" scale="16" orientation="landscape" r:id="rId1"/>
  <headerFooter scaleWithDoc="0">
    <oddHeader>&amp;R&amp;"Arial,Fett"&amp;12SST 2012</oddHeader>
    <oddFooter>&amp;L&amp;F/&amp;A&amp;C&amp;P/&amp;N&amp;R&amp;D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D4ECF9"/>
    <pageSetUpPr fitToPage="1"/>
  </sheetPr>
  <dimension ref="A1:IU62"/>
  <sheetViews>
    <sheetView showGridLines="0" zoomScale="90" zoomScaleNormal="90" workbookViewId="0"/>
  </sheetViews>
  <sheetFormatPr baseColWidth="10" defaultColWidth="8.81640625" defaultRowHeight="12.75" customHeight="1" outlineLevelCol="1" x14ac:dyDescent="0.3"/>
  <cols>
    <col min="1" max="1" width="5.7265625" style="6" customWidth="1"/>
    <col min="2" max="2" width="82.81640625" style="241" customWidth="1"/>
    <col min="3" max="3" width="59" style="241" customWidth="1" outlineLevel="1"/>
    <col min="4" max="4" width="54.26953125" style="19" customWidth="1" outlineLevel="1"/>
    <col min="5" max="5" width="22.81640625" style="15" customWidth="1"/>
    <col min="6" max="55" width="10.7265625" style="6" customWidth="1"/>
    <col min="56" max="16384" width="8.81640625" style="6"/>
  </cols>
  <sheetData>
    <row r="1" spans="1:255" s="23" customFormat="1" ht="20.149999999999999" customHeight="1" x14ac:dyDescent="0.3">
      <c r="A1" s="65" t="s">
        <v>234</v>
      </c>
      <c r="B1" s="65" t="s">
        <v>262</v>
      </c>
      <c r="C1" s="245"/>
      <c r="D1" s="197"/>
      <c r="E1" s="197"/>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10"/>
      <c r="II1" s="10"/>
      <c r="IJ1" s="10"/>
      <c r="IK1" s="10"/>
      <c r="IL1" s="10"/>
      <c r="IM1" s="10"/>
      <c r="IN1" s="10"/>
      <c r="IO1" s="10"/>
      <c r="IP1" s="10"/>
      <c r="IQ1" s="10"/>
      <c r="IR1" s="10"/>
      <c r="IS1" s="10"/>
      <c r="IT1" s="10"/>
      <c r="IU1" s="10"/>
    </row>
    <row r="2" spans="1:255" s="10" customFormat="1" ht="14.25" customHeight="1" x14ac:dyDescent="0.3">
      <c r="A2" s="7"/>
      <c r="B2" s="17"/>
      <c r="C2" s="17"/>
      <c r="D2" s="17"/>
      <c r="E2" s="16"/>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row>
    <row r="3" spans="1:255" ht="14.25" customHeight="1" x14ac:dyDescent="0.3">
      <c r="A3" s="7"/>
      <c r="B3" s="18"/>
      <c r="C3" s="18"/>
      <c r="D3" s="17"/>
      <c r="E3" s="16"/>
      <c r="F3" s="7"/>
      <c r="G3" s="21"/>
      <c r="H3" s="21"/>
      <c r="I3" s="21"/>
      <c r="J3" s="21"/>
      <c r="K3" s="2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row>
    <row r="4" spans="1:255" s="9" customFormat="1" ht="20.149999999999999" customHeight="1" x14ac:dyDescent="0.25">
      <c r="B4" s="193"/>
      <c r="C4" s="193" t="s">
        <v>135</v>
      </c>
      <c r="D4" s="193" t="s">
        <v>134</v>
      </c>
      <c r="E4" s="195" t="s">
        <v>2</v>
      </c>
      <c r="F4" s="7"/>
      <c r="G4" s="237"/>
      <c r="H4" s="21"/>
      <c r="I4" s="22"/>
      <c r="J4" s="21"/>
      <c r="K4" s="2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row>
    <row r="5" spans="1:255" ht="14.25" customHeight="1" x14ac:dyDescent="0.3">
      <c r="B5" s="225" t="s">
        <v>245</v>
      </c>
      <c r="C5" s="246"/>
      <c r="D5" s="147"/>
      <c r="E5" s="158">
        <f>E46</f>
        <v>0</v>
      </c>
      <c r="F5" s="7"/>
      <c r="G5" s="21"/>
      <c r="H5" s="21"/>
      <c r="I5" s="22"/>
      <c r="J5" s="21"/>
      <c r="K5" s="21"/>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row>
    <row r="6" spans="1:255" ht="27" customHeight="1" x14ac:dyDescent="0.3">
      <c r="B6" s="289" t="s">
        <v>184</v>
      </c>
      <c r="C6" s="247" t="s">
        <v>194</v>
      </c>
      <c r="D6" s="145"/>
      <c r="E6" s="203"/>
      <c r="F6" s="7"/>
      <c r="G6" s="21"/>
      <c r="H6" s="21"/>
      <c r="I6" s="22"/>
      <c r="J6" s="21"/>
      <c r="K6" s="21"/>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row>
    <row r="7" spans="1:255" ht="14.25" customHeight="1" x14ac:dyDescent="0.3">
      <c r="B7" s="226" t="s">
        <v>185</v>
      </c>
      <c r="C7" s="247" t="s">
        <v>1</v>
      </c>
      <c r="D7" s="145"/>
      <c r="E7" s="203"/>
      <c r="F7" s="7"/>
      <c r="G7" s="21"/>
      <c r="H7" s="21"/>
      <c r="I7" s="22"/>
      <c r="J7" s="21"/>
      <c r="K7" s="21"/>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row>
    <row r="8" spans="1:255" ht="14.25" customHeight="1" x14ac:dyDescent="0.3">
      <c r="B8" s="226" t="s">
        <v>182</v>
      </c>
      <c r="C8" s="261"/>
      <c r="D8" s="145"/>
      <c r="E8" s="203"/>
      <c r="F8" s="7"/>
      <c r="G8" s="21"/>
      <c r="H8" s="21"/>
      <c r="I8" s="22"/>
      <c r="J8" s="21"/>
      <c r="K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row>
    <row r="9" spans="1:255" ht="14.25" customHeight="1" x14ac:dyDescent="0.3">
      <c r="B9" s="226" t="s">
        <v>183</v>
      </c>
      <c r="C9" s="247"/>
      <c r="D9" s="145"/>
      <c r="E9" s="203"/>
      <c r="F9" s="7"/>
      <c r="G9" s="7"/>
      <c r="H9" s="7"/>
      <c r="I9" s="8"/>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spans="1:255" ht="14.25" customHeight="1" x14ac:dyDescent="0.3">
      <c r="B10" s="226" t="str">
        <f>"Best Estimate der Versicherungsverpflichtungen brutto per 01.01." &amp;current_year &amp; " (vor Rückversicherung)"</f>
        <v>Best Estimate der Versicherungsverpflichtungen brutto per 01.01.2025 (vor Rückversicherung)</v>
      </c>
      <c r="C10" s="247"/>
      <c r="D10" s="145"/>
      <c r="E10" s="158">
        <f>E5+E7+E6+E8+E9</f>
        <v>0</v>
      </c>
      <c r="F10" s="7"/>
      <c r="G10" s="7"/>
      <c r="H10" s="7"/>
      <c r="I10" s="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row>
    <row r="11" spans="1:255" ht="14.25" customHeight="1" x14ac:dyDescent="0.3">
      <c r="B11" s="226" t="str">
        <f>"Statutarische technische Rückstellungen brutto per 01.01." &amp;current_year &amp;" (vor Rückversicherung) "</f>
        <v xml:space="preserve">Statutarische technische Rückstellungen brutto per 01.01.2025 (vor Rückversicherung) </v>
      </c>
      <c r="C11" s="261"/>
      <c r="D11" s="145"/>
      <c r="E11" s="203"/>
      <c r="F11" s="7"/>
      <c r="G11" s="7"/>
      <c r="H11" s="7"/>
      <c r="I11" s="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row>
    <row r="12" spans="1:255" ht="14.25" customHeight="1" x14ac:dyDescent="0.3">
      <c r="B12" s="226" t="s">
        <v>75</v>
      </c>
      <c r="C12" s="247"/>
      <c r="D12" s="145"/>
      <c r="E12" s="148">
        <f>E10+E11</f>
        <v>0</v>
      </c>
      <c r="F12" s="7"/>
      <c r="G12" s="7"/>
      <c r="H12" s="7"/>
      <c r="I12" s="8"/>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row>
    <row r="13" spans="1:255" ht="14.25" customHeight="1" x14ac:dyDescent="0.3">
      <c r="B13" s="227"/>
      <c r="C13" s="248"/>
      <c r="D13" s="82"/>
      <c r="E13" s="199"/>
    </row>
    <row r="14" spans="1:255" ht="14.25" customHeight="1" x14ac:dyDescent="0.3">
      <c r="B14" s="226" t="s">
        <v>246</v>
      </c>
      <c r="C14" s="247"/>
      <c r="D14" s="145"/>
      <c r="E14" s="204">
        <f>E56</f>
        <v>0</v>
      </c>
      <c r="F14" s="7"/>
      <c r="G14" s="7"/>
      <c r="H14" s="7"/>
      <c r="I14" s="8"/>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255" ht="14.25" customHeight="1" x14ac:dyDescent="0.3">
      <c r="B15" s="226" t="s">
        <v>252</v>
      </c>
      <c r="C15" s="247" t="s">
        <v>253</v>
      </c>
      <c r="D15" s="145"/>
      <c r="E15" s="203"/>
      <c r="F15" s="7"/>
      <c r="G15" s="7"/>
      <c r="H15" s="7"/>
      <c r="I15" s="8"/>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row>
    <row r="16" spans="1:255" ht="14.25" customHeight="1" x14ac:dyDescent="0.3">
      <c r="B16" s="228" t="s">
        <v>247</v>
      </c>
      <c r="C16" s="249"/>
      <c r="D16" s="146"/>
      <c r="E16" s="205">
        <f>E14+E15</f>
        <v>0</v>
      </c>
      <c r="F16" s="7"/>
      <c r="G16" s="7"/>
      <c r="H16" s="7"/>
      <c r="I16" s="8"/>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row>
    <row r="17" spans="1:255" ht="14.25" customHeight="1" x14ac:dyDescent="0.3">
      <c r="B17" s="238"/>
      <c r="C17" s="250"/>
      <c r="D17" s="200"/>
    </row>
    <row r="18" spans="1:255" s="9" customFormat="1" ht="20.149999999999999" customHeight="1" x14ac:dyDescent="0.25">
      <c r="B18" s="239"/>
      <c r="C18" s="193"/>
      <c r="D18" s="193"/>
      <c r="E18" s="154"/>
      <c r="F18" s="230">
        <f>DATE(current_year,12,31)</f>
        <v>46022</v>
      </c>
      <c r="G18" s="230">
        <f>DATE(YEAR(F18)+1,12,31)</f>
        <v>46387</v>
      </c>
      <c r="H18" s="230">
        <f t="shared" ref="H18:BC18" si="0">DATE(YEAR(G18)+1,12,31)</f>
        <v>46752</v>
      </c>
      <c r="I18" s="230">
        <f t="shared" si="0"/>
        <v>47118</v>
      </c>
      <c r="J18" s="230">
        <f t="shared" si="0"/>
        <v>47483</v>
      </c>
      <c r="K18" s="230">
        <f t="shared" si="0"/>
        <v>47848</v>
      </c>
      <c r="L18" s="230">
        <f t="shared" si="0"/>
        <v>48213</v>
      </c>
      <c r="M18" s="230">
        <f t="shared" si="0"/>
        <v>48579</v>
      </c>
      <c r="N18" s="230">
        <f t="shared" si="0"/>
        <v>48944</v>
      </c>
      <c r="O18" s="230">
        <f t="shared" si="0"/>
        <v>49309</v>
      </c>
      <c r="P18" s="230">
        <f t="shared" si="0"/>
        <v>49674</v>
      </c>
      <c r="Q18" s="230">
        <f t="shared" si="0"/>
        <v>50040</v>
      </c>
      <c r="R18" s="230">
        <f t="shared" si="0"/>
        <v>50405</v>
      </c>
      <c r="S18" s="230">
        <f t="shared" si="0"/>
        <v>50770</v>
      </c>
      <c r="T18" s="230">
        <f t="shared" si="0"/>
        <v>51135</v>
      </c>
      <c r="U18" s="230">
        <f t="shared" si="0"/>
        <v>51501</v>
      </c>
      <c r="V18" s="230">
        <f t="shared" si="0"/>
        <v>51866</v>
      </c>
      <c r="W18" s="230">
        <f t="shared" si="0"/>
        <v>52231</v>
      </c>
      <c r="X18" s="230">
        <f t="shared" si="0"/>
        <v>52596</v>
      </c>
      <c r="Y18" s="230">
        <f t="shared" si="0"/>
        <v>52962</v>
      </c>
      <c r="Z18" s="230">
        <f t="shared" si="0"/>
        <v>53327</v>
      </c>
      <c r="AA18" s="230">
        <f t="shared" si="0"/>
        <v>53692</v>
      </c>
      <c r="AB18" s="230">
        <f t="shared" si="0"/>
        <v>54057</v>
      </c>
      <c r="AC18" s="230">
        <f t="shared" si="0"/>
        <v>54423</v>
      </c>
      <c r="AD18" s="230">
        <f t="shared" si="0"/>
        <v>54788</v>
      </c>
      <c r="AE18" s="230">
        <f t="shared" si="0"/>
        <v>55153</v>
      </c>
      <c r="AF18" s="230">
        <f t="shared" si="0"/>
        <v>55518</v>
      </c>
      <c r="AG18" s="230">
        <f t="shared" si="0"/>
        <v>55884</v>
      </c>
      <c r="AH18" s="230">
        <f t="shared" si="0"/>
        <v>56249</v>
      </c>
      <c r="AI18" s="230">
        <f t="shared" si="0"/>
        <v>56614</v>
      </c>
      <c r="AJ18" s="230">
        <f t="shared" si="0"/>
        <v>56979</v>
      </c>
      <c r="AK18" s="230">
        <f t="shared" si="0"/>
        <v>57345</v>
      </c>
      <c r="AL18" s="230">
        <f t="shared" si="0"/>
        <v>57710</v>
      </c>
      <c r="AM18" s="230">
        <f t="shared" si="0"/>
        <v>58075</v>
      </c>
      <c r="AN18" s="230">
        <f t="shared" si="0"/>
        <v>58440</v>
      </c>
      <c r="AO18" s="230">
        <f t="shared" si="0"/>
        <v>58806</v>
      </c>
      <c r="AP18" s="230">
        <f t="shared" si="0"/>
        <v>59171</v>
      </c>
      <c r="AQ18" s="230">
        <f t="shared" si="0"/>
        <v>59536</v>
      </c>
      <c r="AR18" s="230">
        <f t="shared" si="0"/>
        <v>59901</v>
      </c>
      <c r="AS18" s="230">
        <f t="shared" si="0"/>
        <v>60267</v>
      </c>
      <c r="AT18" s="230">
        <f t="shared" si="0"/>
        <v>60632</v>
      </c>
      <c r="AU18" s="230">
        <f t="shared" si="0"/>
        <v>60997</v>
      </c>
      <c r="AV18" s="230">
        <f t="shared" si="0"/>
        <v>61362</v>
      </c>
      <c r="AW18" s="230">
        <f t="shared" si="0"/>
        <v>61728</v>
      </c>
      <c r="AX18" s="230">
        <f t="shared" si="0"/>
        <v>62093</v>
      </c>
      <c r="AY18" s="230">
        <f t="shared" si="0"/>
        <v>62458</v>
      </c>
      <c r="AZ18" s="230">
        <f t="shared" si="0"/>
        <v>62823</v>
      </c>
      <c r="BA18" s="230">
        <f t="shared" si="0"/>
        <v>63189</v>
      </c>
      <c r="BB18" s="230">
        <f t="shared" si="0"/>
        <v>63554</v>
      </c>
      <c r="BC18" s="231">
        <f t="shared" si="0"/>
        <v>63919</v>
      </c>
    </row>
    <row r="19" spans="1:255" ht="14.25" customHeight="1" x14ac:dyDescent="0.3">
      <c r="B19" s="226" t="s">
        <v>176</v>
      </c>
      <c r="C19" s="247" t="s">
        <v>218</v>
      </c>
      <c r="D19" s="145"/>
      <c r="E19" s="201"/>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row>
    <row r="20" spans="1:255" ht="14.25" customHeight="1" x14ac:dyDescent="0.3">
      <c r="B20" s="228" t="s">
        <v>254</v>
      </c>
      <c r="C20" s="249"/>
      <c r="D20" s="146"/>
      <c r="E20" s="202"/>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row>
    <row r="21" spans="1:255" ht="14.25" customHeight="1" x14ac:dyDescent="0.3">
      <c r="C21" s="250"/>
      <c r="D21" s="200"/>
    </row>
    <row r="22" spans="1:255" ht="14.25" customHeight="1" x14ac:dyDescent="0.3">
      <c r="B22" s="12" t="str">
        <f>"Risikofreier Abzinsfaktor ab 01.01." &amp;current_year</f>
        <v>Risikofreier Abzinsfaktor ab 01.01.2025</v>
      </c>
      <c r="C22" s="250"/>
      <c r="D22" s="200"/>
    </row>
    <row r="23" spans="1:255" ht="24" customHeight="1" x14ac:dyDescent="0.3">
      <c r="B23" s="193" t="s">
        <v>172</v>
      </c>
      <c r="C23" s="251"/>
      <c r="D23" s="194"/>
      <c r="E23" s="193" t="str">
        <f>"Barwert per 01.01." &amp;current_year</f>
        <v>Barwert per 01.01.2025</v>
      </c>
      <c r="F23" s="213">
        <f>L_CHF!D12</f>
        <v>1</v>
      </c>
      <c r="G23" s="213">
        <f>L_CHF!E12</f>
        <v>1</v>
      </c>
      <c r="H23" s="213">
        <f>L_CHF!F12</f>
        <v>1</v>
      </c>
      <c r="I23" s="213">
        <f>L_CHF!G12</f>
        <v>1</v>
      </c>
      <c r="J23" s="213">
        <f>L_CHF!H12</f>
        <v>1</v>
      </c>
      <c r="K23" s="213">
        <f>L_CHF!I12</f>
        <v>1</v>
      </c>
      <c r="L23" s="213">
        <f>L_CHF!J12</f>
        <v>1</v>
      </c>
      <c r="M23" s="213">
        <f>L_CHF!K12</f>
        <v>1</v>
      </c>
      <c r="N23" s="213">
        <f>L_CHF!L12</f>
        <v>1</v>
      </c>
      <c r="O23" s="213">
        <f>L_CHF!M12</f>
        <v>1</v>
      </c>
      <c r="P23" s="213">
        <f>L_CHF!N12</f>
        <v>1</v>
      </c>
      <c r="Q23" s="213">
        <f>L_CHF!O12</f>
        <v>1</v>
      </c>
      <c r="R23" s="213">
        <f>L_CHF!P12</f>
        <v>1</v>
      </c>
      <c r="S23" s="213">
        <f>L_CHF!Q12</f>
        <v>1</v>
      </c>
      <c r="T23" s="213">
        <f>L_CHF!R12</f>
        <v>1</v>
      </c>
      <c r="U23" s="213">
        <f>L_CHF!S12</f>
        <v>1</v>
      </c>
      <c r="V23" s="213">
        <f>L_CHF!T12</f>
        <v>1</v>
      </c>
      <c r="W23" s="213">
        <f>L_CHF!U12</f>
        <v>1</v>
      </c>
      <c r="X23" s="213">
        <f>L_CHF!V12</f>
        <v>1</v>
      </c>
      <c r="Y23" s="213">
        <f>L_CHF!W12</f>
        <v>1</v>
      </c>
      <c r="Z23" s="213">
        <f>L_CHF!X12</f>
        <v>1</v>
      </c>
      <c r="AA23" s="213">
        <f>L_CHF!Y12</f>
        <v>1</v>
      </c>
      <c r="AB23" s="213">
        <f>L_CHF!Z12</f>
        <v>1</v>
      </c>
      <c r="AC23" s="213">
        <f>L_CHF!AA12</f>
        <v>1</v>
      </c>
      <c r="AD23" s="213">
        <f>L_CHF!AB12</f>
        <v>1</v>
      </c>
      <c r="AE23" s="213">
        <f>L_CHF!AC12</f>
        <v>1</v>
      </c>
      <c r="AF23" s="213">
        <f>L_CHF!AD12</f>
        <v>1</v>
      </c>
      <c r="AG23" s="213">
        <f>L_CHF!AE12</f>
        <v>1</v>
      </c>
      <c r="AH23" s="213">
        <f>L_CHF!AF12</f>
        <v>1</v>
      </c>
      <c r="AI23" s="213">
        <f>L_CHF!AG12</f>
        <v>1</v>
      </c>
      <c r="AJ23" s="213">
        <f>L_CHF!AH12</f>
        <v>1</v>
      </c>
      <c r="AK23" s="213">
        <f>L_CHF!AI12</f>
        <v>1</v>
      </c>
      <c r="AL23" s="213">
        <f>L_CHF!AJ12</f>
        <v>1</v>
      </c>
      <c r="AM23" s="213">
        <f>L_CHF!AK12</f>
        <v>1</v>
      </c>
      <c r="AN23" s="213">
        <f>L_CHF!AL12</f>
        <v>1</v>
      </c>
      <c r="AO23" s="213">
        <f>L_CHF!AM12</f>
        <v>1</v>
      </c>
      <c r="AP23" s="213">
        <f>L_CHF!AN12</f>
        <v>1</v>
      </c>
      <c r="AQ23" s="213">
        <f>L_CHF!AO12</f>
        <v>1</v>
      </c>
      <c r="AR23" s="213">
        <f>L_CHF!AP12</f>
        <v>1</v>
      </c>
      <c r="AS23" s="213">
        <f>L_CHF!AQ12</f>
        <v>1</v>
      </c>
      <c r="AT23" s="213">
        <f>L_CHF!AR12</f>
        <v>1</v>
      </c>
      <c r="AU23" s="213">
        <f>L_CHF!AS12</f>
        <v>1</v>
      </c>
      <c r="AV23" s="213">
        <f>L_CHF!AT12</f>
        <v>1</v>
      </c>
      <c r="AW23" s="213">
        <f>L_CHF!AU12</f>
        <v>1</v>
      </c>
      <c r="AX23" s="213">
        <f>L_CHF!AV12</f>
        <v>1</v>
      </c>
      <c r="AY23" s="213">
        <f>L_CHF!AW12</f>
        <v>1</v>
      </c>
      <c r="AZ23" s="213">
        <f>L_CHF!AX12</f>
        <v>1</v>
      </c>
      <c r="BA23" s="213">
        <f>L_CHF!AY12</f>
        <v>1</v>
      </c>
      <c r="BB23" s="213">
        <f>L_CHF!AZ12</f>
        <v>1</v>
      </c>
      <c r="BC23" s="213">
        <f>L_CHF!BA12</f>
        <v>1</v>
      </c>
    </row>
    <row r="24" spans="1:255" ht="14.25" customHeight="1" x14ac:dyDescent="0.3">
      <c r="A24" s="9"/>
      <c r="B24" s="258" t="s">
        <v>15</v>
      </c>
      <c r="C24" s="247" t="s">
        <v>175</v>
      </c>
      <c r="D24" s="145"/>
      <c r="E24" s="207">
        <f>SUMPRODUCT($F$23:$BC$23,F24:BC24)</f>
        <v>0</v>
      </c>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row>
    <row r="25" spans="1:255" ht="14.25" customHeight="1" x14ac:dyDescent="0.3">
      <c r="A25" s="9"/>
      <c r="B25" s="260" t="s">
        <v>16</v>
      </c>
      <c r="C25" s="247" t="s">
        <v>175</v>
      </c>
      <c r="D25" s="145"/>
      <c r="E25" s="207">
        <f>SUMPRODUCT($F$23:$BC$23,F25:BC25)</f>
        <v>0</v>
      </c>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row>
    <row r="26" spans="1:255" ht="14.25" customHeight="1" x14ac:dyDescent="0.3">
      <c r="A26" s="9"/>
      <c r="B26" s="260" t="s">
        <v>17</v>
      </c>
      <c r="C26" s="247" t="s">
        <v>175</v>
      </c>
      <c r="D26" s="145"/>
      <c r="E26" s="207">
        <f>SUMPRODUCT($F$23:$BC$23,F26:BC26)</f>
        <v>0</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row>
    <row r="27" spans="1:255" ht="14.25" customHeight="1" x14ac:dyDescent="0.3">
      <c r="A27" s="9"/>
      <c r="B27" s="242" t="s">
        <v>186</v>
      </c>
      <c r="C27" s="247" t="s">
        <v>195</v>
      </c>
      <c r="D27" s="145"/>
      <c r="E27" s="207">
        <f>SUMPRODUCT($F$23:$BC$23,F27:BC27)</f>
        <v>0</v>
      </c>
      <c r="F27" s="214">
        <f t="shared" ref="F27:AK27" si="1">F24+F25+F26</f>
        <v>0</v>
      </c>
      <c r="G27" s="214">
        <f t="shared" si="1"/>
        <v>0</v>
      </c>
      <c r="H27" s="214">
        <f t="shared" si="1"/>
        <v>0</v>
      </c>
      <c r="I27" s="214">
        <f t="shared" si="1"/>
        <v>0</v>
      </c>
      <c r="J27" s="214">
        <f t="shared" si="1"/>
        <v>0</v>
      </c>
      <c r="K27" s="214">
        <f t="shared" si="1"/>
        <v>0</v>
      </c>
      <c r="L27" s="214">
        <f t="shared" si="1"/>
        <v>0</v>
      </c>
      <c r="M27" s="214">
        <f t="shared" si="1"/>
        <v>0</v>
      </c>
      <c r="N27" s="214">
        <f t="shared" si="1"/>
        <v>0</v>
      </c>
      <c r="O27" s="214">
        <f t="shared" si="1"/>
        <v>0</v>
      </c>
      <c r="P27" s="214">
        <f t="shared" si="1"/>
        <v>0</v>
      </c>
      <c r="Q27" s="214">
        <f t="shared" si="1"/>
        <v>0</v>
      </c>
      <c r="R27" s="214">
        <f t="shared" si="1"/>
        <v>0</v>
      </c>
      <c r="S27" s="214">
        <f t="shared" si="1"/>
        <v>0</v>
      </c>
      <c r="T27" s="214">
        <f t="shared" si="1"/>
        <v>0</v>
      </c>
      <c r="U27" s="214">
        <f t="shared" si="1"/>
        <v>0</v>
      </c>
      <c r="V27" s="214">
        <f t="shared" si="1"/>
        <v>0</v>
      </c>
      <c r="W27" s="214">
        <f t="shared" si="1"/>
        <v>0</v>
      </c>
      <c r="X27" s="214">
        <f t="shared" si="1"/>
        <v>0</v>
      </c>
      <c r="Y27" s="214">
        <f t="shared" si="1"/>
        <v>0</v>
      </c>
      <c r="Z27" s="214">
        <f t="shared" si="1"/>
        <v>0</v>
      </c>
      <c r="AA27" s="214">
        <f t="shared" si="1"/>
        <v>0</v>
      </c>
      <c r="AB27" s="214">
        <f t="shared" si="1"/>
        <v>0</v>
      </c>
      <c r="AC27" s="214">
        <f t="shared" si="1"/>
        <v>0</v>
      </c>
      <c r="AD27" s="214">
        <f t="shared" si="1"/>
        <v>0</v>
      </c>
      <c r="AE27" s="214">
        <f t="shared" si="1"/>
        <v>0</v>
      </c>
      <c r="AF27" s="214">
        <f t="shared" si="1"/>
        <v>0</v>
      </c>
      <c r="AG27" s="214">
        <f t="shared" si="1"/>
        <v>0</v>
      </c>
      <c r="AH27" s="214">
        <f t="shared" si="1"/>
        <v>0</v>
      </c>
      <c r="AI27" s="214">
        <f t="shared" si="1"/>
        <v>0</v>
      </c>
      <c r="AJ27" s="214">
        <f t="shared" si="1"/>
        <v>0</v>
      </c>
      <c r="AK27" s="214">
        <f t="shared" si="1"/>
        <v>0</v>
      </c>
      <c r="AL27" s="214">
        <f t="shared" ref="AL27:BC27" si="2">AL24+AL25+AL26</f>
        <v>0</v>
      </c>
      <c r="AM27" s="214">
        <f t="shared" si="2"/>
        <v>0</v>
      </c>
      <c r="AN27" s="214">
        <f t="shared" si="2"/>
        <v>0</v>
      </c>
      <c r="AO27" s="214">
        <f t="shared" si="2"/>
        <v>0</v>
      </c>
      <c r="AP27" s="214">
        <f t="shared" si="2"/>
        <v>0</v>
      </c>
      <c r="AQ27" s="214">
        <f t="shared" si="2"/>
        <v>0</v>
      </c>
      <c r="AR27" s="214">
        <f t="shared" si="2"/>
        <v>0</v>
      </c>
      <c r="AS27" s="214">
        <f t="shared" si="2"/>
        <v>0</v>
      </c>
      <c r="AT27" s="214">
        <f t="shared" si="2"/>
        <v>0</v>
      </c>
      <c r="AU27" s="214">
        <f t="shared" si="2"/>
        <v>0</v>
      </c>
      <c r="AV27" s="214">
        <f t="shared" si="2"/>
        <v>0</v>
      </c>
      <c r="AW27" s="214">
        <f t="shared" si="2"/>
        <v>0</v>
      </c>
      <c r="AX27" s="214">
        <f t="shared" si="2"/>
        <v>0</v>
      </c>
      <c r="AY27" s="214">
        <f t="shared" si="2"/>
        <v>0</v>
      </c>
      <c r="AZ27" s="214">
        <f t="shared" si="2"/>
        <v>0</v>
      </c>
      <c r="BA27" s="214">
        <f t="shared" si="2"/>
        <v>0</v>
      </c>
      <c r="BB27" s="214">
        <f t="shared" si="2"/>
        <v>0</v>
      </c>
      <c r="BC27" s="214">
        <f t="shared" si="2"/>
        <v>0</v>
      </c>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row>
    <row r="28" spans="1:255" s="10" customFormat="1" ht="14.25" customHeight="1" x14ac:dyDescent="0.3">
      <c r="B28" s="243"/>
      <c r="C28" s="252"/>
      <c r="D28" s="209"/>
      <c r="E28" s="210"/>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row>
    <row r="29" spans="1:255" ht="14.25" customHeight="1" x14ac:dyDescent="0.3">
      <c r="A29" s="9"/>
      <c r="B29" s="270" t="s">
        <v>173</v>
      </c>
      <c r="C29" s="290" t="s">
        <v>196</v>
      </c>
      <c r="D29" s="145"/>
      <c r="E29" s="207">
        <f>SUMPRODUCT($F$23:$BC$23,F29:BC29)</f>
        <v>0</v>
      </c>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row>
    <row r="30" spans="1:255" s="10" customFormat="1" ht="14.25" customHeight="1" x14ac:dyDescent="0.3">
      <c r="B30" s="243"/>
      <c r="C30" s="252"/>
      <c r="D30" s="209"/>
      <c r="E30" s="210"/>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row>
    <row r="31" spans="1:255" ht="14.25" customHeight="1" x14ac:dyDescent="0.3">
      <c r="A31" s="10"/>
      <c r="B31" s="226" t="s">
        <v>249</v>
      </c>
      <c r="C31" s="247"/>
      <c r="D31" s="145"/>
      <c r="E31" s="207">
        <f t="shared" ref="E31:E39" si="3">SUMPRODUCT($F$23:$BC$23,F31:BC31)</f>
        <v>0</v>
      </c>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row>
    <row r="32" spans="1:255" ht="14.25" customHeight="1" x14ac:dyDescent="0.3">
      <c r="A32" s="10"/>
      <c r="B32" s="260" t="s">
        <v>21</v>
      </c>
      <c r="C32" s="247"/>
      <c r="D32" s="145"/>
      <c r="E32" s="207">
        <f t="shared" si="3"/>
        <v>0</v>
      </c>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row>
    <row r="33" spans="1:255" ht="14.25" customHeight="1" x14ac:dyDescent="0.3">
      <c r="A33" s="10"/>
      <c r="B33" s="226" t="s">
        <v>250</v>
      </c>
      <c r="C33" s="247" t="s">
        <v>248</v>
      </c>
      <c r="D33" s="145"/>
      <c r="E33" s="207">
        <f t="shared" si="3"/>
        <v>0</v>
      </c>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row>
    <row r="34" spans="1:255" ht="14.25" customHeight="1" x14ac:dyDescent="0.3">
      <c r="A34" s="10"/>
      <c r="B34" s="226" t="s">
        <v>23</v>
      </c>
      <c r="C34" s="247"/>
      <c r="D34" s="145"/>
      <c r="E34" s="207">
        <f t="shared" si="3"/>
        <v>0</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row>
    <row r="35" spans="1:255" ht="14.25" customHeight="1" x14ac:dyDescent="0.3">
      <c r="A35" s="10"/>
      <c r="B35" s="226" t="s">
        <v>190</v>
      </c>
      <c r="C35" s="247" t="s">
        <v>197</v>
      </c>
      <c r="D35" s="145"/>
      <c r="E35" s="207">
        <f t="shared" si="3"/>
        <v>0</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row>
    <row r="36" spans="1:255" ht="14.25" customHeight="1" x14ac:dyDescent="0.3">
      <c r="A36" s="10"/>
      <c r="B36" s="226" t="s">
        <v>191</v>
      </c>
      <c r="C36" s="247" t="s">
        <v>198</v>
      </c>
      <c r="D36" s="145"/>
      <c r="E36" s="207">
        <f t="shared" si="3"/>
        <v>0</v>
      </c>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row>
    <row r="37" spans="1:255" ht="14.25" customHeight="1" x14ac:dyDescent="0.3">
      <c r="A37" s="10"/>
      <c r="B37" s="226" t="s">
        <v>192</v>
      </c>
      <c r="C37" s="247" t="s">
        <v>248</v>
      </c>
      <c r="D37" s="145"/>
      <c r="E37" s="207">
        <f t="shared" si="3"/>
        <v>0</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255" ht="14.25" customHeight="1" x14ac:dyDescent="0.3">
      <c r="A38" s="10"/>
      <c r="B38" s="226" t="s">
        <v>251</v>
      </c>
      <c r="C38" s="247" t="s">
        <v>217</v>
      </c>
      <c r="D38" s="145"/>
      <c r="E38" s="207">
        <f t="shared" si="3"/>
        <v>0</v>
      </c>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255" ht="14.25" customHeight="1" x14ac:dyDescent="0.3">
      <c r="A39" s="9"/>
      <c r="B39" s="289" t="s">
        <v>193</v>
      </c>
      <c r="C39" s="247" t="s">
        <v>216</v>
      </c>
      <c r="D39" s="145"/>
      <c r="E39" s="207">
        <f t="shared" si="3"/>
        <v>0</v>
      </c>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row>
    <row r="40" spans="1:255" ht="14.25" customHeight="1" x14ac:dyDescent="0.3">
      <c r="A40" s="9"/>
      <c r="B40" s="270" t="s">
        <v>174</v>
      </c>
      <c r="C40" s="253"/>
      <c r="D40" s="145"/>
      <c r="E40" s="207">
        <f t="shared" ref="E40:BC40" si="4">SUM(E31:E39)</f>
        <v>0</v>
      </c>
      <c r="F40" s="214">
        <f>SUM(F31:F39)</f>
        <v>0</v>
      </c>
      <c r="G40" s="214">
        <f t="shared" si="4"/>
        <v>0</v>
      </c>
      <c r="H40" s="214">
        <f t="shared" si="4"/>
        <v>0</v>
      </c>
      <c r="I40" s="214">
        <f t="shared" si="4"/>
        <v>0</v>
      </c>
      <c r="J40" s="214">
        <f t="shared" si="4"/>
        <v>0</v>
      </c>
      <c r="K40" s="214">
        <f t="shared" si="4"/>
        <v>0</v>
      </c>
      <c r="L40" s="214">
        <f t="shared" si="4"/>
        <v>0</v>
      </c>
      <c r="M40" s="214">
        <f t="shared" si="4"/>
        <v>0</v>
      </c>
      <c r="N40" s="214">
        <f t="shared" si="4"/>
        <v>0</v>
      </c>
      <c r="O40" s="214">
        <f t="shared" si="4"/>
        <v>0</v>
      </c>
      <c r="P40" s="214">
        <f t="shared" si="4"/>
        <v>0</v>
      </c>
      <c r="Q40" s="214">
        <f t="shared" si="4"/>
        <v>0</v>
      </c>
      <c r="R40" s="214">
        <f t="shared" si="4"/>
        <v>0</v>
      </c>
      <c r="S40" s="214">
        <f t="shared" si="4"/>
        <v>0</v>
      </c>
      <c r="T40" s="214">
        <f t="shared" si="4"/>
        <v>0</v>
      </c>
      <c r="U40" s="214">
        <f t="shared" si="4"/>
        <v>0</v>
      </c>
      <c r="V40" s="214">
        <f t="shared" si="4"/>
        <v>0</v>
      </c>
      <c r="W40" s="214">
        <f t="shared" si="4"/>
        <v>0</v>
      </c>
      <c r="X40" s="214">
        <f t="shared" si="4"/>
        <v>0</v>
      </c>
      <c r="Y40" s="214">
        <f t="shared" si="4"/>
        <v>0</v>
      </c>
      <c r="Z40" s="214">
        <f t="shared" si="4"/>
        <v>0</v>
      </c>
      <c r="AA40" s="214">
        <f t="shared" si="4"/>
        <v>0</v>
      </c>
      <c r="AB40" s="214">
        <f t="shared" si="4"/>
        <v>0</v>
      </c>
      <c r="AC40" s="214">
        <f t="shared" si="4"/>
        <v>0</v>
      </c>
      <c r="AD40" s="214">
        <f t="shared" si="4"/>
        <v>0</v>
      </c>
      <c r="AE40" s="214">
        <f t="shared" si="4"/>
        <v>0</v>
      </c>
      <c r="AF40" s="214">
        <f t="shared" si="4"/>
        <v>0</v>
      </c>
      <c r="AG40" s="214">
        <f t="shared" si="4"/>
        <v>0</v>
      </c>
      <c r="AH40" s="214">
        <f t="shared" si="4"/>
        <v>0</v>
      </c>
      <c r="AI40" s="214">
        <f t="shared" si="4"/>
        <v>0</v>
      </c>
      <c r="AJ40" s="214">
        <f t="shared" si="4"/>
        <v>0</v>
      </c>
      <c r="AK40" s="214">
        <f t="shared" si="4"/>
        <v>0</v>
      </c>
      <c r="AL40" s="214">
        <f t="shared" si="4"/>
        <v>0</v>
      </c>
      <c r="AM40" s="214">
        <f t="shared" si="4"/>
        <v>0</v>
      </c>
      <c r="AN40" s="214">
        <f t="shared" si="4"/>
        <v>0</v>
      </c>
      <c r="AO40" s="214">
        <f t="shared" si="4"/>
        <v>0</v>
      </c>
      <c r="AP40" s="214">
        <f t="shared" si="4"/>
        <v>0</v>
      </c>
      <c r="AQ40" s="214">
        <f t="shared" si="4"/>
        <v>0</v>
      </c>
      <c r="AR40" s="214">
        <f t="shared" si="4"/>
        <v>0</v>
      </c>
      <c r="AS40" s="214">
        <f t="shared" si="4"/>
        <v>0</v>
      </c>
      <c r="AT40" s="214">
        <f t="shared" si="4"/>
        <v>0</v>
      </c>
      <c r="AU40" s="214">
        <f t="shared" si="4"/>
        <v>0</v>
      </c>
      <c r="AV40" s="214">
        <f t="shared" si="4"/>
        <v>0</v>
      </c>
      <c r="AW40" s="214">
        <f t="shared" si="4"/>
        <v>0</v>
      </c>
      <c r="AX40" s="214">
        <f t="shared" si="4"/>
        <v>0</v>
      </c>
      <c r="AY40" s="214">
        <f t="shared" si="4"/>
        <v>0</v>
      </c>
      <c r="AZ40" s="214">
        <f t="shared" si="4"/>
        <v>0</v>
      </c>
      <c r="BA40" s="214">
        <f t="shared" si="4"/>
        <v>0</v>
      </c>
      <c r="BB40" s="214">
        <f t="shared" si="4"/>
        <v>0</v>
      </c>
      <c r="BC40" s="214">
        <f t="shared" si="4"/>
        <v>0</v>
      </c>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row>
    <row r="41" spans="1:255" s="10" customFormat="1" ht="14.25" customHeight="1" x14ac:dyDescent="0.3">
      <c r="B41" s="243"/>
      <c r="C41" s="252"/>
      <c r="D41" s="209"/>
      <c r="E41" s="210"/>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row>
    <row r="42" spans="1:255" ht="14.25" customHeight="1" x14ac:dyDescent="0.3">
      <c r="A42" s="10"/>
      <c r="B42" s="260" t="s">
        <v>26</v>
      </c>
      <c r="C42" s="247"/>
      <c r="D42" s="145"/>
      <c r="E42" s="207">
        <f>SUMPRODUCT($F$23:$BC$23,F42:BC42)</f>
        <v>0</v>
      </c>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row>
    <row r="43" spans="1:255" ht="14.25" customHeight="1" x14ac:dyDescent="0.3">
      <c r="A43" s="9"/>
      <c r="B43" s="260" t="s">
        <v>27</v>
      </c>
      <c r="C43" s="247"/>
      <c r="D43" s="145"/>
      <c r="E43" s="207">
        <f>SUMPRODUCT($F$23:$BC$23,F43:BC43)</f>
        <v>0</v>
      </c>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row>
    <row r="44" spans="1:255" ht="14.25" customHeight="1" x14ac:dyDescent="0.3">
      <c r="A44" s="9"/>
      <c r="B44" s="270" t="s">
        <v>28</v>
      </c>
      <c r="C44" s="253"/>
      <c r="D44" s="145"/>
      <c r="E44" s="207">
        <f>SUMPRODUCT($F$23:$BC$23,F44:BC44)</f>
        <v>0</v>
      </c>
      <c r="F44" s="214">
        <f>F42+F43</f>
        <v>0</v>
      </c>
      <c r="G44" s="214">
        <f t="shared" ref="G44:BC44" si="5">G42+G43</f>
        <v>0</v>
      </c>
      <c r="H44" s="214">
        <f t="shared" si="5"/>
        <v>0</v>
      </c>
      <c r="I44" s="214">
        <f t="shared" si="5"/>
        <v>0</v>
      </c>
      <c r="J44" s="214">
        <f t="shared" si="5"/>
        <v>0</v>
      </c>
      <c r="K44" s="214">
        <f t="shared" si="5"/>
        <v>0</v>
      </c>
      <c r="L44" s="214">
        <f t="shared" si="5"/>
        <v>0</v>
      </c>
      <c r="M44" s="214">
        <f t="shared" si="5"/>
        <v>0</v>
      </c>
      <c r="N44" s="214">
        <f t="shared" si="5"/>
        <v>0</v>
      </c>
      <c r="O44" s="214">
        <f t="shared" si="5"/>
        <v>0</v>
      </c>
      <c r="P44" s="214">
        <f t="shared" si="5"/>
        <v>0</v>
      </c>
      <c r="Q44" s="214">
        <f t="shared" si="5"/>
        <v>0</v>
      </c>
      <c r="R44" s="214">
        <f t="shared" si="5"/>
        <v>0</v>
      </c>
      <c r="S44" s="214">
        <f t="shared" si="5"/>
        <v>0</v>
      </c>
      <c r="T44" s="214">
        <f t="shared" si="5"/>
        <v>0</v>
      </c>
      <c r="U44" s="214">
        <f t="shared" si="5"/>
        <v>0</v>
      </c>
      <c r="V44" s="214">
        <f t="shared" si="5"/>
        <v>0</v>
      </c>
      <c r="W44" s="214">
        <f t="shared" si="5"/>
        <v>0</v>
      </c>
      <c r="X44" s="214">
        <f t="shared" si="5"/>
        <v>0</v>
      </c>
      <c r="Y44" s="214">
        <f t="shared" si="5"/>
        <v>0</v>
      </c>
      <c r="Z44" s="214">
        <f t="shared" si="5"/>
        <v>0</v>
      </c>
      <c r="AA44" s="214">
        <f t="shared" si="5"/>
        <v>0</v>
      </c>
      <c r="AB44" s="214">
        <f t="shared" si="5"/>
        <v>0</v>
      </c>
      <c r="AC44" s="214">
        <f t="shared" si="5"/>
        <v>0</v>
      </c>
      <c r="AD44" s="214">
        <f t="shared" si="5"/>
        <v>0</v>
      </c>
      <c r="AE44" s="214">
        <f t="shared" si="5"/>
        <v>0</v>
      </c>
      <c r="AF44" s="214">
        <f t="shared" si="5"/>
        <v>0</v>
      </c>
      <c r="AG44" s="214">
        <f t="shared" si="5"/>
        <v>0</v>
      </c>
      <c r="AH44" s="214">
        <f t="shared" si="5"/>
        <v>0</v>
      </c>
      <c r="AI44" s="214">
        <f t="shared" si="5"/>
        <v>0</v>
      </c>
      <c r="AJ44" s="214">
        <f t="shared" si="5"/>
        <v>0</v>
      </c>
      <c r="AK44" s="214">
        <f t="shared" si="5"/>
        <v>0</v>
      </c>
      <c r="AL44" s="214">
        <f t="shared" si="5"/>
        <v>0</v>
      </c>
      <c r="AM44" s="214">
        <f t="shared" si="5"/>
        <v>0</v>
      </c>
      <c r="AN44" s="214">
        <f t="shared" si="5"/>
        <v>0</v>
      </c>
      <c r="AO44" s="214">
        <f t="shared" si="5"/>
        <v>0</v>
      </c>
      <c r="AP44" s="214">
        <f t="shared" si="5"/>
        <v>0</v>
      </c>
      <c r="AQ44" s="214">
        <f t="shared" si="5"/>
        <v>0</v>
      </c>
      <c r="AR44" s="214">
        <f t="shared" si="5"/>
        <v>0</v>
      </c>
      <c r="AS44" s="214">
        <f t="shared" si="5"/>
        <v>0</v>
      </c>
      <c r="AT44" s="214">
        <f t="shared" si="5"/>
        <v>0</v>
      </c>
      <c r="AU44" s="214">
        <f t="shared" si="5"/>
        <v>0</v>
      </c>
      <c r="AV44" s="214">
        <f t="shared" si="5"/>
        <v>0</v>
      </c>
      <c r="AW44" s="214">
        <f t="shared" si="5"/>
        <v>0</v>
      </c>
      <c r="AX44" s="214">
        <f t="shared" si="5"/>
        <v>0</v>
      </c>
      <c r="AY44" s="214">
        <f t="shared" si="5"/>
        <v>0</v>
      </c>
      <c r="AZ44" s="214">
        <f t="shared" si="5"/>
        <v>0</v>
      </c>
      <c r="BA44" s="214">
        <f t="shared" si="5"/>
        <v>0</v>
      </c>
      <c r="BB44" s="214">
        <f t="shared" si="5"/>
        <v>0</v>
      </c>
      <c r="BC44" s="214">
        <f t="shared" si="5"/>
        <v>0</v>
      </c>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row>
    <row r="45" spans="1:255" s="10" customFormat="1" ht="14.25" customHeight="1" x14ac:dyDescent="0.3">
      <c r="B45" s="243"/>
      <c r="C45" s="252"/>
      <c r="D45" s="209"/>
      <c r="E45" s="210"/>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row>
    <row r="46" spans="1:255" ht="14.25" customHeight="1" x14ac:dyDescent="0.3">
      <c r="A46" s="9"/>
      <c r="B46" s="270" t="s">
        <v>29</v>
      </c>
      <c r="C46" s="253"/>
      <c r="D46" s="145"/>
      <c r="E46" s="207">
        <f>SUMPRODUCT($F$23:$BC$23,F46:BC46)</f>
        <v>0</v>
      </c>
      <c r="F46" s="208">
        <f>F27+F29+F40+F44</f>
        <v>0</v>
      </c>
      <c r="G46" s="208">
        <f t="shared" ref="G46:BC46" si="6">G27+G29+G40+G44</f>
        <v>0</v>
      </c>
      <c r="H46" s="208">
        <f t="shared" si="6"/>
        <v>0</v>
      </c>
      <c r="I46" s="208">
        <f t="shared" si="6"/>
        <v>0</v>
      </c>
      <c r="J46" s="208">
        <f t="shared" si="6"/>
        <v>0</v>
      </c>
      <c r="K46" s="208">
        <f t="shared" si="6"/>
        <v>0</v>
      </c>
      <c r="L46" s="208">
        <f t="shared" si="6"/>
        <v>0</v>
      </c>
      <c r="M46" s="208">
        <f t="shared" si="6"/>
        <v>0</v>
      </c>
      <c r="N46" s="208">
        <f t="shared" si="6"/>
        <v>0</v>
      </c>
      <c r="O46" s="208">
        <f t="shared" si="6"/>
        <v>0</v>
      </c>
      <c r="P46" s="208">
        <f t="shared" si="6"/>
        <v>0</v>
      </c>
      <c r="Q46" s="208">
        <f t="shared" si="6"/>
        <v>0</v>
      </c>
      <c r="R46" s="208">
        <f t="shared" si="6"/>
        <v>0</v>
      </c>
      <c r="S46" s="208">
        <f t="shared" si="6"/>
        <v>0</v>
      </c>
      <c r="T46" s="208">
        <f t="shared" si="6"/>
        <v>0</v>
      </c>
      <c r="U46" s="208">
        <f t="shared" si="6"/>
        <v>0</v>
      </c>
      <c r="V46" s="208">
        <f t="shared" si="6"/>
        <v>0</v>
      </c>
      <c r="W46" s="208">
        <f t="shared" si="6"/>
        <v>0</v>
      </c>
      <c r="X46" s="208">
        <f t="shared" si="6"/>
        <v>0</v>
      </c>
      <c r="Y46" s="208">
        <f t="shared" si="6"/>
        <v>0</v>
      </c>
      <c r="Z46" s="208">
        <f t="shared" si="6"/>
        <v>0</v>
      </c>
      <c r="AA46" s="208">
        <f t="shared" si="6"/>
        <v>0</v>
      </c>
      <c r="AB46" s="208">
        <f t="shared" si="6"/>
        <v>0</v>
      </c>
      <c r="AC46" s="208">
        <f t="shared" si="6"/>
        <v>0</v>
      </c>
      <c r="AD46" s="208">
        <f t="shared" si="6"/>
        <v>0</v>
      </c>
      <c r="AE46" s="208">
        <f t="shared" si="6"/>
        <v>0</v>
      </c>
      <c r="AF46" s="208">
        <f t="shared" si="6"/>
        <v>0</v>
      </c>
      <c r="AG46" s="208">
        <f t="shared" si="6"/>
        <v>0</v>
      </c>
      <c r="AH46" s="208">
        <f t="shared" si="6"/>
        <v>0</v>
      </c>
      <c r="AI46" s="208">
        <f t="shared" si="6"/>
        <v>0</v>
      </c>
      <c r="AJ46" s="208">
        <f t="shared" si="6"/>
        <v>0</v>
      </c>
      <c r="AK46" s="208">
        <f t="shared" si="6"/>
        <v>0</v>
      </c>
      <c r="AL46" s="208">
        <f t="shared" si="6"/>
        <v>0</v>
      </c>
      <c r="AM46" s="208">
        <f t="shared" si="6"/>
        <v>0</v>
      </c>
      <c r="AN46" s="208">
        <f t="shared" si="6"/>
        <v>0</v>
      </c>
      <c r="AO46" s="208">
        <f t="shared" si="6"/>
        <v>0</v>
      </c>
      <c r="AP46" s="208">
        <f t="shared" si="6"/>
        <v>0</v>
      </c>
      <c r="AQ46" s="208">
        <f t="shared" si="6"/>
        <v>0</v>
      </c>
      <c r="AR46" s="208">
        <f t="shared" si="6"/>
        <v>0</v>
      </c>
      <c r="AS46" s="208">
        <f t="shared" si="6"/>
        <v>0</v>
      </c>
      <c r="AT46" s="208">
        <f t="shared" si="6"/>
        <v>0</v>
      </c>
      <c r="AU46" s="208">
        <f t="shared" si="6"/>
        <v>0</v>
      </c>
      <c r="AV46" s="208">
        <f t="shared" si="6"/>
        <v>0</v>
      </c>
      <c r="AW46" s="208">
        <f t="shared" si="6"/>
        <v>0</v>
      </c>
      <c r="AX46" s="208">
        <f t="shared" si="6"/>
        <v>0</v>
      </c>
      <c r="AY46" s="208">
        <f t="shared" si="6"/>
        <v>0</v>
      </c>
      <c r="AZ46" s="208">
        <f t="shared" si="6"/>
        <v>0</v>
      </c>
      <c r="BA46" s="208">
        <f t="shared" si="6"/>
        <v>0</v>
      </c>
      <c r="BB46" s="208">
        <f t="shared" si="6"/>
        <v>0</v>
      </c>
      <c r="BC46" s="208">
        <f t="shared" si="6"/>
        <v>0</v>
      </c>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row>
    <row r="47" spans="1:255" s="10" customFormat="1" ht="14.25" customHeight="1" x14ac:dyDescent="0.3">
      <c r="B47" s="243"/>
      <c r="C47" s="252"/>
      <c r="D47" s="209"/>
      <c r="E47" s="210"/>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row>
    <row r="48" spans="1:255" ht="14.25" customHeight="1" x14ac:dyDescent="0.3">
      <c r="A48" s="9"/>
      <c r="B48" s="226" t="s">
        <v>180</v>
      </c>
      <c r="C48" s="247"/>
      <c r="D48" s="145"/>
      <c r="E48" s="207">
        <f>SUMPRODUCT($F$23:$BC$23,F48:BC48)</f>
        <v>0</v>
      </c>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row>
    <row r="49" spans="1:255" ht="14.25" customHeight="1" x14ac:dyDescent="0.3">
      <c r="A49" s="9"/>
      <c r="B49" s="226" t="s">
        <v>181</v>
      </c>
      <c r="C49" s="247"/>
      <c r="D49" s="145"/>
      <c r="E49" s="207">
        <f>SUMPRODUCT($F$23:$BC$23,F49:BC49)</f>
        <v>0</v>
      </c>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row>
    <row r="50" spans="1:255" ht="14.25" customHeight="1" x14ac:dyDescent="0.3">
      <c r="A50" s="9"/>
      <c r="B50" s="226" t="s">
        <v>179</v>
      </c>
      <c r="C50" s="247"/>
      <c r="D50" s="145"/>
      <c r="E50" s="207"/>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row>
    <row r="51" spans="1:255" ht="14.25" customHeight="1" x14ac:dyDescent="0.3">
      <c r="A51" s="9"/>
      <c r="B51" s="273" t="s">
        <v>31</v>
      </c>
      <c r="C51" s="254"/>
      <c r="D51" s="146"/>
      <c r="E51" s="212">
        <f>SUMPRODUCT($F$23:$BC$23,F51:BC51)</f>
        <v>0</v>
      </c>
      <c r="F51" s="218">
        <f>F46+F48+F49+F50</f>
        <v>0</v>
      </c>
      <c r="G51" s="218">
        <f t="shared" ref="G51:BC51" si="7">G46+G48+G49+G50</f>
        <v>0</v>
      </c>
      <c r="H51" s="218">
        <f t="shared" si="7"/>
        <v>0</v>
      </c>
      <c r="I51" s="218">
        <f t="shared" si="7"/>
        <v>0</v>
      </c>
      <c r="J51" s="218">
        <f t="shared" si="7"/>
        <v>0</v>
      </c>
      <c r="K51" s="218">
        <f t="shared" si="7"/>
        <v>0</v>
      </c>
      <c r="L51" s="218">
        <f t="shared" si="7"/>
        <v>0</v>
      </c>
      <c r="M51" s="218">
        <f t="shared" si="7"/>
        <v>0</v>
      </c>
      <c r="N51" s="218">
        <f t="shared" si="7"/>
        <v>0</v>
      </c>
      <c r="O51" s="218">
        <f t="shared" si="7"/>
        <v>0</v>
      </c>
      <c r="P51" s="218">
        <f t="shared" si="7"/>
        <v>0</v>
      </c>
      <c r="Q51" s="218">
        <f t="shared" si="7"/>
        <v>0</v>
      </c>
      <c r="R51" s="218">
        <f t="shared" si="7"/>
        <v>0</v>
      </c>
      <c r="S51" s="218">
        <f t="shared" si="7"/>
        <v>0</v>
      </c>
      <c r="T51" s="218">
        <f t="shared" si="7"/>
        <v>0</v>
      </c>
      <c r="U51" s="218">
        <f t="shared" si="7"/>
        <v>0</v>
      </c>
      <c r="V51" s="218">
        <f t="shared" si="7"/>
        <v>0</v>
      </c>
      <c r="W51" s="218">
        <f t="shared" si="7"/>
        <v>0</v>
      </c>
      <c r="X51" s="218">
        <f t="shared" si="7"/>
        <v>0</v>
      </c>
      <c r="Y51" s="218">
        <f t="shared" si="7"/>
        <v>0</v>
      </c>
      <c r="Z51" s="218">
        <f t="shared" si="7"/>
        <v>0</v>
      </c>
      <c r="AA51" s="218">
        <f t="shared" si="7"/>
        <v>0</v>
      </c>
      <c r="AB51" s="218">
        <f t="shared" si="7"/>
        <v>0</v>
      </c>
      <c r="AC51" s="218">
        <f t="shared" si="7"/>
        <v>0</v>
      </c>
      <c r="AD51" s="218">
        <f t="shared" si="7"/>
        <v>0</v>
      </c>
      <c r="AE51" s="218">
        <f t="shared" si="7"/>
        <v>0</v>
      </c>
      <c r="AF51" s="218">
        <f t="shared" si="7"/>
        <v>0</v>
      </c>
      <c r="AG51" s="218">
        <f t="shared" si="7"/>
        <v>0</v>
      </c>
      <c r="AH51" s="218">
        <f t="shared" si="7"/>
        <v>0</v>
      </c>
      <c r="AI51" s="218">
        <f t="shared" si="7"/>
        <v>0</v>
      </c>
      <c r="AJ51" s="218">
        <f t="shared" si="7"/>
        <v>0</v>
      </c>
      <c r="AK51" s="218">
        <f t="shared" si="7"/>
        <v>0</v>
      </c>
      <c r="AL51" s="218">
        <f t="shared" si="7"/>
        <v>0</v>
      </c>
      <c r="AM51" s="218">
        <f t="shared" si="7"/>
        <v>0</v>
      </c>
      <c r="AN51" s="218">
        <f t="shared" si="7"/>
        <v>0</v>
      </c>
      <c r="AO51" s="218">
        <f t="shared" si="7"/>
        <v>0</v>
      </c>
      <c r="AP51" s="218">
        <f t="shared" si="7"/>
        <v>0</v>
      </c>
      <c r="AQ51" s="218">
        <f t="shared" si="7"/>
        <v>0</v>
      </c>
      <c r="AR51" s="218">
        <f t="shared" si="7"/>
        <v>0</v>
      </c>
      <c r="AS51" s="218">
        <f t="shared" si="7"/>
        <v>0</v>
      </c>
      <c r="AT51" s="218">
        <f t="shared" si="7"/>
        <v>0</v>
      </c>
      <c r="AU51" s="218">
        <f t="shared" si="7"/>
        <v>0</v>
      </c>
      <c r="AV51" s="218">
        <f t="shared" si="7"/>
        <v>0</v>
      </c>
      <c r="AW51" s="218">
        <f t="shared" si="7"/>
        <v>0</v>
      </c>
      <c r="AX51" s="218">
        <f t="shared" si="7"/>
        <v>0</v>
      </c>
      <c r="AY51" s="218">
        <f t="shared" si="7"/>
        <v>0</v>
      </c>
      <c r="AZ51" s="218">
        <f t="shared" si="7"/>
        <v>0</v>
      </c>
      <c r="BA51" s="218">
        <f t="shared" si="7"/>
        <v>0</v>
      </c>
      <c r="BB51" s="218">
        <f t="shared" si="7"/>
        <v>0</v>
      </c>
      <c r="BC51" s="218">
        <f t="shared" si="7"/>
        <v>0</v>
      </c>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row>
    <row r="52" spans="1:255" s="10" customFormat="1" ht="14.25" customHeight="1" x14ac:dyDescent="0.3">
      <c r="B52" s="244"/>
      <c r="C52" s="255"/>
      <c r="D52" s="24"/>
      <c r="E52" s="25"/>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s="9" customFormat="1" ht="20.149999999999999" customHeight="1" x14ac:dyDescent="0.25">
      <c r="B53" s="193" t="s">
        <v>187</v>
      </c>
      <c r="C53" s="256"/>
      <c r="D53" s="235"/>
      <c r="E53" s="236"/>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row>
    <row r="54" spans="1:255" ht="14.25" customHeight="1" x14ac:dyDescent="0.3">
      <c r="A54" s="9"/>
      <c r="B54" s="260" t="s">
        <v>33</v>
      </c>
      <c r="C54" s="246"/>
      <c r="D54" s="147"/>
      <c r="E54" s="220">
        <f>SUMPRODUCT($F$23:$BC$23,F54:BC54)</f>
        <v>0</v>
      </c>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row>
    <row r="55" spans="1:255" ht="14.25" customHeight="1" x14ac:dyDescent="0.3">
      <c r="B55" s="226" t="s">
        <v>177</v>
      </c>
      <c r="C55" s="247"/>
      <c r="D55" s="145"/>
      <c r="E55" s="207">
        <f>SUMPRODUCT($F$23:$BC$23,F55:BC55)</f>
        <v>0</v>
      </c>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row>
    <row r="56" spans="1:255" ht="14.25" customHeight="1" x14ac:dyDescent="0.3">
      <c r="B56" s="242" t="s">
        <v>178</v>
      </c>
      <c r="C56" s="253"/>
      <c r="D56" s="145"/>
      <c r="E56" s="207">
        <f>SUMPRODUCT($F$23:$BC$23,F56:BC56)</f>
        <v>0</v>
      </c>
      <c r="F56" s="214">
        <f>F54+F55</f>
        <v>0</v>
      </c>
      <c r="G56" s="214">
        <f t="shared" ref="G56:BC56" si="8">G54+G55</f>
        <v>0</v>
      </c>
      <c r="H56" s="214">
        <f t="shared" si="8"/>
        <v>0</v>
      </c>
      <c r="I56" s="214">
        <f t="shared" si="8"/>
        <v>0</v>
      </c>
      <c r="J56" s="214">
        <f t="shared" si="8"/>
        <v>0</v>
      </c>
      <c r="K56" s="214">
        <f t="shared" si="8"/>
        <v>0</v>
      </c>
      <c r="L56" s="214">
        <f t="shared" si="8"/>
        <v>0</v>
      </c>
      <c r="M56" s="214">
        <f t="shared" si="8"/>
        <v>0</v>
      </c>
      <c r="N56" s="214">
        <f t="shared" si="8"/>
        <v>0</v>
      </c>
      <c r="O56" s="214">
        <f t="shared" si="8"/>
        <v>0</v>
      </c>
      <c r="P56" s="214">
        <f t="shared" si="8"/>
        <v>0</v>
      </c>
      <c r="Q56" s="214">
        <f t="shared" si="8"/>
        <v>0</v>
      </c>
      <c r="R56" s="214">
        <f t="shared" si="8"/>
        <v>0</v>
      </c>
      <c r="S56" s="214">
        <f t="shared" si="8"/>
        <v>0</v>
      </c>
      <c r="T56" s="214">
        <f t="shared" si="8"/>
        <v>0</v>
      </c>
      <c r="U56" s="214">
        <f t="shared" si="8"/>
        <v>0</v>
      </c>
      <c r="V56" s="214">
        <f t="shared" si="8"/>
        <v>0</v>
      </c>
      <c r="W56" s="214">
        <f t="shared" si="8"/>
        <v>0</v>
      </c>
      <c r="X56" s="214">
        <f t="shared" si="8"/>
        <v>0</v>
      </c>
      <c r="Y56" s="214">
        <f t="shared" si="8"/>
        <v>0</v>
      </c>
      <c r="Z56" s="214">
        <f t="shared" si="8"/>
        <v>0</v>
      </c>
      <c r="AA56" s="214">
        <f t="shared" si="8"/>
        <v>0</v>
      </c>
      <c r="AB56" s="214">
        <f t="shared" si="8"/>
        <v>0</v>
      </c>
      <c r="AC56" s="214">
        <f t="shared" si="8"/>
        <v>0</v>
      </c>
      <c r="AD56" s="214">
        <f t="shared" si="8"/>
        <v>0</v>
      </c>
      <c r="AE56" s="214">
        <f t="shared" si="8"/>
        <v>0</v>
      </c>
      <c r="AF56" s="214">
        <f t="shared" si="8"/>
        <v>0</v>
      </c>
      <c r="AG56" s="214">
        <f t="shared" si="8"/>
        <v>0</v>
      </c>
      <c r="AH56" s="214">
        <f t="shared" si="8"/>
        <v>0</v>
      </c>
      <c r="AI56" s="214">
        <f t="shared" si="8"/>
        <v>0</v>
      </c>
      <c r="AJ56" s="214">
        <f t="shared" si="8"/>
        <v>0</v>
      </c>
      <c r="AK56" s="214">
        <f t="shared" si="8"/>
        <v>0</v>
      </c>
      <c r="AL56" s="214">
        <f t="shared" si="8"/>
        <v>0</v>
      </c>
      <c r="AM56" s="214">
        <f t="shared" si="8"/>
        <v>0</v>
      </c>
      <c r="AN56" s="214">
        <f t="shared" si="8"/>
        <v>0</v>
      </c>
      <c r="AO56" s="214">
        <f t="shared" si="8"/>
        <v>0</v>
      </c>
      <c r="AP56" s="214">
        <f t="shared" si="8"/>
        <v>0</v>
      </c>
      <c r="AQ56" s="214">
        <f t="shared" si="8"/>
        <v>0</v>
      </c>
      <c r="AR56" s="214">
        <f t="shared" si="8"/>
        <v>0</v>
      </c>
      <c r="AS56" s="214">
        <f t="shared" si="8"/>
        <v>0</v>
      </c>
      <c r="AT56" s="214">
        <f t="shared" si="8"/>
        <v>0</v>
      </c>
      <c r="AU56" s="214">
        <f t="shared" si="8"/>
        <v>0</v>
      </c>
      <c r="AV56" s="214">
        <f t="shared" si="8"/>
        <v>0</v>
      </c>
      <c r="AW56" s="214">
        <f t="shared" si="8"/>
        <v>0</v>
      </c>
      <c r="AX56" s="214">
        <f t="shared" si="8"/>
        <v>0</v>
      </c>
      <c r="AY56" s="214">
        <f t="shared" si="8"/>
        <v>0</v>
      </c>
      <c r="AZ56" s="214">
        <f t="shared" si="8"/>
        <v>0</v>
      </c>
      <c r="BA56" s="214">
        <f t="shared" si="8"/>
        <v>0</v>
      </c>
      <c r="BB56" s="214">
        <f t="shared" si="8"/>
        <v>0</v>
      </c>
      <c r="BC56" s="214">
        <f t="shared" si="8"/>
        <v>0</v>
      </c>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row>
    <row r="57" spans="1:255" s="10" customFormat="1" ht="14.25" customHeight="1" x14ac:dyDescent="0.3">
      <c r="B57" s="243"/>
      <c r="C57" s="252"/>
      <c r="D57" s="209"/>
      <c r="E57" s="210"/>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16"/>
      <c r="AZ57" s="216"/>
      <c r="BA57" s="216"/>
      <c r="BB57" s="216"/>
      <c r="BC57" s="21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row>
    <row r="58" spans="1:255" ht="14.25" customHeight="1" x14ac:dyDescent="0.3">
      <c r="A58" s="9"/>
      <c r="B58" s="226" t="s">
        <v>189</v>
      </c>
      <c r="C58" s="247" t="s">
        <v>199</v>
      </c>
      <c r="D58" s="145"/>
      <c r="E58" s="20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row>
    <row r="59" spans="1:255" ht="14.25" customHeight="1" x14ac:dyDescent="0.3">
      <c r="A59" s="9"/>
      <c r="B59" s="226" t="s">
        <v>188</v>
      </c>
      <c r="C59" s="247" t="s">
        <v>199</v>
      </c>
      <c r="D59" s="145"/>
      <c r="E59" s="20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row>
    <row r="60" spans="1:255" ht="14.25" customHeight="1" x14ac:dyDescent="0.3">
      <c r="A60" s="9"/>
      <c r="B60" s="260" t="s">
        <v>45</v>
      </c>
      <c r="C60" s="247" t="s">
        <v>202</v>
      </c>
      <c r="D60" s="145"/>
      <c r="E60" s="20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row>
    <row r="61" spans="1:255" ht="14.25" customHeight="1" x14ac:dyDescent="0.3">
      <c r="A61" s="9"/>
      <c r="B61" s="260" t="s">
        <v>46</v>
      </c>
      <c r="C61" s="247" t="s">
        <v>200</v>
      </c>
      <c r="D61" s="145"/>
      <c r="E61" s="20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row>
    <row r="62" spans="1:255" ht="14.25" customHeight="1" x14ac:dyDescent="0.3">
      <c r="A62" s="9"/>
      <c r="B62" s="262" t="s">
        <v>47</v>
      </c>
      <c r="C62" s="249" t="s">
        <v>201</v>
      </c>
      <c r="D62" s="146"/>
      <c r="E62" s="212"/>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row>
  </sheetData>
  <pageMargins left="0.70866141732283472" right="0.70866141732283472" top="0.74803149606299213" bottom="0.74803149606299213" header="0.31496062992125984" footer="0.31496062992125984"/>
  <pageSetup paperSize="9" scale="18" orientation="landscape" r:id="rId1"/>
  <headerFooter scaleWithDoc="0">
    <oddHeader xml:space="preserve">&amp;R&amp;"Arial,Fett"&amp;12SST 2012
</oddHeader>
    <oddFooter>&amp;L&amp;F/&amp;A&amp;C&amp;P/&amp;N&amp;R&amp;D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2366F3BBC8CE234B84695397A2A93407" ma:contentTypeVersion="10" ma:contentTypeDescription="Ein neues Dokument erstellen." ma:contentTypeScope="" ma:versionID="0568cc6719dc77685f726e99c7c2fb4c">
  <xsd:schema xmlns:xsd="http://www.w3.org/2001/XMLSchema" xmlns:xs="http://www.w3.org/2001/XMLSchema" xmlns:p="http://schemas.microsoft.com/office/2006/metadata/properties" xmlns:ns2="82c37705-afd5-4d11-a1ea-0266d9d1a166" xmlns:ns3="http://schemas.microsoft.com/sharepoint/v3/fields" xmlns:ns4="08F44E9F-55A5-4D8C-81FA-E5E52F0C7A16" xmlns:ns5="08f44e9f-55a5-4d8c-81fa-e5e52f0c7a16" targetNamespace="http://schemas.microsoft.com/office/2006/metadata/properties" ma:root="true" ma:fieldsID="17b5d0fba45ccd7280729390c91a62fb" ns2:_="" ns3:_="" ns4:_="" ns5:_="">
    <xsd:import namespace="82c37705-afd5-4d11-a1ea-0266d9d1a166"/>
    <xsd:import namespace="http://schemas.microsoft.com/sharepoint/v3/fields"/>
    <xsd:import namespace="08F44E9F-55A5-4D8C-81FA-E5E52F0C7A16"/>
    <xsd:import namespace="08f44e9f-55a5-4d8c-81fa-e5e52f0c7a16"/>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37705-afd5-4d11-a1ea-0266d9d1a16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GB-V|f8d7b412-2487-4e9a-b58d-c7490dedd0c5"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hidden="true"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hidden="true"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ermInfo xmlns="http://schemas.microsoft.com/office/infopath/2007/PartnerControls">
          <TermName xmlns="http://schemas.microsoft.com/office/infopath/2007/PartnerControls">Aufsichtsabgabe</TermName>
          <TermId xmlns="http://schemas.microsoft.com/office/infopath/2007/PartnerControls">1bb1ff23-244b-430d-b77e-6c87f49b07f4</TermId>
        </TermInfo>
      </Terms>
    </Topic_Note>
    <OU_Note xmlns="http://schemas.microsoft.com/sharepoint/v3/fields">
      <Terms xmlns="http://schemas.microsoft.com/office/infopath/2007/PartnerControls">
        <TermInfo xmlns="http://schemas.microsoft.com/office/infopath/2007/PartnerControls">
          <TermName xmlns="http://schemas.microsoft.com/office/infopath/2007/PartnerControls">GB-V</TermName>
          <TermId xmlns="http://schemas.microsoft.com/office/infopath/2007/PartnerControls">f8d7b412-2487-4e9a-b58d-c7490dedd0c5</TermId>
        </TermInfo>
      </Terms>
    </OU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AgendaItemGUID xmlns="08f44e9f-55a5-4d8c-81fa-e5e52f0c7a16" xsi:nil="true"/>
    <RetentionPeriod xmlns="08F44E9F-55A5-4D8C-81FA-E5E52F0C7A16">15</RetentionPeriod>
    <SeqenceNumber xmlns="08f44e9f-55a5-4d8c-81fa-e5e52f0c7a16" xsi:nil="true"/>
    <_dlc_DocId xmlns="82c37705-afd5-4d11-a1ea-0266d9d1a166">6009-P-2-6783</_dlc_DocId>
    <_dlc_DocIdUrl xmlns="82c37705-afd5-4d11-a1ea-0266d9d1a166">
      <Url>https://dok.finma.ch/sites/6009-P/_layouts/15/DocIdRedir.aspx?ID=6009-P-2-6783</Url>
      <Description>6009-P-2-6783</Description>
    </_dlc_DocIdUrl>
    <ToBeArchived xmlns="08f44e9f-55a5-4d8c-81fa-e5e52f0c7a16">Nein</ToBeArchived>
    <DocumentDate xmlns="08F44E9F-55A5-4D8C-81FA-E5E52F0C7A16">2017-10-25T22:00:00+00:00</DocumentDat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6046059-C062-4AD9-8BF8-DFF1F0C0C4A0}">
  <ds:schemaRefs>
    <ds:schemaRef ds:uri="http://schemas.microsoft.com/sharepoint/v3/contenttype/forms"/>
  </ds:schemaRefs>
</ds:datastoreItem>
</file>

<file path=customXml/itemProps2.xml><?xml version="1.0" encoding="utf-8"?>
<ds:datastoreItem xmlns:ds="http://schemas.openxmlformats.org/officeDocument/2006/customXml" ds:itemID="{D11E9C6B-492F-4F2B-AF5E-3870D722B854}">
  <ds:schemaRefs>
    <ds:schemaRef ds:uri="http://schemas.microsoft.com/sharepoint/events"/>
  </ds:schemaRefs>
</ds:datastoreItem>
</file>

<file path=customXml/itemProps3.xml><?xml version="1.0" encoding="utf-8"?>
<ds:datastoreItem xmlns:ds="http://schemas.openxmlformats.org/officeDocument/2006/customXml" ds:itemID="{BB0C53DC-B5F9-4539-B213-1DADD3D847AC}"/>
</file>

<file path=customXml/itemProps4.xml><?xml version="1.0" encoding="utf-8"?>
<ds:datastoreItem xmlns:ds="http://schemas.openxmlformats.org/officeDocument/2006/customXml" ds:itemID="{E570B7C3-989F-47AA-8923-16C8CEE4F985}">
  <ds:schemaRefs>
    <ds:schemaRef ds:uri="http://schemas.microsoft.com/office/2006/metadata/properties"/>
    <ds:schemaRef ds:uri="1ab9bbcc-83c6-4736-b39b-aba04a32d413"/>
    <ds:schemaRef ds:uri="http://purl.org/dc/terms/"/>
    <ds:schemaRef ds:uri="a13ce8e2-0bfa-4ae3-b62f-afeb61f48330"/>
    <ds:schemaRef ds:uri="http://schemas.microsoft.com/office/2006/documentManagement/types"/>
    <ds:schemaRef ds:uri="http://schemas.microsoft.com/sharepoint/v3/fields"/>
    <ds:schemaRef ds:uri="http://schemas.openxmlformats.org/package/2006/metadata/core-properties"/>
    <ds:schemaRef ds:uri="http://schemas.microsoft.com/office/infopath/2007/PartnerControls"/>
    <ds:schemaRef ds:uri="http://purl.org/dc/elements/1.1/"/>
    <ds:schemaRef ds:uri="1AB9BBCC-83C6-4736-B39B-ABA04A32D413"/>
    <ds:schemaRef ds:uri="http://www.w3.org/XML/1998/namespace"/>
    <ds:schemaRef ds:uri="http://purl.org/dc/dcmitype/"/>
  </ds:schemaRefs>
</ds:datastoreItem>
</file>

<file path=customXml/itemProps5.xml><?xml version="1.0" encoding="utf-8"?>
<ds:datastoreItem xmlns:ds="http://schemas.openxmlformats.org/officeDocument/2006/customXml" ds:itemID="{5139EBCF-11E1-4588-BB1E-A5A8F3491F3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Intro_SM_Life</vt:lpstr>
      <vt:lpstr>Update</vt:lpstr>
      <vt:lpstr>list_of_sheets</vt:lpstr>
      <vt:lpstr>L_CHF</vt:lpstr>
      <vt:lpstr>L_EUR</vt:lpstr>
      <vt:lpstr>L_USD</vt:lpstr>
      <vt:lpstr>L_GBP</vt:lpstr>
      <vt:lpstr>L_CF Group Life</vt:lpstr>
      <vt:lpstr>L_CF Ind Life Trad_CHF</vt:lpstr>
      <vt:lpstr>L_CF Ind Life Trad_EUR</vt:lpstr>
      <vt:lpstr>L_CF Ind Life Trad_USD</vt:lpstr>
      <vt:lpstr>L_CF Ind Life Trad_GBP</vt:lpstr>
      <vt:lpstr>L_CF Ind Life UL_CHF</vt:lpstr>
      <vt:lpstr>L_CF Ind Life UL_EUR</vt:lpstr>
      <vt:lpstr>L_input_sst_template</vt:lpstr>
      <vt:lpstr>current_year</vt:lpstr>
    </vt:vector>
  </TitlesOfParts>
  <Company>EJPD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Unknown</dc:creator>
  <cp:lastModifiedBy>Pfeiffer Thorsten</cp:lastModifiedBy>
  <cp:lastPrinted>2011-10-28T08:25:29Z</cp:lastPrinted>
  <dcterms:created xsi:type="dcterms:W3CDTF">2004-01-13T09:48:45Z</dcterms:created>
  <dcterms:modified xsi:type="dcterms:W3CDTF">2024-10-28T17:46:03Z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COO.2098.100.2.1096998</vt:lpwstr>
  </property>
  <property fmtid="{D5CDD505-2E9C-101B-9397-08002B2CF9AE}" pid="3" name="FSC#COOELAK@1.1001:Subject">
    <vt:lpwstr/>
  </property>
  <property fmtid="{D5CDD505-2E9C-101B-9397-08002B2CF9AE}" pid="4" name="FSC#COOELAK@1.1001:FileReference">
    <vt:lpwstr> Testlauf_2006</vt:lpwstr>
  </property>
  <property fmtid="{D5CDD505-2E9C-101B-9397-08002B2CF9AE}" pid="5" name="FSC#COOELAK@1.1001:FileRefYear">
    <vt:lpwstr>2006</vt:lpwstr>
  </property>
  <property fmtid="{D5CDD505-2E9C-101B-9397-08002B2CF9AE}" pid="6" name="FSC#COOELAK@1.1001:FileRefOrdinal">
    <vt:lpwstr>444</vt:lpwstr>
  </property>
  <property fmtid="{D5CDD505-2E9C-101B-9397-08002B2CF9AE}" pid="7" name="FSC#COOELAK@1.1001:FileRefOU">
    <vt:lpwstr>DIR</vt:lpwstr>
  </property>
  <property fmtid="{D5CDD505-2E9C-101B-9397-08002B2CF9AE}" pid="8" name="FSC#COOELAK@1.1001:Organization">
    <vt:lpwstr/>
  </property>
  <property fmtid="{D5CDD505-2E9C-101B-9397-08002B2CF9AE}" pid="9" name="FSC#COOELAK@1.1001:Owner">
    <vt:lpwstr> Luder</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AW (Aufsichtsentwicklung)</vt:lpwstr>
  </property>
  <property fmtid="{D5CDD505-2E9C-101B-9397-08002B2CF9AE}" pid="17" name="FSC#COOELAK@1.1001:CreatedAt">
    <vt:lpwstr>05.04.2006 13:49:39</vt:lpwstr>
  </property>
  <property fmtid="{D5CDD505-2E9C-101B-9397-08002B2CF9AE}" pid="18" name="FSC#COOELAK@1.1001:OU">
    <vt:lpwstr>AW (Aufsichtsentwicklung)</vt:lpwstr>
  </property>
  <property fmtid="{D5CDD505-2E9C-101B-9397-08002B2CF9AE}" pid="19" name="FSC#COOELAK@1.1001:Priority">
    <vt:lpwstr/>
  </property>
  <property fmtid="{D5CDD505-2E9C-101B-9397-08002B2CF9AE}" pid="20" name="FSC#COOELAK@1.1001:ObjBarCode">
    <vt:lpwstr>*COO.2098.100.2.1096998*</vt:lpwstr>
  </property>
  <property fmtid="{D5CDD505-2E9C-101B-9397-08002B2CF9AE}" pid="21" name="FSC#COOELAK@1.1001:RefBarCode">
    <vt:lpwstr>*Template_2006*</vt:lpwstr>
  </property>
  <property fmtid="{D5CDD505-2E9C-101B-9397-08002B2CF9AE}" pid="22" name="FSC#COOELAK@1.1001:FileRefBarCode">
    <vt:lpwstr>* Testlauf_2006*</vt:lpwstr>
  </property>
  <property fmtid="{D5CDD505-2E9C-101B-9397-08002B2CF9AE}" pid="23" name="FSC#COOELAK@1.1001:ExternalRef">
    <vt:lpwstr/>
  </property>
  <property fmtid="{D5CDD505-2E9C-101B-9397-08002B2CF9AE}" pid="24" name="MatchPointInheritedTags">
    <vt:lpwstr>((2434)(2405)(2400)(2397)(2394))((2405)(2400)(2397)(2394))</vt:lpwstr>
  </property>
  <property fmtid="{D5CDD505-2E9C-101B-9397-08002B2CF9AE}" pid="25" name="ContentType">
    <vt:lpwstr>Dokument</vt:lpwstr>
  </property>
  <property fmtid="{D5CDD505-2E9C-101B-9397-08002B2CF9AE}" pid="26" name="MP_UpdateVersion">
    <vt:lpwstr>3</vt:lpwstr>
  </property>
  <property fmtid="{D5CDD505-2E9C-101B-9397-08002B2CF9AE}" pid="27" name="PublishingExpirationDate">
    <vt:lpwstr/>
  </property>
  <property fmtid="{D5CDD505-2E9C-101B-9397-08002B2CF9AE}" pid="28" name="PublishingStartDate">
    <vt:lpwstr/>
  </property>
  <property fmtid="{D5CDD505-2E9C-101B-9397-08002B2CF9AE}" pid="29" name="ContentTypeId">
    <vt:lpwstr>0x0101003951D1F36BC944E987AD610ADE6A10C3002366F3BBC8CE234B84695397A2A93407</vt:lpwstr>
  </property>
  <property fmtid="{D5CDD505-2E9C-101B-9397-08002B2CF9AE}" pid="30" name="Topic">
    <vt:lpwstr>12;#Aufsichtsabgabe|1bb1ff23-244b-430d-b77e-6c87f49b07f4</vt:lpwstr>
  </property>
  <property fmtid="{D5CDD505-2E9C-101B-9397-08002B2CF9AE}" pid="31" name="OSP">
    <vt:lpwstr>13;#4-02.9 Verschiedenes|b7add63a-7a8a-4b8a-bfff-6c9ce2cbce07</vt:lpwstr>
  </property>
  <property fmtid="{D5CDD505-2E9C-101B-9397-08002B2CF9AE}" pid="32" name="OU">
    <vt:lpwstr>2;#GB-V|f8d7b412-2487-4e9a-b58d-c7490dedd0c5</vt:lpwstr>
  </property>
  <property fmtid="{D5CDD505-2E9C-101B-9397-08002B2CF9AE}" pid="33" name="_dlc_DocIdItemGuid">
    <vt:lpwstr>66f94246-dc4b-4348-a5e9-99d64a682528</vt:lpwstr>
  </property>
  <property fmtid="{D5CDD505-2E9C-101B-9397-08002B2CF9AE}" pid="34" name="_NewReviewCycle">
    <vt:lpwstr/>
  </property>
  <property fmtid="{D5CDD505-2E9C-101B-9397-08002B2CF9AE}" pid="35" name="DossierStatus_Note">
    <vt:lpwstr/>
  </property>
  <property fmtid="{D5CDD505-2E9C-101B-9397-08002B2CF9AE}" pid="36" name="Reference">
    <vt:lpwstr>6005-T-6-58871 - 4-02.9 Verschiedenes</vt:lpwstr>
  </property>
  <property fmtid="{D5CDD505-2E9C-101B-9397-08002B2CF9AE}" pid="37" name="InternalWorkItem">
    <vt:bool>false</vt:bool>
  </property>
</Properties>
</file>