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93CFE92F-754B-48C1-86E6-D065F7F81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itätstool" sheetId="4" r:id="rId1"/>
  </sheets>
  <calcPr calcId="191029" refMode="R1C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" l="1"/>
  <c r="G30" i="4"/>
  <c r="G31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L8" i="4"/>
  <c r="M8" i="4"/>
  <c r="N8" i="4"/>
  <c r="O8" i="4"/>
  <c r="P8" i="4"/>
  <c r="Q8" i="4"/>
  <c r="K8" i="4"/>
  <c r="Q29" i="4" l="1"/>
  <c r="Q30" i="4"/>
  <c r="Q31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I13" i="4"/>
  <c r="J13" i="4"/>
  <c r="N16" i="4"/>
  <c r="N17" i="4"/>
  <c r="K18" i="4"/>
  <c r="L18" i="4"/>
  <c r="M18" i="4"/>
  <c r="N19" i="4"/>
  <c r="N20" i="4"/>
  <c r="N21" i="4"/>
  <c r="N22" i="4"/>
  <c r="N23" i="4"/>
  <c r="N24" i="4"/>
  <c r="N25" i="4"/>
  <c r="J26" i="4"/>
  <c r="K26" i="4"/>
  <c r="L26" i="4"/>
  <c r="M26" i="4"/>
  <c r="J27" i="4"/>
  <c r="K27" i="4"/>
  <c r="L27" i="4"/>
  <c r="M27" i="4"/>
  <c r="J28" i="4"/>
  <c r="K28" i="4"/>
  <c r="L28" i="4"/>
  <c r="M28" i="4"/>
  <c r="H29" i="4"/>
  <c r="I29" i="4"/>
  <c r="J29" i="4"/>
  <c r="K29" i="4"/>
  <c r="L29" i="4"/>
  <c r="M29" i="4"/>
  <c r="N29" i="4"/>
  <c r="O29" i="4"/>
  <c r="H30" i="4"/>
  <c r="I30" i="4"/>
  <c r="J30" i="4"/>
  <c r="K30" i="4"/>
  <c r="L30" i="4"/>
  <c r="M30" i="4"/>
  <c r="N30" i="4"/>
  <c r="O30" i="4"/>
  <c r="H31" i="4"/>
  <c r="I31" i="4"/>
  <c r="J31" i="4"/>
  <c r="K31" i="4"/>
  <c r="L31" i="4"/>
  <c r="M31" i="4"/>
  <c r="N31" i="4"/>
  <c r="O31" i="4"/>
  <c r="H32" i="4"/>
  <c r="J32" i="4"/>
  <c r="K32" i="4"/>
  <c r="L32" i="4"/>
  <c r="M32" i="4"/>
  <c r="N32" i="4"/>
  <c r="O32" i="4"/>
  <c r="H33" i="4"/>
  <c r="I33" i="4"/>
  <c r="J33" i="4"/>
  <c r="K33" i="4"/>
  <c r="L33" i="4"/>
  <c r="M33" i="4"/>
  <c r="N33" i="4"/>
  <c r="O33" i="4"/>
  <c r="H34" i="4"/>
  <c r="I34" i="4"/>
  <c r="J34" i="4"/>
  <c r="K34" i="4"/>
  <c r="L34" i="4"/>
  <c r="M34" i="4"/>
  <c r="N34" i="4"/>
  <c r="O34" i="4"/>
  <c r="H35" i="4"/>
  <c r="I35" i="4"/>
  <c r="J35" i="4"/>
  <c r="K35" i="4"/>
  <c r="L35" i="4"/>
  <c r="M35" i="4"/>
  <c r="N35" i="4"/>
  <c r="O35" i="4"/>
  <c r="H36" i="4"/>
  <c r="I36" i="4"/>
  <c r="J36" i="4"/>
  <c r="K36" i="4"/>
  <c r="L36" i="4"/>
  <c r="M36" i="4"/>
  <c r="N36" i="4"/>
  <c r="O36" i="4"/>
  <c r="H37" i="4"/>
  <c r="I37" i="4"/>
  <c r="J37" i="4"/>
  <c r="K37" i="4"/>
  <c r="L37" i="4"/>
  <c r="M37" i="4"/>
  <c r="N37" i="4"/>
  <c r="O37" i="4"/>
  <c r="H38" i="4"/>
  <c r="I38" i="4"/>
  <c r="J38" i="4"/>
  <c r="K38" i="4"/>
  <c r="L38" i="4"/>
  <c r="M38" i="4"/>
  <c r="N38" i="4"/>
  <c r="O38" i="4"/>
  <c r="H39" i="4"/>
  <c r="I39" i="4"/>
  <c r="J39" i="4"/>
  <c r="K39" i="4"/>
  <c r="L39" i="4"/>
  <c r="M39" i="4"/>
  <c r="N39" i="4"/>
  <c r="O39" i="4"/>
  <c r="H40" i="4"/>
  <c r="I40" i="4"/>
  <c r="J40" i="4"/>
  <c r="K40" i="4"/>
  <c r="L40" i="4"/>
  <c r="M40" i="4"/>
  <c r="N40" i="4"/>
  <c r="O40" i="4"/>
  <c r="H41" i="4"/>
  <c r="I41" i="4"/>
  <c r="J41" i="4"/>
  <c r="K41" i="4"/>
  <c r="L41" i="4"/>
  <c r="M41" i="4"/>
  <c r="N41" i="4"/>
  <c r="O41" i="4"/>
  <c r="H42" i="4"/>
  <c r="I42" i="4"/>
  <c r="J42" i="4"/>
  <c r="K42" i="4"/>
  <c r="L42" i="4"/>
  <c r="M42" i="4"/>
  <c r="N42" i="4"/>
  <c r="O42" i="4"/>
  <c r="H43" i="4"/>
  <c r="I43" i="4"/>
  <c r="J43" i="4"/>
  <c r="K43" i="4"/>
  <c r="L43" i="4"/>
  <c r="M43" i="4"/>
  <c r="N43" i="4"/>
  <c r="O43" i="4"/>
  <c r="H44" i="4"/>
  <c r="I44" i="4"/>
  <c r="J44" i="4"/>
  <c r="K44" i="4"/>
  <c r="L44" i="4"/>
  <c r="M44" i="4"/>
  <c r="N44" i="4"/>
  <c r="O44" i="4"/>
  <c r="H45" i="4"/>
  <c r="I45" i="4"/>
  <c r="J45" i="4"/>
  <c r="K45" i="4"/>
  <c r="L45" i="4"/>
  <c r="M45" i="4"/>
  <c r="N45" i="4"/>
  <c r="O45" i="4"/>
  <c r="H46" i="4"/>
  <c r="I46" i="4"/>
  <c r="J46" i="4"/>
  <c r="K46" i="4"/>
  <c r="L46" i="4"/>
  <c r="M46" i="4"/>
  <c r="N46" i="4"/>
  <c r="O46" i="4"/>
  <c r="H47" i="4"/>
  <c r="I47" i="4"/>
  <c r="J47" i="4"/>
  <c r="K47" i="4"/>
  <c r="L47" i="4"/>
  <c r="M47" i="4"/>
  <c r="N47" i="4"/>
  <c r="O47" i="4"/>
  <c r="I12" i="4"/>
  <c r="P12" i="4"/>
  <c r="H12" i="4" s="1"/>
  <c r="P13" i="4"/>
  <c r="M12" i="4" s="1"/>
  <c r="P14" i="4"/>
  <c r="L12" i="4" s="1"/>
  <c r="P15" i="4"/>
  <c r="P16" i="4"/>
  <c r="J18" i="4" s="1"/>
  <c r="P17" i="4"/>
  <c r="P18" i="4"/>
  <c r="H18" i="4" s="1"/>
  <c r="P19" i="4"/>
  <c r="O14" i="4" s="1"/>
  <c r="P20" i="4"/>
  <c r="P21" i="4"/>
  <c r="P22" i="4"/>
  <c r="P23" i="4"/>
  <c r="P24" i="4"/>
  <c r="P25" i="4"/>
  <c r="P26" i="4"/>
  <c r="N18" i="4" s="1"/>
  <c r="P27" i="4"/>
  <c r="O18" i="4" s="1"/>
  <c r="P28" i="4"/>
  <c r="I28" i="4" s="1"/>
  <c r="P29" i="4"/>
  <c r="P30" i="4"/>
  <c r="P31" i="4"/>
  <c r="P32" i="4"/>
  <c r="I32" i="4" s="1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H14" i="4" l="1"/>
  <c r="I14" i="4"/>
  <c r="J12" i="4"/>
  <c r="K13" i="4"/>
  <c r="M13" i="4"/>
  <c r="N12" i="4"/>
  <c r="N13" i="4"/>
  <c r="K12" i="4"/>
  <c r="L13" i="4"/>
  <c r="N15" i="4"/>
  <c r="N14" i="4"/>
  <c r="I27" i="4"/>
  <c r="O12" i="4"/>
  <c r="O28" i="4"/>
  <c r="N28" i="4"/>
  <c r="Q28" i="4" s="1"/>
  <c r="G28" i="4" s="1"/>
  <c r="H28" i="4"/>
  <c r="I26" i="4"/>
  <c r="I18" i="4"/>
  <c r="Q18" i="4" s="1"/>
  <c r="G18" i="4" s="1"/>
  <c r="Q32" i="4"/>
  <c r="G32" i="4" s="1"/>
  <c r="L14" i="4"/>
  <c r="K14" i="4"/>
  <c r="J14" i="4"/>
  <c r="M14" i="4"/>
  <c r="O27" i="4"/>
  <c r="O26" i="4"/>
  <c r="O25" i="4"/>
  <c r="K25" i="4"/>
  <c r="O24" i="4"/>
  <c r="K24" i="4"/>
  <c r="O23" i="4"/>
  <c r="K23" i="4"/>
  <c r="O22" i="4"/>
  <c r="K22" i="4"/>
  <c r="O21" i="4"/>
  <c r="K21" i="4"/>
  <c r="O20" i="4"/>
  <c r="K20" i="4"/>
  <c r="O19" i="4"/>
  <c r="K19" i="4"/>
  <c r="O17" i="4"/>
  <c r="K17" i="4"/>
  <c r="O16" i="4"/>
  <c r="K16" i="4"/>
  <c r="O15" i="4"/>
  <c r="K15" i="4"/>
  <c r="O13" i="4"/>
  <c r="N27" i="4"/>
  <c r="N26" i="4"/>
  <c r="J25" i="4"/>
  <c r="J24" i="4"/>
  <c r="J23" i="4"/>
  <c r="J22" i="4"/>
  <c r="J21" i="4"/>
  <c r="J20" i="4"/>
  <c r="J19" i="4"/>
  <c r="J17" i="4"/>
  <c r="J16" i="4"/>
  <c r="J15" i="4"/>
  <c r="M25" i="4"/>
  <c r="I25" i="4"/>
  <c r="M24" i="4"/>
  <c r="I24" i="4"/>
  <c r="M23" i="4"/>
  <c r="I23" i="4"/>
  <c r="M22" i="4"/>
  <c r="I22" i="4"/>
  <c r="M21" i="4"/>
  <c r="I21" i="4"/>
  <c r="M20" i="4"/>
  <c r="I20" i="4"/>
  <c r="M19" i="4"/>
  <c r="I19" i="4"/>
  <c r="M17" i="4"/>
  <c r="I17" i="4"/>
  <c r="M16" i="4"/>
  <c r="I16" i="4"/>
  <c r="M15" i="4"/>
  <c r="I15" i="4"/>
  <c r="H27" i="4"/>
  <c r="H26" i="4"/>
  <c r="L25" i="4"/>
  <c r="H25" i="4"/>
  <c r="L24" i="4"/>
  <c r="H24" i="4"/>
  <c r="L23" i="4"/>
  <c r="H23" i="4"/>
  <c r="L22" i="4"/>
  <c r="H22" i="4"/>
  <c r="L21" i="4"/>
  <c r="H21" i="4"/>
  <c r="L20" i="4"/>
  <c r="H20" i="4"/>
  <c r="L19" i="4"/>
  <c r="H19" i="4"/>
  <c r="L17" i="4"/>
  <c r="H17" i="4"/>
  <c r="L16" i="4"/>
  <c r="H16" i="4"/>
  <c r="L15" i="4"/>
  <c r="H15" i="4"/>
  <c r="H13" i="4"/>
  <c r="Q12" i="4" l="1"/>
  <c r="G12" i="4" s="1"/>
  <c r="Q27" i="4"/>
  <c r="G27" i="4" s="1"/>
  <c r="Q16" i="4"/>
  <c r="G16" i="4" s="1"/>
  <c r="Q25" i="4"/>
  <c r="G25" i="4" s="1"/>
  <c r="Q19" i="4"/>
  <c r="G19" i="4" s="1"/>
  <c r="Q21" i="4"/>
  <c r="G21" i="4" s="1"/>
  <c r="Q15" i="4"/>
  <c r="G15" i="4" s="1"/>
  <c r="Q17" i="4"/>
  <c r="G17" i="4" s="1"/>
  <c r="Q20" i="4"/>
  <c r="G20" i="4" s="1"/>
  <c r="Q22" i="4"/>
  <c r="G22" i="4" s="1"/>
  <c r="Q24" i="4"/>
  <c r="G24" i="4" s="1"/>
  <c r="Q26" i="4"/>
  <c r="G26" i="4" s="1"/>
  <c r="Q23" i="4"/>
  <c r="G23" i="4" s="1"/>
  <c r="Q13" i="4"/>
  <c r="G13" i="4" s="1"/>
  <c r="Q14" i="4"/>
  <c r="G14" i="4" s="1"/>
</calcChain>
</file>

<file path=xl/sharedStrings.xml><?xml version="1.0" encoding="utf-8"?>
<sst xmlns="http://schemas.openxmlformats.org/spreadsheetml/2006/main" count="36" uniqueCount="29">
  <si>
    <t>Gegenpartei-Id</t>
  </si>
  <si>
    <t>Ratingstufe</t>
  </si>
  <si>
    <t>CHF</t>
  </si>
  <si>
    <t>Bonitätstufe 1</t>
  </si>
  <si>
    <t>Bonitätstufe 2</t>
  </si>
  <si>
    <t>Bonitätstufe 3</t>
  </si>
  <si>
    <t>Bonitätstufe 4</t>
  </si>
  <si>
    <t>Bonitätstufe 5</t>
  </si>
  <si>
    <t>Bonitätstufe 6</t>
  </si>
  <si>
    <t>Bonitätstufe 7</t>
  </si>
  <si>
    <t>Bonitätstufe 8</t>
  </si>
  <si>
    <t>Portfolio PD</t>
  </si>
  <si>
    <t>EUR</t>
  </si>
  <si>
    <t>USD</t>
  </si>
  <si>
    <t>PD (in %)</t>
  </si>
  <si>
    <t>Währung</t>
  </si>
  <si>
    <t>Zielwährung</t>
  </si>
  <si>
    <t>GBP</t>
  </si>
  <si>
    <t>JPY</t>
  </si>
  <si>
    <t>Wechselkurs</t>
  </si>
  <si>
    <t>Hilfsgrösse</t>
  </si>
  <si>
    <t>Positions-Id</t>
  </si>
  <si>
    <t>Marktwert</t>
  </si>
  <si>
    <t>Marktwert (in CHF)</t>
  </si>
  <si>
    <t>gewichtetes Rating</t>
  </si>
  <si>
    <t>Bonitätstool</t>
  </si>
  <si>
    <t>Version vom</t>
  </si>
  <si>
    <t>Parameter</t>
  </si>
  <si>
    <t>Data for SST 2025 will be updated in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</si>
</sst>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00_ ;_ * \-#,##0.000_ ;_ * &quot;-&quot;??_ ;_ @_ "/>
    <numFmt numFmtId="165" formatCode="_ * #,##0_ ;_ * \-#,##0_ ;_ * &quot;-&quot;??_ ;_ @_ 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i/>
      <sz val="10"/>
      <color theme="1"/>
      <name val="Arial"/>
      <family val="2"/>
    </font>
    <font>
      <sz val="11"/>
      <color rgb="FF7030A0"/>
      <name val="Arial"/>
      <family val="2"/>
    </font>
    <font>
      <b/>
      <sz val="14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ECF9"/>
        <bgColor indexed="64"/>
      </patternFill>
    </fill>
    <fill>
      <patternFill patternType="solid">
        <fgColor rgb="FFFDE2CE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2">
    <xf numFmtId="0" fontId="0" fillId="0" borderId="0" xfId="0"/>
    <xf numFmtId="0" fontId="3" fillId="2" borderId="2" xfId="0" applyFont="1" applyFill="1" applyBorder="1" applyAlignment="1">
      <alignment vertical="top" wrapText="1"/>
    </xf>
    <xf numFmtId="164" fontId="1" fillId="3" borderId="3" xfId="1" applyNumberFormat="1" applyFont="1" applyFill="1" applyBorder="1"/>
    <xf numFmtId="164" fontId="1" fillId="3" borderId="4" xfId="1" applyNumberFormat="1" applyFont="1" applyFill="1" applyBorder="1"/>
    <xf numFmtId="164" fontId="1" fillId="3" borderId="0" xfId="1" applyNumberFormat="1" applyFont="1" applyFill="1" applyBorder="1"/>
    <xf numFmtId="164" fontId="1" fillId="0" borderId="5" xfId="1" applyNumberFormat="1" applyFont="1" applyFill="1" applyBorder="1"/>
    <xf numFmtId="165" fontId="1" fillId="3" borderId="3" xfId="1" applyNumberFormat="1" applyFont="1" applyFill="1" applyBorder="1"/>
    <xf numFmtId="165" fontId="1" fillId="3" borderId="4" xfId="1" applyNumberFormat="1" applyFont="1" applyFill="1" applyBorder="1"/>
    <xf numFmtId="164" fontId="0" fillId="3" borderId="0" xfId="1" applyNumberFormat="1" applyFont="1" applyFill="1" applyBorder="1"/>
    <xf numFmtId="165" fontId="1" fillId="4" borderId="5" xfId="1" applyNumberFormat="1" applyFont="1" applyFill="1" applyBorder="1"/>
    <xf numFmtId="164" fontId="0" fillId="3" borderId="6" xfId="1" applyNumberFormat="1" applyFont="1" applyFill="1" applyBorder="1"/>
    <xf numFmtId="164" fontId="1" fillId="3" borderId="6" xfId="1" applyNumberFormat="1" applyFont="1" applyFill="1" applyBorder="1"/>
    <xf numFmtId="164" fontId="1" fillId="3" borderId="7" xfId="1" applyNumberFormat="1" applyFont="1" applyFill="1" applyBorder="1"/>
    <xf numFmtId="164" fontId="0" fillId="3" borderId="7" xfId="1" applyNumberFormat="1" applyFont="1" applyFill="1" applyBorder="1"/>
    <xf numFmtId="165" fontId="0" fillId="4" borderId="5" xfId="1" applyNumberFormat="1" applyFont="1" applyFill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14" fontId="0" fillId="0" borderId="0" xfId="0" applyNumberFormat="1"/>
    <xf numFmtId="0" fontId="2" fillId="0" borderId="0" xfId="2" applyBorder="1"/>
    <xf numFmtId="0" fontId="3" fillId="2" borderId="0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2" fontId="3" fillId="2" borderId="2" xfId="0" applyNumberFormat="1" applyFont="1" applyFill="1" applyBorder="1" applyAlignment="1">
      <alignment vertical="top" wrapText="1"/>
    </xf>
  </cellXfs>
  <cellStyles count="3">
    <cellStyle name="Komma" xfId="1" builtinId="3"/>
    <cellStyle name="Standard" xfId="0" builtinId="0"/>
    <cellStyle name="Überschrift 1" xfId="2" builtinId="1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solid">
          <fgColor indexed="64"/>
          <bgColor rgb="FFFDE2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solid">
          <fgColor indexed="64"/>
          <bgColor rgb="FFFDE2CE"/>
        </patternFill>
      </fill>
      <border diagonalUp="0" diagonalDown="0" outline="0">
        <left style="thin">
          <color theme="0"/>
        </left>
        <right style="thin">
          <color theme="0" tint="-0.499984740745262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_ ;_ * \-#,##0_ ;_ * &quot;-&quot;??_ ;_ @_ "/>
      <fill>
        <patternFill patternType="solid">
          <fgColor indexed="64"/>
          <bgColor rgb="FFFDE2CE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solid">
          <fgColor indexed="64"/>
          <bgColor rgb="FFFDE2CE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0_ ;_ * \-#,##0.000_ ;_ * &quot;-&quot;??_ ;_ @_ "/>
      <fill>
        <patternFill patternType="solid">
          <fgColor indexed="64"/>
          <bgColor rgb="FFFDE2CE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rtfolio" displayName="Portfolio" ref="B11:Q47" totalsRowShown="0" dataDxfId="17" tableBorderDxfId="16">
  <autoFilter ref="B11:Q47" xr:uid="{00000000-0009-0000-0100-000001000000}"/>
  <tableColumns count="16">
    <tableColumn id="1" xr3:uid="{00000000-0010-0000-0000-000001000000}" name="Gegenpartei-Id" dataDxfId="15"/>
    <tableColumn id="4" xr3:uid="{00000000-0010-0000-0000-000004000000}" name="Positions-Id" dataDxfId="14"/>
    <tableColumn id="2" xr3:uid="{00000000-0010-0000-0000-000002000000}" name="Ratingstufe" dataDxfId="13"/>
    <tableColumn id="3" xr3:uid="{00000000-0010-0000-0000-000003000000}" name="Marktwert" dataDxfId="12"/>
    <tableColumn id="15" xr3:uid="{00000000-0010-0000-0000-00000F000000}" name="Währung" dataDxfId="11"/>
    <tableColumn id="5" xr3:uid="{00000000-0010-0000-0000-000005000000}" name="gewichtetes Rating" dataDxfId="10">
      <calculatedColumnFormula>IF(Portfolio[[#This Row],[Marktwert]]=0,"",MATCH(Portfolio[[#This Row],[Portfolio PD]],$J$8:$Q$8,1))</calculatedColumnFormula>
    </tableColumn>
    <tableColumn id="6" xr3:uid="{00000000-0010-0000-0000-000006000000}" name="Bonitätstufe 1" dataDxfId="9">
      <calculatedColumnFormula>SUMIFS(Portfolio[[Marktwert (in CHF)]:[Marktwert (in CHF)]],Portfolio[[Ratingstufe]:[Ratingstufe]],J$6,Portfolio[[Gegenpartei-Id]:[Gegenpartei-Id]],Portfolio[[#This Row],[Gegenpartei-Id]:[Gegenpartei-Id]])</calculatedColumnFormula>
    </tableColumn>
    <tableColumn id="7" xr3:uid="{00000000-0010-0000-0000-000007000000}" name="Bonitätstufe 2" dataDxfId="8">
      <calculatedColumnFormula>SUMIFS(Portfolio[[Marktwert (in CHF)]:[Marktwert (in CHF)]],Portfolio[[Ratingstufe]:[Ratingstufe]],K$6,Portfolio[[Gegenpartei-Id]:[Gegenpartei-Id]],Portfolio[[#This Row],[Gegenpartei-Id]:[Gegenpartei-Id]])</calculatedColumnFormula>
    </tableColumn>
    <tableColumn id="8" xr3:uid="{00000000-0010-0000-0000-000008000000}" name="Bonitätstufe 3" dataDxfId="7">
      <calculatedColumnFormula>SUMIFS(Portfolio[[Marktwert (in CHF)]:[Marktwert (in CHF)]],Portfolio[[Ratingstufe]:[Ratingstufe]],L$6,Portfolio[[Gegenpartei-Id]:[Gegenpartei-Id]],Portfolio[[#This Row],[Gegenpartei-Id]:[Gegenpartei-Id]])</calculatedColumnFormula>
    </tableColumn>
    <tableColumn id="9" xr3:uid="{00000000-0010-0000-0000-000009000000}" name="Bonitätstufe 4" dataDxfId="6">
      <calculatedColumnFormula>SUMIFS(Portfolio[[Marktwert (in CHF)]:[Marktwert (in CHF)]],Portfolio[[Ratingstufe]:[Ratingstufe]],M$6,Portfolio[[Gegenpartei-Id]:[Gegenpartei-Id]],Portfolio[[#This Row],[Gegenpartei-Id]:[Gegenpartei-Id]])</calculatedColumnFormula>
    </tableColumn>
    <tableColumn id="10" xr3:uid="{00000000-0010-0000-0000-00000A000000}" name="Bonitätstufe 5" dataDxfId="5">
      <calculatedColumnFormula>SUMIFS(Portfolio[[Marktwert (in CHF)]:[Marktwert (in CHF)]],Portfolio[[Ratingstufe]:[Ratingstufe]],N$6,Portfolio[[Gegenpartei-Id]:[Gegenpartei-Id]],Portfolio[[#This Row],[Gegenpartei-Id]:[Gegenpartei-Id]])</calculatedColumnFormula>
    </tableColumn>
    <tableColumn id="11" xr3:uid="{00000000-0010-0000-0000-00000B000000}" name="Bonitätstufe 6" dataDxfId="4">
      <calculatedColumnFormula>SUMIFS(Portfolio[[Marktwert (in CHF)]:[Marktwert (in CHF)]],Portfolio[[Ratingstufe]:[Ratingstufe]],O$6,Portfolio[[Gegenpartei-Id]:[Gegenpartei-Id]],Portfolio[[#This Row],[Gegenpartei-Id]:[Gegenpartei-Id]])</calculatedColumnFormula>
    </tableColumn>
    <tableColumn id="12" xr3:uid="{00000000-0010-0000-0000-00000C000000}" name="Bonitätstufe 7" dataDxfId="3">
      <calculatedColumnFormula>SUMIFS(Portfolio[[Marktwert (in CHF)]:[Marktwert (in CHF)]],Portfolio[[Ratingstufe]:[Ratingstufe]],P$6,Portfolio[[Gegenpartei-Id]:[Gegenpartei-Id]],Portfolio[[#This Row],[Gegenpartei-Id]:[Gegenpartei-Id]])</calculatedColumnFormula>
    </tableColumn>
    <tableColumn id="13" xr3:uid="{00000000-0010-0000-0000-00000D000000}" name="Bonitätstufe 8" dataDxfId="2">
      <calculatedColumnFormula>SUMIFS(Portfolio[[Marktwert (in CHF)]:[Marktwert (in CHF)]],Portfolio[[Ratingstufe]:[Ratingstufe]],Q$6,Portfolio[[Gegenpartei-Id]:[Gegenpartei-Id]],Portfolio[[#This Row],[Gegenpartei-Id]:[Gegenpartei-Id]])</calculatedColumnFormula>
    </tableColumn>
    <tableColumn id="16" xr3:uid="{00000000-0010-0000-0000-000010000000}" name="Marktwert (in CHF)" dataDxfId="1">
      <calculatedColumnFormula>IF(Portfolio[[#This Row],[Marktwert]]=0,0,VLOOKUP(Portfolio[[#This Row],[Währung]],ExchangeRate[],3,FALSE))*Portfolio[[#This Row],[Marktwert]]</calculatedColumnFormula>
    </tableColumn>
    <tableColumn id="14" xr3:uid="{00000000-0010-0000-0000-00000E000000}" name="Portfolio PD" dataDxfId="0">
      <calculatedColumnFormula>IF(Portfolio[[#This Row],[Marktwert]]=0,"",SUMPRODUCT(Portfolio[[#This Row],[Bonitätstufe 1]:[Bonitätstufe 8]],$J$7:$Q$7)/SUM(Portfolio[[#This Row],[Bonitätstufe 1]:[Bonitätstufe 8]]))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xchangeRate" displayName="ExchangeRate" ref="E4:G9" totalsRowShown="0">
  <autoFilter ref="E4:G9" xr:uid="{00000000-0009-0000-0100-000002000000}"/>
  <tableColumns count="3">
    <tableColumn id="1" xr3:uid="{00000000-0010-0000-0100-000001000000}" name="Währung"/>
    <tableColumn id="2" xr3:uid="{00000000-0010-0000-0100-000002000000}" name="Zielwährung"/>
    <tableColumn id="3" xr3:uid="{00000000-0010-0000-0100-000003000000}" name="Wechselku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workbookViewId="0"/>
  </sheetViews>
  <sheetFormatPr baseColWidth="10" defaultColWidth="8.7109375" defaultRowHeight="12.75" x14ac:dyDescent="0.2"/>
  <cols>
    <col min="1" max="1" width="6.28515625" customWidth="1"/>
    <col min="2" max="2" width="15.42578125" customWidth="1"/>
    <col min="3" max="3" width="12.5703125" customWidth="1"/>
    <col min="4" max="5" width="13.7109375" customWidth="1"/>
    <col min="6" max="6" width="10.85546875" bestFit="1" customWidth="1"/>
    <col min="7" max="7" width="19.5703125" bestFit="1" customWidth="1"/>
    <col min="8" max="14" width="14.85546875" customWidth="1"/>
    <col min="15" max="15" width="15.85546875" customWidth="1"/>
    <col min="16" max="16" width="19.42578125" bestFit="1" customWidth="1"/>
    <col min="17" max="17" width="13.42578125" bestFit="1" customWidth="1"/>
    <col min="19" max="19" width="10.85546875" bestFit="1" customWidth="1"/>
    <col min="20" max="20" width="16" customWidth="1"/>
    <col min="21" max="21" width="14.140625" bestFit="1" customWidth="1"/>
  </cols>
  <sheetData>
    <row r="1" spans="1:17" ht="19.5" x14ac:dyDescent="0.3">
      <c r="A1" s="18">
        <v>1</v>
      </c>
      <c r="B1" s="18" t="s">
        <v>25</v>
      </c>
      <c r="D1" s="15"/>
    </row>
    <row r="2" spans="1:17" ht="18" x14ac:dyDescent="0.2">
      <c r="B2" s="20" t="s">
        <v>28</v>
      </c>
    </row>
    <row r="3" spans="1:17" ht="14.25" x14ac:dyDescent="0.2">
      <c r="B3" t="s">
        <v>26</v>
      </c>
      <c r="C3" s="17">
        <v>45596</v>
      </c>
      <c r="E3" s="16"/>
    </row>
    <row r="4" spans="1:17" x14ac:dyDescent="0.2">
      <c r="C4" s="17"/>
      <c r="E4" t="s">
        <v>15</v>
      </c>
      <c r="F4" t="s">
        <v>16</v>
      </c>
      <c r="G4" t="s">
        <v>19</v>
      </c>
    </row>
    <row r="5" spans="1:17" x14ac:dyDescent="0.2">
      <c r="E5" t="s">
        <v>2</v>
      </c>
      <c r="F5" t="s">
        <v>2</v>
      </c>
      <c r="G5">
        <v>1</v>
      </c>
      <c r="J5" s="1" t="s">
        <v>27</v>
      </c>
      <c r="K5" s="1"/>
      <c r="L5" s="1"/>
      <c r="M5" s="1"/>
      <c r="N5" s="1"/>
      <c r="O5" s="1"/>
      <c r="P5" s="1"/>
      <c r="Q5" s="1"/>
    </row>
    <row r="6" spans="1:17" x14ac:dyDescent="0.2">
      <c r="E6" t="s">
        <v>12</v>
      </c>
      <c r="F6" t="s">
        <v>2</v>
      </c>
      <c r="G6">
        <v>0.92886999999999997</v>
      </c>
      <c r="I6" s="1" t="s">
        <v>1</v>
      </c>
      <c r="J6" s="1">
        <v>1</v>
      </c>
      <c r="K6" s="1">
        <v>2</v>
      </c>
      <c r="L6" s="1">
        <v>3</v>
      </c>
      <c r="M6" s="1">
        <v>4</v>
      </c>
      <c r="N6" s="1">
        <v>5</v>
      </c>
      <c r="O6" s="1">
        <v>6</v>
      </c>
      <c r="P6" s="1">
        <v>7</v>
      </c>
      <c r="Q6" s="1">
        <v>8</v>
      </c>
    </row>
    <row r="7" spans="1:17" x14ac:dyDescent="0.2">
      <c r="E7" t="s">
        <v>13</v>
      </c>
      <c r="F7" t="s">
        <v>2</v>
      </c>
      <c r="G7">
        <v>0.84140000000000004</v>
      </c>
      <c r="I7" s="1" t="s">
        <v>14</v>
      </c>
      <c r="J7" s="21">
        <v>0.03</v>
      </c>
      <c r="K7" s="21">
        <v>0.06</v>
      </c>
      <c r="L7" s="21">
        <v>8.2000000000000003E-2</v>
      </c>
      <c r="M7" s="21">
        <v>0.249</v>
      </c>
      <c r="N7" s="21">
        <v>1.1440000000000001</v>
      </c>
      <c r="O7" s="21">
        <v>3.2120000000000002</v>
      </c>
      <c r="P7" s="21">
        <v>8.0579999999999998</v>
      </c>
      <c r="Q7" s="21">
        <v>22.131</v>
      </c>
    </row>
    <row r="8" spans="1:17" x14ac:dyDescent="0.2">
      <c r="E8" t="s">
        <v>17</v>
      </c>
      <c r="F8" t="s">
        <v>2</v>
      </c>
      <c r="G8">
        <v>1.0716000000000001</v>
      </c>
      <c r="I8" s="1" t="s">
        <v>20</v>
      </c>
      <c r="J8" s="1">
        <v>0</v>
      </c>
      <c r="K8" s="1">
        <f>(J7+K7)/2</f>
        <v>4.4999999999999998E-2</v>
      </c>
      <c r="L8" s="1">
        <f t="shared" ref="L8:Q8" si="0">(K7+L7)/2</f>
        <v>7.1000000000000008E-2</v>
      </c>
      <c r="M8" s="1">
        <f t="shared" si="0"/>
        <v>0.16550000000000001</v>
      </c>
      <c r="N8" s="1">
        <f t="shared" si="0"/>
        <v>0.69650000000000012</v>
      </c>
      <c r="O8" s="1">
        <f t="shared" si="0"/>
        <v>2.1779999999999999</v>
      </c>
      <c r="P8" s="1">
        <f t="shared" si="0"/>
        <v>5.6349999999999998</v>
      </c>
      <c r="Q8" s="1">
        <f t="shared" si="0"/>
        <v>15.0945</v>
      </c>
    </row>
    <row r="9" spans="1:17" x14ac:dyDescent="0.2">
      <c r="E9" t="s">
        <v>18</v>
      </c>
      <c r="F9" t="s">
        <v>2</v>
      </c>
      <c r="G9">
        <v>5.9650000000000007E-3</v>
      </c>
      <c r="I9" s="19"/>
      <c r="J9" s="19"/>
      <c r="K9" s="19"/>
      <c r="L9" s="19"/>
      <c r="M9" s="19"/>
      <c r="N9" s="19"/>
      <c r="O9" s="19"/>
      <c r="P9" s="19"/>
      <c r="Q9" s="19"/>
    </row>
    <row r="11" spans="1:17" x14ac:dyDescent="0.2">
      <c r="B11" t="s">
        <v>0</v>
      </c>
      <c r="C11" t="s">
        <v>21</v>
      </c>
      <c r="D11" t="s">
        <v>1</v>
      </c>
      <c r="E11" t="s">
        <v>22</v>
      </c>
      <c r="F11" t="s">
        <v>15</v>
      </c>
      <c r="G11" t="s">
        <v>24</v>
      </c>
      <c r="H11" t="s">
        <v>3</v>
      </c>
      <c r="I11" t="s">
        <v>4</v>
      </c>
      <c r="J11" t="s">
        <v>5</v>
      </c>
      <c r="K11" t="s">
        <v>6</v>
      </c>
      <c r="L11" t="s">
        <v>7</v>
      </c>
      <c r="M11" t="s">
        <v>8</v>
      </c>
      <c r="N11" t="s">
        <v>9</v>
      </c>
      <c r="O11" t="s">
        <v>10</v>
      </c>
      <c r="P11" t="s">
        <v>23</v>
      </c>
      <c r="Q11" t="s">
        <v>11</v>
      </c>
    </row>
    <row r="12" spans="1:17" x14ac:dyDescent="0.2">
      <c r="B12" s="10"/>
      <c r="C12" s="10"/>
      <c r="D12" s="6"/>
      <c r="E12" s="2"/>
      <c r="F12" s="8"/>
      <c r="G12" s="9" t="str">
        <f>IF(Portfolio[[#This Row],[Marktwert]]=0,"",MATCH(Portfolio[[#This Row],[Portfolio PD]],$J$8:$Q$8,1))</f>
        <v/>
      </c>
      <c r="H12" s="5">
        <f>SUMIFS(Portfolio[[Marktwert (in CHF)]:[Marktwert (in CHF)]],Portfolio[[Ratingstufe]:[Ratingstufe]],J$6,Portfolio[[Gegenpartei-Id]:[Gegenpartei-Id]],Portfolio[[#This Row],[Gegenpartei-Id]:[Gegenpartei-Id]])</f>
        <v>0</v>
      </c>
      <c r="I12" s="5">
        <f>SUMIFS(Portfolio[[Marktwert (in CHF)]:[Marktwert (in CHF)]],Portfolio[[Ratingstufe]:[Ratingstufe]],K$6,Portfolio[[Gegenpartei-Id]:[Gegenpartei-Id]],Portfolio[[#This Row],[Gegenpartei-Id]:[Gegenpartei-Id]])</f>
        <v>0</v>
      </c>
      <c r="J12" s="5">
        <f>SUMIFS(Portfolio[[Marktwert (in CHF)]:[Marktwert (in CHF)]],Portfolio[[Ratingstufe]:[Ratingstufe]],L$6,Portfolio[[Gegenpartei-Id]:[Gegenpartei-Id]],Portfolio[[#This Row],[Gegenpartei-Id]:[Gegenpartei-Id]])</f>
        <v>0</v>
      </c>
      <c r="K12" s="5">
        <f>SUMIFS(Portfolio[[Marktwert (in CHF)]:[Marktwert (in CHF)]],Portfolio[[Ratingstufe]:[Ratingstufe]],M$6,Portfolio[[Gegenpartei-Id]:[Gegenpartei-Id]],Portfolio[[#This Row],[Gegenpartei-Id]:[Gegenpartei-Id]])</f>
        <v>0</v>
      </c>
      <c r="L12" s="5">
        <f>SUMIFS(Portfolio[[Marktwert (in CHF)]:[Marktwert (in CHF)]],Portfolio[[Ratingstufe]:[Ratingstufe]],N$6,Portfolio[[Gegenpartei-Id]:[Gegenpartei-Id]],Portfolio[[#This Row],[Gegenpartei-Id]:[Gegenpartei-Id]])</f>
        <v>0</v>
      </c>
      <c r="M12" s="5">
        <f>SUMIFS(Portfolio[[Marktwert (in CHF)]:[Marktwert (in CHF)]],Portfolio[[Ratingstufe]:[Ratingstufe]],O$6,Portfolio[[Gegenpartei-Id]:[Gegenpartei-Id]],Portfolio[[#This Row],[Gegenpartei-Id]:[Gegenpartei-Id]])</f>
        <v>0</v>
      </c>
      <c r="N12" s="5">
        <f>SUMIFS(Portfolio[[Marktwert (in CHF)]:[Marktwert (in CHF)]],Portfolio[[Ratingstufe]:[Ratingstufe]],P$6,Portfolio[[Gegenpartei-Id]:[Gegenpartei-Id]],Portfolio[[#This Row],[Gegenpartei-Id]:[Gegenpartei-Id]])</f>
        <v>0</v>
      </c>
      <c r="O12" s="5">
        <f>SUMIFS(Portfolio[[Marktwert (in CHF)]:[Marktwert (in CHF)]],Portfolio[[Ratingstufe]:[Ratingstufe]],Q$6,Portfolio[[Gegenpartei-Id]:[Gegenpartei-Id]],Portfolio[[#This Row],[Gegenpartei-Id]:[Gegenpartei-Id]])</f>
        <v>0</v>
      </c>
      <c r="P12">
        <f>IF(Portfolio[[#This Row],[Marktwert]]=0,0,VLOOKUP(Portfolio[[#This Row],[Währung]],ExchangeRate[],3,FALSE))*Portfolio[[#This Row],[Marktwert]]</f>
        <v>0</v>
      </c>
      <c r="Q12" s="5" t="str">
        <f>IF(Portfolio[[#This Row],[Marktwert]]=0,"",SUMPRODUCT(Portfolio[[#This Row],[Bonitätstufe 1]:[Bonitätstufe 8]],$J$7:$Q$7)/SUM(Portfolio[[#This Row],[Bonitätstufe 1]:[Bonitätstufe 8]]))</f>
        <v/>
      </c>
    </row>
    <row r="13" spans="1:17" x14ac:dyDescent="0.2">
      <c r="B13" s="10"/>
      <c r="C13" s="10"/>
      <c r="D13" s="6"/>
      <c r="E13" s="2"/>
      <c r="F13" s="8"/>
      <c r="G13" s="9" t="str">
        <f>IF(Portfolio[[#This Row],[Marktwert]]=0,"",MATCH(Portfolio[[#This Row],[Portfolio PD]],$J$8:$Q$8,1))</f>
        <v/>
      </c>
      <c r="H13" s="5">
        <f>SUMIFS(Portfolio[[Marktwert (in CHF)]:[Marktwert (in CHF)]],Portfolio[[Ratingstufe]:[Ratingstufe]],J$6,Portfolio[[Gegenpartei-Id]:[Gegenpartei-Id]],Portfolio[[#This Row],[Gegenpartei-Id]:[Gegenpartei-Id]])</f>
        <v>0</v>
      </c>
      <c r="I13" s="5">
        <f>SUMIFS(Portfolio[[Marktwert (in CHF)]:[Marktwert (in CHF)]],Portfolio[[Ratingstufe]:[Ratingstufe]],K$6,Portfolio[[Gegenpartei-Id]:[Gegenpartei-Id]],Portfolio[[#This Row],[Gegenpartei-Id]:[Gegenpartei-Id]])</f>
        <v>0</v>
      </c>
      <c r="J13" s="5">
        <f>SUMIFS(Portfolio[[Marktwert (in CHF)]:[Marktwert (in CHF)]],Portfolio[[Ratingstufe]:[Ratingstufe]],L$6,Portfolio[[Gegenpartei-Id]:[Gegenpartei-Id]],Portfolio[[#This Row],[Gegenpartei-Id]:[Gegenpartei-Id]])</f>
        <v>0</v>
      </c>
      <c r="K13" s="5">
        <f>SUMIFS(Portfolio[[Marktwert (in CHF)]:[Marktwert (in CHF)]],Portfolio[[Ratingstufe]:[Ratingstufe]],M$6,Portfolio[[Gegenpartei-Id]:[Gegenpartei-Id]],Portfolio[[#This Row],[Gegenpartei-Id]:[Gegenpartei-Id]])</f>
        <v>0</v>
      </c>
      <c r="L13" s="5">
        <f>SUMIFS(Portfolio[[Marktwert (in CHF)]:[Marktwert (in CHF)]],Portfolio[[Ratingstufe]:[Ratingstufe]],N$6,Portfolio[[Gegenpartei-Id]:[Gegenpartei-Id]],Portfolio[[#This Row],[Gegenpartei-Id]:[Gegenpartei-Id]])</f>
        <v>0</v>
      </c>
      <c r="M13" s="5">
        <f>SUMIFS(Portfolio[[Marktwert (in CHF)]:[Marktwert (in CHF)]],Portfolio[[Ratingstufe]:[Ratingstufe]],O$6,Portfolio[[Gegenpartei-Id]:[Gegenpartei-Id]],Portfolio[[#This Row],[Gegenpartei-Id]:[Gegenpartei-Id]])</f>
        <v>0</v>
      </c>
      <c r="N13" s="5">
        <f>SUMIFS(Portfolio[[Marktwert (in CHF)]:[Marktwert (in CHF)]],Portfolio[[Ratingstufe]:[Ratingstufe]],P$6,Portfolio[[Gegenpartei-Id]:[Gegenpartei-Id]],Portfolio[[#This Row],[Gegenpartei-Id]:[Gegenpartei-Id]])</f>
        <v>0</v>
      </c>
      <c r="O13" s="5">
        <f>SUMIFS(Portfolio[[Marktwert (in CHF)]:[Marktwert (in CHF)]],Portfolio[[Ratingstufe]:[Ratingstufe]],Q$6,Portfolio[[Gegenpartei-Id]:[Gegenpartei-Id]],Portfolio[[#This Row],[Gegenpartei-Id]:[Gegenpartei-Id]])</f>
        <v>0</v>
      </c>
      <c r="P13">
        <f>IF(Portfolio[[#This Row],[Marktwert]]=0,0,VLOOKUP(Portfolio[[#This Row],[Währung]],ExchangeRate[],3,FALSE))*Portfolio[[#This Row],[Marktwert]]</f>
        <v>0</v>
      </c>
      <c r="Q13" s="5" t="str">
        <f>IF(Portfolio[[#This Row],[Marktwert]]=0,"",SUMPRODUCT(Portfolio[[#This Row],[Bonitätstufe 1]:[Bonitätstufe 8]],$J$7:$Q$7)/SUM(Portfolio[[#This Row],[Bonitätstufe 1]:[Bonitätstufe 8]]))</f>
        <v/>
      </c>
    </row>
    <row r="14" spans="1:17" x14ac:dyDescent="0.2">
      <c r="B14" s="11"/>
      <c r="C14" s="11"/>
      <c r="D14" s="6"/>
      <c r="E14" s="2"/>
      <c r="F14" s="8"/>
      <c r="G14" s="9" t="str">
        <f>IF(Portfolio[[#This Row],[Marktwert]]=0,"",MATCH(Portfolio[[#This Row],[Portfolio PD]],$J$8:$Q$8,1))</f>
        <v/>
      </c>
      <c r="H14" s="5">
        <f>SUMIFS(Portfolio[[Marktwert (in CHF)]:[Marktwert (in CHF)]],Portfolio[[Ratingstufe]:[Ratingstufe]],J$6,Portfolio[[Gegenpartei-Id]:[Gegenpartei-Id]],Portfolio[[#This Row],[Gegenpartei-Id]:[Gegenpartei-Id]])</f>
        <v>0</v>
      </c>
      <c r="I14" s="5">
        <f>SUMIFS(Portfolio[[Marktwert (in CHF)]:[Marktwert (in CHF)]],Portfolio[[Ratingstufe]:[Ratingstufe]],K$6,Portfolio[[Gegenpartei-Id]:[Gegenpartei-Id]],Portfolio[[#This Row],[Gegenpartei-Id]:[Gegenpartei-Id]])</f>
        <v>0</v>
      </c>
      <c r="J14" s="5">
        <f>SUMIFS(Portfolio[[Marktwert (in CHF)]:[Marktwert (in CHF)]],Portfolio[[Ratingstufe]:[Ratingstufe]],L$6,Portfolio[[Gegenpartei-Id]:[Gegenpartei-Id]],Portfolio[[#This Row],[Gegenpartei-Id]:[Gegenpartei-Id]])</f>
        <v>0</v>
      </c>
      <c r="K14" s="5">
        <f>SUMIFS(Portfolio[[Marktwert (in CHF)]:[Marktwert (in CHF)]],Portfolio[[Ratingstufe]:[Ratingstufe]],M$6,Portfolio[[Gegenpartei-Id]:[Gegenpartei-Id]],Portfolio[[#This Row],[Gegenpartei-Id]:[Gegenpartei-Id]])</f>
        <v>0</v>
      </c>
      <c r="L14" s="5">
        <f>SUMIFS(Portfolio[[Marktwert (in CHF)]:[Marktwert (in CHF)]],Portfolio[[Ratingstufe]:[Ratingstufe]],N$6,Portfolio[[Gegenpartei-Id]:[Gegenpartei-Id]],Portfolio[[#This Row],[Gegenpartei-Id]:[Gegenpartei-Id]])</f>
        <v>0</v>
      </c>
      <c r="M14" s="5">
        <f>SUMIFS(Portfolio[[Marktwert (in CHF)]:[Marktwert (in CHF)]],Portfolio[[Ratingstufe]:[Ratingstufe]],O$6,Portfolio[[Gegenpartei-Id]:[Gegenpartei-Id]],Portfolio[[#This Row],[Gegenpartei-Id]:[Gegenpartei-Id]])</f>
        <v>0</v>
      </c>
      <c r="N14" s="5">
        <f>SUMIFS(Portfolio[[Marktwert (in CHF)]:[Marktwert (in CHF)]],Portfolio[[Ratingstufe]:[Ratingstufe]],P$6,Portfolio[[Gegenpartei-Id]:[Gegenpartei-Id]],Portfolio[[#This Row],[Gegenpartei-Id]:[Gegenpartei-Id]])</f>
        <v>0</v>
      </c>
      <c r="O14" s="5">
        <f>SUMIFS(Portfolio[[Marktwert (in CHF)]:[Marktwert (in CHF)]],Portfolio[[Ratingstufe]:[Ratingstufe]],Q$6,Portfolio[[Gegenpartei-Id]:[Gegenpartei-Id]],Portfolio[[#This Row],[Gegenpartei-Id]:[Gegenpartei-Id]])</f>
        <v>0</v>
      </c>
      <c r="P14">
        <f>IF(Portfolio[[#This Row],[Marktwert]]=0,0,VLOOKUP(Portfolio[[#This Row],[Währung]],ExchangeRate[],3,FALSE))*Portfolio[[#This Row],[Marktwert]]</f>
        <v>0</v>
      </c>
      <c r="Q14" s="5" t="str">
        <f>IF(Portfolio[[#This Row],[Marktwert]]=0,"",SUMPRODUCT(Portfolio[[#This Row],[Bonitätstufe 1]:[Bonitätstufe 8]],$J$7:$Q$7)/SUM(Portfolio[[#This Row],[Bonitätstufe 1]:[Bonitätstufe 8]]))</f>
        <v/>
      </c>
    </row>
    <row r="15" spans="1:17" x14ac:dyDescent="0.2">
      <c r="B15" s="11"/>
      <c r="C15" s="11"/>
      <c r="D15" s="6"/>
      <c r="E15" s="2"/>
      <c r="F15" s="8"/>
      <c r="G15" s="9" t="str">
        <f>IF(Portfolio[[#This Row],[Marktwert]]=0,"",MATCH(Portfolio[[#This Row],[Portfolio PD]],$J$8:$Q$8,1))</f>
        <v/>
      </c>
      <c r="H15" s="5">
        <f>SUMIFS(Portfolio[[Marktwert (in CHF)]:[Marktwert (in CHF)]],Portfolio[[Ratingstufe]:[Ratingstufe]],J$6,Portfolio[[Gegenpartei-Id]:[Gegenpartei-Id]],Portfolio[[#This Row],[Gegenpartei-Id]:[Gegenpartei-Id]])</f>
        <v>0</v>
      </c>
      <c r="I15" s="5">
        <f>SUMIFS(Portfolio[[Marktwert (in CHF)]:[Marktwert (in CHF)]],Portfolio[[Ratingstufe]:[Ratingstufe]],K$6,Portfolio[[Gegenpartei-Id]:[Gegenpartei-Id]],Portfolio[[#This Row],[Gegenpartei-Id]:[Gegenpartei-Id]])</f>
        <v>0</v>
      </c>
      <c r="J15" s="5">
        <f>SUMIFS(Portfolio[[Marktwert (in CHF)]:[Marktwert (in CHF)]],Portfolio[[Ratingstufe]:[Ratingstufe]],L$6,Portfolio[[Gegenpartei-Id]:[Gegenpartei-Id]],Portfolio[[#This Row],[Gegenpartei-Id]:[Gegenpartei-Id]])</f>
        <v>0</v>
      </c>
      <c r="K15" s="5">
        <f>SUMIFS(Portfolio[[Marktwert (in CHF)]:[Marktwert (in CHF)]],Portfolio[[Ratingstufe]:[Ratingstufe]],M$6,Portfolio[[Gegenpartei-Id]:[Gegenpartei-Id]],Portfolio[[#This Row],[Gegenpartei-Id]:[Gegenpartei-Id]])</f>
        <v>0</v>
      </c>
      <c r="L15" s="5">
        <f>SUMIFS(Portfolio[[Marktwert (in CHF)]:[Marktwert (in CHF)]],Portfolio[[Ratingstufe]:[Ratingstufe]],N$6,Portfolio[[Gegenpartei-Id]:[Gegenpartei-Id]],Portfolio[[#This Row],[Gegenpartei-Id]:[Gegenpartei-Id]])</f>
        <v>0</v>
      </c>
      <c r="M15" s="5">
        <f>SUMIFS(Portfolio[[Marktwert (in CHF)]:[Marktwert (in CHF)]],Portfolio[[Ratingstufe]:[Ratingstufe]],O$6,Portfolio[[Gegenpartei-Id]:[Gegenpartei-Id]],Portfolio[[#This Row],[Gegenpartei-Id]:[Gegenpartei-Id]])</f>
        <v>0</v>
      </c>
      <c r="N15" s="5">
        <f>SUMIFS(Portfolio[[Marktwert (in CHF)]:[Marktwert (in CHF)]],Portfolio[[Ratingstufe]:[Ratingstufe]],P$6,Portfolio[[Gegenpartei-Id]:[Gegenpartei-Id]],Portfolio[[#This Row],[Gegenpartei-Id]:[Gegenpartei-Id]])</f>
        <v>0</v>
      </c>
      <c r="O15" s="5">
        <f>SUMIFS(Portfolio[[Marktwert (in CHF)]:[Marktwert (in CHF)]],Portfolio[[Ratingstufe]:[Ratingstufe]],Q$6,Portfolio[[Gegenpartei-Id]:[Gegenpartei-Id]],Portfolio[[#This Row],[Gegenpartei-Id]:[Gegenpartei-Id]])</f>
        <v>0</v>
      </c>
      <c r="P15">
        <f>IF(Portfolio[[#This Row],[Marktwert]]=0,0,VLOOKUP(Portfolio[[#This Row],[Währung]],ExchangeRate[],3,FALSE))*Portfolio[[#This Row],[Marktwert]]</f>
        <v>0</v>
      </c>
      <c r="Q15" s="5" t="str">
        <f>IF(Portfolio[[#This Row],[Marktwert]]=0,"",SUMPRODUCT(Portfolio[[#This Row],[Bonitätstufe 1]:[Bonitätstufe 8]],$J$7:$Q$7)/SUM(Portfolio[[#This Row],[Bonitätstufe 1]:[Bonitätstufe 8]]))</f>
        <v/>
      </c>
    </row>
    <row r="16" spans="1:17" x14ac:dyDescent="0.2">
      <c r="B16" s="11"/>
      <c r="C16" s="11"/>
      <c r="D16" s="6"/>
      <c r="E16" s="2"/>
      <c r="F16" s="8"/>
      <c r="G16" s="9" t="str">
        <f>IF(Portfolio[[#This Row],[Marktwert]]=0,"",MATCH(Portfolio[[#This Row],[Portfolio PD]],$J$8:$Q$8,1))</f>
        <v/>
      </c>
      <c r="H16" s="5">
        <f>SUMIFS(Portfolio[[Marktwert (in CHF)]:[Marktwert (in CHF)]],Portfolio[[Ratingstufe]:[Ratingstufe]],J$6,Portfolio[[Gegenpartei-Id]:[Gegenpartei-Id]],Portfolio[[#This Row],[Gegenpartei-Id]:[Gegenpartei-Id]])</f>
        <v>0</v>
      </c>
      <c r="I16" s="5">
        <f>SUMIFS(Portfolio[[Marktwert (in CHF)]:[Marktwert (in CHF)]],Portfolio[[Ratingstufe]:[Ratingstufe]],K$6,Portfolio[[Gegenpartei-Id]:[Gegenpartei-Id]],Portfolio[[#This Row],[Gegenpartei-Id]:[Gegenpartei-Id]])</f>
        <v>0</v>
      </c>
      <c r="J16" s="5">
        <f>SUMIFS(Portfolio[[Marktwert (in CHF)]:[Marktwert (in CHF)]],Portfolio[[Ratingstufe]:[Ratingstufe]],L$6,Portfolio[[Gegenpartei-Id]:[Gegenpartei-Id]],Portfolio[[#This Row],[Gegenpartei-Id]:[Gegenpartei-Id]])</f>
        <v>0</v>
      </c>
      <c r="K16" s="5">
        <f>SUMIFS(Portfolio[[Marktwert (in CHF)]:[Marktwert (in CHF)]],Portfolio[[Ratingstufe]:[Ratingstufe]],M$6,Portfolio[[Gegenpartei-Id]:[Gegenpartei-Id]],Portfolio[[#This Row],[Gegenpartei-Id]:[Gegenpartei-Id]])</f>
        <v>0</v>
      </c>
      <c r="L16" s="5">
        <f>SUMIFS(Portfolio[[Marktwert (in CHF)]:[Marktwert (in CHF)]],Portfolio[[Ratingstufe]:[Ratingstufe]],N$6,Portfolio[[Gegenpartei-Id]:[Gegenpartei-Id]],Portfolio[[#This Row],[Gegenpartei-Id]:[Gegenpartei-Id]])</f>
        <v>0</v>
      </c>
      <c r="M16" s="5">
        <f>SUMIFS(Portfolio[[Marktwert (in CHF)]:[Marktwert (in CHF)]],Portfolio[[Ratingstufe]:[Ratingstufe]],O$6,Portfolio[[Gegenpartei-Id]:[Gegenpartei-Id]],Portfolio[[#This Row],[Gegenpartei-Id]:[Gegenpartei-Id]])</f>
        <v>0</v>
      </c>
      <c r="N16" s="5">
        <f>SUMIFS(Portfolio[[Marktwert (in CHF)]:[Marktwert (in CHF)]],Portfolio[[Ratingstufe]:[Ratingstufe]],P$6,Portfolio[[Gegenpartei-Id]:[Gegenpartei-Id]],Portfolio[[#This Row],[Gegenpartei-Id]:[Gegenpartei-Id]])</f>
        <v>0</v>
      </c>
      <c r="O16" s="5">
        <f>SUMIFS(Portfolio[[Marktwert (in CHF)]:[Marktwert (in CHF)]],Portfolio[[Ratingstufe]:[Ratingstufe]],Q$6,Portfolio[[Gegenpartei-Id]:[Gegenpartei-Id]],Portfolio[[#This Row],[Gegenpartei-Id]:[Gegenpartei-Id]])</f>
        <v>0</v>
      </c>
      <c r="P16">
        <f>IF(Portfolio[[#This Row],[Marktwert]]=0,0,VLOOKUP(Portfolio[[#This Row],[Währung]],ExchangeRate[],3,FALSE))*Portfolio[[#This Row],[Marktwert]]</f>
        <v>0</v>
      </c>
      <c r="Q16" s="5" t="str">
        <f>IF(Portfolio[[#This Row],[Marktwert]]=0,"",SUMPRODUCT(Portfolio[[#This Row],[Bonitätstufe 1]:[Bonitätstufe 8]],$J$7:$Q$7)/SUM(Portfolio[[#This Row],[Bonitätstufe 1]:[Bonitätstufe 8]]))</f>
        <v/>
      </c>
    </row>
    <row r="17" spans="2:17" x14ac:dyDescent="0.2">
      <c r="B17" s="11"/>
      <c r="C17" s="11"/>
      <c r="D17" s="6"/>
      <c r="E17" s="2"/>
      <c r="F17" s="8"/>
      <c r="G17" s="9" t="str">
        <f>IF(Portfolio[[#This Row],[Marktwert]]=0,"",MATCH(Portfolio[[#This Row],[Portfolio PD]],$J$8:$Q$8,1))</f>
        <v/>
      </c>
      <c r="H17" s="5">
        <f>SUMIFS(Portfolio[[Marktwert (in CHF)]:[Marktwert (in CHF)]],Portfolio[[Ratingstufe]:[Ratingstufe]],J$6,Portfolio[[Gegenpartei-Id]:[Gegenpartei-Id]],Portfolio[[#This Row],[Gegenpartei-Id]:[Gegenpartei-Id]])</f>
        <v>0</v>
      </c>
      <c r="I17" s="5">
        <f>SUMIFS(Portfolio[[Marktwert (in CHF)]:[Marktwert (in CHF)]],Portfolio[[Ratingstufe]:[Ratingstufe]],K$6,Portfolio[[Gegenpartei-Id]:[Gegenpartei-Id]],Portfolio[[#This Row],[Gegenpartei-Id]:[Gegenpartei-Id]])</f>
        <v>0</v>
      </c>
      <c r="J17" s="5">
        <f>SUMIFS(Portfolio[[Marktwert (in CHF)]:[Marktwert (in CHF)]],Portfolio[[Ratingstufe]:[Ratingstufe]],L$6,Portfolio[[Gegenpartei-Id]:[Gegenpartei-Id]],Portfolio[[#This Row],[Gegenpartei-Id]:[Gegenpartei-Id]])</f>
        <v>0</v>
      </c>
      <c r="K17" s="5">
        <f>SUMIFS(Portfolio[[Marktwert (in CHF)]:[Marktwert (in CHF)]],Portfolio[[Ratingstufe]:[Ratingstufe]],M$6,Portfolio[[Gegenpartei-Id]:[Gegenpartei-Id]],Portfolio[[#This Row],[Gegenpartei-Id]:[Gegenpartei-Id]])</f>
        <v>0</v>
      </c>
      <c r="L17" s="5">
        <f>SUMIFS(Portfolio[[Marktwert (in CHF)]:[Marktwert (in CHF)]],Portfolio[[Ratingstufe]:[Ratingstufe]],N$6,Portfolio[[Gegenpartei-Id]:[Gegenpartei-Id]],Portfolio[[#This Row],[Gegenpartei-Id]:[Gegenpartei-Id]])</f>
        <v>0</v>
      </c>
      <c r="M17" s="5">
        <f>SUMIFS(Portfolio[[Marktwert (in CHF)]:[Marktwert (in CHF)]],Portfolio[[Ratingstufe]:[Ratingstufe]],O$6,Portfolio[[Gegenpartei-Id]:[Gegenpartei-Id]],Portfolio[[#This Row],[Gegenpartei-Id]:[Gegenpartei-Id]])</f>
        <v>0</v>
      </c>
      <c r="N17" s="5">
        <f>SUMIFS(Portfolio[[Marktwert (in CHF)]:[Marktwert (in CHF)]],Portfolio[[Ratingstufe]:[Ratingstufe]],P$6,Portfolio[[Gegenpartei-Id]:[Gegenpartei-Id]],Portfolio[[#This Row],[Gegenpartei-Id]:[Gegenpartei-Id]])</f>
        <v>0</v>
      </c>
      <c r="O17" s="5">
        <f>SUMIFS(Portfolio[[Marktwert (in CHF)]:[Marktwert (in CHF)]],Portfolio[[Ratingstufe]:[Ratingstufe]],Q$6,Portfolio[[Gegenpartei-Id]:[Gegenpartei-Id]],Portfolio[[#This Row],[Gegenpartei-Id]:[Gegenpartei-Id]])</f>
        <v>0</v>
      </c>
      <c r="P17">
        <f>IF(Portfolio[[#This Row],[Marktwert]]=0,0,VLOOKUP(Portfolio[[#This Row],[Währung]],ExchangeRate[],3,FALSE))*Portfolio[[#This Row],[Marktwert]]</f>
        <v>0</v>
      </c>
      <c r="Q17" s="5" t="str">
        <f>IF(Portfolio[[#This Row],[Marktwert]]=0,"",SUMPRODUCT(Portfolio[[#This Row],[Bonitätstufe 1]:[Bonitätstufe 8]],$J$7:$Q$7)/SUM(Portfolio[[#This Row],[Bonitätstufe 1]:[Bonitätstufe 8]]))</f>
        <v/>
      </c>
    </row>
    <row r="18" spans="2:17" x14ac:dyDescent="0.2">
      <c r="B18" s="10"/>
      <c r="C18" s="10"/>
      <c r="D18" s="6"/>
      <c r="E18" s="2"/>
      <c r="F18" s="8"/>
      <c r="G18" s="9" t="str">
        <f>IF(Portfolio[[#This Row],[Marktwert]]=0,"",MATCH(Portfolio[[#This Row],[Portfolio PD]],$J$8:$Q$8,1))</f>
        <v/>
      </c>
      <c r="H18" s="5">
        <f>SUMIFS(Portfolio[[Marktwert (in CHF)]:[Marktwert (in CHF)]],Portfolio[[Ratingstufe]:[Ratingstufe]],J$6,Portfolio[[Gegenpartei-Id]:[Gegenpartei-Id]],Portfolio[[#This Row],[Gegenpartei-Id]:[Gegenpartei-Id]])</f>
        <v>0</v>
      </c>
      <c r="I18" s="5">
        <f>SUMIFS(Portfolio[[Marktwert (in CHF)]:[Marktwert (in CHF)]],Portfolio[[Ratingstufe]:[Ratingstufe]],K$6,Portfolio[[Gegenpartei-Id]:[Gegenpartei-Id]],Portfolio[[#This Row],[Gegenpartei-Id]:[Gegenpartei-Id]])</f>
        <v>0</v>
      </c>
      <c r="J18" s="5">
        <f>SUMIFS(Portfolio[[Marktwert (in CHF)]:[Marktwert (in CHF)]],Portfolio[[Ratingstufe]:[Ratingstufe]],L$6,Portfolio[[Gegenpartei-Id]:[Gegenpartei-Id]],Portfolio[[#This Row],[Gegenpartei-Id]:[Gegenpartei-Id]])</f>
        <v>0</v>
      </c>
      <c r="K18" s="5">
        <f>SUMIFS(Portfolio[[Marktwert (in CHF)]:[Marktwert (in CHF)]],Portfolio[[Ratingstufe]:[Ratingstufe]],M$6,Portfolio[[Gegenpartei-Id]:[Gegenpartei-Id]],Portfolio[[#This Row],[Gegenpartei-Id]:[Gegenpartei-Id]])</f>
        <v>0</v>
      </c>
      <c r="L18" s="5">
        <f>SUMIFS(Portfolio[[Marktwert (in CHF)]:[Marktwert (in CHF)]],Portfolio[[Ratingstufe]:[Ratingstufe]],N$6,Portfolio[[Gegenpartei-Id]:[Gegenpartei-Id]],Portfolio[[#This Row],[Gegenpartei-Id]:[Gegenpartei-Id]])</f>
        <v>0</v>
      </c>
      <c r="M18" s="5">
        <f>SUMIFS(Portfolio[[Marktwert (in CHF)]:[Marktwert (in CHF)]],Portfolio[[Ratingstufe]:[Ratingstufe]],O$6,Portfolio[[Gegenpartei-Id]:[Gegenpartei-Id]],Portfolio[[#This Row],[Gegenpartei-Id]:[Gegenpartei-Id]])</f>
        <v>0</v>
      </c>
      <c r="N18" s="5">
        <f>SUMIFS(Portfolio[[Marktwert (in CHF)]:[Marktwert (in CHF)]],Portfolio[[Ratingstufe]:[Ratingstufe]],P$6,Portfolio[[Gegenpartei-Id]:[Gegenpartei-Id]],Portfolio[[#This Row],[Gegenpartei-Id]:[Gegenpartei-Id]])</f>
        <v>0</v>
      </c>
      <c r="O18" s="5">
        <f>SUMIFS(Portfolio[[Marktwert (in CHF)]:[Marktwert (in CHF)]],Portfolio[[Ratingstufe]:[Ratingstufe]],Q$6,Portfolio[[Gegenpartei-Id]:[Gegenpartei-Id]],Portfolio[[#This Row],[Gegenpartei-Id]:[Gegenpartei-Id]])</f>
        <v>0</v>
      </c>
      <c r="P18">
        <f>IF(Portfolio[[#This Row],[Marktwert]]=0,0,VLOOKUP(Portfolio[[#This Row],[Währung]],ExchangeRate[],3,FALSE))*Portfolio[[#This Row],[Marktwert]]</f>
        <v>0</v>
      </c>
      <c r="Q18" s="5" t="str">
        <f>IF(Portfolio[[#This Row],[Marktwert]]=0,"",SUMPRODUCT(Portfolio[[#This Row],[Bonitätstufe 1]:[Bonitätstufe 8]],$J$7:$Q$7)/SUM(Portfolio[[#This Row],[Bonitätstufe 1]:[Bonitätstufe 8]]))</f>
        <v/>
      </c>
    </row>
    <row r="19" spans="2:17" x14ac:dyDescent="0.2">
      <c r="B19" s="11"/>
      <c r="C19" s="11"/>
      <c r="D19" s="6"/>
      <c r="E19" s="2"/>
      <c r="F19" s="8"/>
      <c r="G19" s="9" t="str">
        <f>IF(Portfolio[[#This Row],[Marktwert]]=0,"",MATCH(Portfolio[[#This Row],[Portfolio PD]],$J$8:$Q$8,1))</f>
        <v/>
      </c>
      <c r="H19" s="5">
        <f>SUMIFS(Portfolio[[Marktwert (in CHF)]:[Marktwert (in CHF)]],Portfolio[[Ratingstufe]:[Ratingstufe]],J$6,Portfolio[[Gegenpartei-Id]:[Gegenpartei-Id]],Portfolio[[#This Row],[Gegenpartei-Id]:[Gegenpartei-Id]])</f>
        <v>0</v>
      </c>
      <c r="I19" s="5">
        <f>SUMIFS(Portfolio[[Marktwert (in CHF)]:[Marktwert (in CHF)]],Portfolio[[Ratingstufe]:[Ratingstufe]],K$6,Portfolio[[Gegenpartei-Id]:[Gegenpartei-Id]],Portfolio[[#This Row],[Gegenpartei-Id]:[Gegenpartei-Id]])</f>
        <v>0</v>
      </c>
      <c r="J19" s="5">
        <f>SUMIFS(Portfolio[[Marktwert (in CHF)]:[Marktwert (in CHF)]],Portfolio[[Ratingstufe]:[Ratingstufe]],L$6,Portfolio[[Gegenpartei-Id]:[Gegenpartei-Id]],Portfolio[[#This Row],[Gegenpartei-Id]:[Gegenpartei-Id]])</f>
        <v>0</v>
      </c>
      <c r="K19" s="5">
        <f>SUMIFS(Portfolio[[Marktwert (in CHF)]:[Marktwert (in CHF)]],Portfolio[[Ratingstufe]:[Ratingstufe]],M$6,Portfolio[[Gegenpartei-Id]:[Gegenpartei-Id]],Portfolio[[#This Row],[Gegenpartei-Id]:[Gegenpartei-Id]])</f>
        <v>0</v>
      </c>
      <c r="L19" s="5">
        <f>SUMIFS(Portfolio[[Marktwert (in CHF)]:[Marktwert (in CHF)]],Portfolio[[Ratingstufe]:[Ratingstufe]],N$6,Portfolio[[Gegenpartei-Id]:[Gegenpartei-Id]],Portfolio[[#This Row],[Gegenpartei-Id]:[Gegenpartei-Id]])</f>
        <v>0</v>
      </c>
      <c r="M19" s="5">
        <f>SUMIFS(Portfolio[[Marktwert (in CHF)]:[Marktwert (in CHF)]],Portfolio[[Ratingstufe]:[Ratingstufe]],O$6,Portfolio[[Gegenpartei-Id]:[Gegenpartei-Id]],Portfolio[[#This Row],[Gegenpartei-Id]:[Gegenpartei-Id]])</f>
        <v>0</v>
      </c>
      <c r="N19" s="5">
        <f>SUMIFS(Portfolio[[Marktwert (in CHF)]:[Marktwert (in CHF)]],Portfolio[[Ratingstufe]:[Ratingstufe]],P$6,Portfolio[[Gegenpartei-Id]:[Gegenpartei-Id]],Portfolio[[#This Row],[Gegenpartei-Id]:[Gegenpartei-Id]])</f>
        <v>0</v>
      </c>
      <c r="O19" s="5">
        <f>SUMIFS(Portfolio[[Marktwert (in CHF)]:[Marktwert (in CHF)]],Portfolio[[Ratingstufe]:[Ratingstufe]],Q$6,Portfolio[[Gegenpartei-Id]:[Gegenpartei-Id]],Portfolio[[#This Row],[Gegenpartei-Id]:[Gegenpartei-Id]])</f>
        <v>0</v>
      </c>
      <c r="P19">
        <f>IF(Portfolio[[#This Row],[Marktwert]]=0,0,VLOOKUP(Portfolio[[#This Row],[Währung]],ExchangeRate[],3,FALSE))*Portfolio[[#This Row],[Marktwert]]</f>
        <v>0</v>
      </c>
      <c r="Q19" s="5" t="str">
        <f>IF(Portfolio[[#This Row],[Marktwert]]=0,"",SUMPRODUCT(Portfolio[[#This Row],[Bonitätstufe 1]:[Bonitätstufe 8]],$J$7:$Q$7)/SUM(Portfolio[[#This Row],[Bonitätstufe 1]:[Bonitätstufe 8]]))</f>
        <v/>
      </c>
    </row>
    <row r="20" spans="2:17" x14ac:dyDescent="0.2">
      <c r="B20" s="11"/>
      <c r="C20" s="11"/>
      <c r="D20" s="6"/>
      <c r="E20" s="2"/>
      <c r="F20" s="8"/>
      <c r="G20" s="9" t="str">
        <f>IF(Portfolio[[#This Row],[Marktwert]]=0,"",MATCH(Portfolio[[#This Row],[Portfolio PD]],$J$8:$Q$8,1))</f>
        <v/>
      </c>
      <c r="H20" s="5">
        <f>SUMIFS(Portfolio[[Marktwert (in CHF)]:[Marktwert (in CHF)]],Portfolio[[Ratingstufe]:[Ratingstufe]],J$6,Portfolio[[Gegenpartei-Id]:[Gegenpartei-Id]],Portfolio[[#This Row],[Gegenpartei-Id]:[Gegenpartei-Id]])</f>
        <v>0</v>
      </c>
      <c r="I20" s="5">
        <f>SUMIFS(Portfolio[[Marktwert (in CHF)]:[Marktwert (in CHF)]],Portfolio[[Ratingstufe]:[Ratingstufe]],K$6,Portfolio[[Gegenpartei-Id]:[Gegenpartei-Id]],Portfolio[[#This Row],[Gegenpartei-Id]:[Gegenpartei-Id]])</f>
        <v>0</v>
      </c>
      <c r="J20" s="5">
        <f>SUMIFS(Portfolio[[Marktwert (in CHF)]:[Marktwert (in CHF)]],Portfolio[[Ratingstufe]:[Ratingstufe]],L$6,Portfolio[[Gegenpartei-Id]:[Gegenpartei-Id]],Portfolio[[#This Row],[Gegenpartei-Id]:[Gegenpartei-Id]])</f>
        <v>0</v>
      </c>
      <c r="K20" s="5">
        <f>SUMIFS(Portfolio[[Marktwert (in CHF)]:[Marktwert (in CHF)]],Portfolio[[Ratingstufe]:[Ratingstufe]],M$6,Portfolio[[Gegenpartei-Id]:[Gegenpartei-Id]],Portfolio[[#This Row],[Gegenpartei-Id]:[Gegenpartei-Id]])</f>
        <v>0</v>
      </c>
      <c r="L20" s="5">
        <f>SUMIFS(Portfolio[[Marktwert (in CHF)]:[Marktwert (in CHF)]],Portfolio[[Ratingstufe]:[Ratingstufe]],N$6,Portfolio[[Gegenpartei-Id]:[Gegenpartei-Id]],Portfolio[[#This Row],[Gegenpartei-Id]:[Gegenpartei-Id]])</f>
        <v>0</v>
      </c>
      <c r="M20" s="5">
        <f>SUMIFS(Portfolio[[Marktwert (in CHF)]:[Marktwert (in CHF)]],Portfolio[[Ratingstufe]:[Ratingstufe]],O$6,Portfolio[[Gegenpartei-Id]:[Gegenpartei-Id]],Portfolio[[#This Row],[Gegenpartei-Id]:[Gegenpartei-Id]])</f>
        <v>0</v>
      </c>
      <c r="N20" s="5">
        <f>SUMIFS(Portfolio[[Marktwert (in CHF)]:[Marktwert (in CHF)]],Portfolio[[Ratingstufe]:[Ratingstufe]],P$6,Portfolio[[Gegenpartei-Id]:[Gegenpartei-Id]],Portfolio[[#This Row],[Gegenpartei-Id]:[Gegenpartei-Id]])</f>
        <v>0</v>
      </c>
      <c r="O20" s="5">
        <f>SUMIFS(Portfolio[[Marktwert (in CHF)]:[Marktwert (in CHF)]],Portfolio[[Ratingstufe]:[Ratingstufe]],Q$6,Portfolio[[Gegenpartei-Id]:[Gegenpartei-Id]],Portfolio[[#This Row],[Gegenpartei-Id]:[Gegenpartei-Id]])</f>
        <v>0</v>
      </c>
      <c r="P20">
        <f>IF(Portfolio[[#This Row],[Marktwert]]=0,0,VLOOKUP(Portfolio[[#This Row],[Währung]],ExchangeRate[],3,FALSE))*Portfolio[[#This Row],[Marktwert]]</f>
        <v>0</v>
      </c>
      <c r="Q20" s="5" t="str">
        <f>IF(Portfolio[[#This Row],[Marktwert]]=0,"",SUMPRODUCT(Portfolio[[#This Row],[Bonitätstufe 1]:[Bonitätstufe 8]],$J$7:$Q$7)/SUM(Portfolio[[#This Row],[Bonitätstufe 1]:[Bonitätstufe 8]]))</f>
        <v/>
      </c>
    </row>
    <row r="21" spans="2:17" x14ac:dyDescent="0.2">
      <c r="B21" s="11"/>
      <c r="C21" s="11"/>
      <c r="D21" s="6"/>
      <c r="E21" s="2"/>
      <c r="F21" s="8"/>
      <c r="G21" s="9" t="str">
        <f>IF(Portfolio[[#This Row],[Marktwert]]=0,"",MATCH(Portfolio[[#This Row],[Portfolio PD]],$J$8:$Q$8,1))</f>
        <v/>
      </c>
      <c r="H21" s="5">
        <f>SUMIFS(Portfolio[[Marktwert (in CHF)]:[Marktwert (in CHF)]],Portfolio[[Ratingstufe]:[Ratingstufe]],J$6,Portfolio[[Gegenpartei-Id]:[Gegenpartei-Id]],Portfolio[[#This Row],[Gegenpartei-Id]:[Gegenpartei-Id]])</f>
        <v>0</v>
      </c>
      <c r="I21" s="5">
        <f>SUMIFS(Portfolio[[Marktwert (in CHF)]:[Marktwert (in CHF)]],Portfolio[[Ratingstufe]:[Ratingstufe]],K$6,Portfolio[[Gegenpartei-Id]:[Gegenpartei-Id]],Portfolio[[#This Row],[Gegenpartei-Id]:[Gegenpartei-Id]])</f>
        <v>0</v>
      </c>
      <c r="J21" s="5">
        <f>SUMIFS(Portfolio[[Marktwert (in CHF)]:[Marktwert (in CHF)]],Portfolio[[Ratingstufe]:[Ratingstufe]],L$6,Portfolio[[Gegenpartei-Id]:[Gegenpartei-Id]],Portfolio[[#This Row],[Gegenpartei-Id]:[Gegenpartei-Id]])</f>
        <v>0</v>
      </c>
      <c r="K21" s="5">
        <f>SUMIFS(Portfolio[[Marktwert (in CHF)]:[Marktwert (in CHF)]],Portfolio[[Ratingstufe]:[Ratingstufe]],M$6,Portfolio[[Gegenpartei-Id]:[Gegenpartei-Id]],Portfolio[[#This Row],[Gegenpartei-Id]:[Gegenpartei-Id]])</f>
        <v>0</v>
      </c>
      <c r="L21" s="5">
        <f>SUMIFS(Portfolio[[Marktwert (in CHF)]:[Marktwert (in CHF)]],Portfolio[[Ratingstufe]:[Ratingstufe]],N$6,Portfolio[[Gegenpartei-Id]:[Gegenpartei-Id]],Portfolio[[#This Row],[Gegenpartei-Id]:[Gegenpartei-Id]])</f>
        <v>0</v>
      </c>
      <c r="M21" s="5">
        <f>SUMIFS(Portfolio[[Marktwert (in CHF)]:[Marktwert (in CHF)]],Portfolio[[Ratingstufe]:[Ratingstufe]],O$6,Portfolio[[Gegenpartei-Id]:[Gegenpartei-Id]],Portfolio[[#This Row],[Gegenpartei-Id]:[Gegenpartei-Id]])</f>
        <v>0</v>
      </c>
      <c r="N21" s="5">
        <f>SUMIFS(Portfolio[[Marktwert (in CHF)]:[Marktwert (in CHF)]],Portfolio[[Ratingstufe]:[Ratingstufe]],P$6,Portfolio[[Gegenpartei-Id]:[Gegenpartei-Id]],Portfolio[[#This Row],[Gegenpartei-Id]:[Gegenpartei-Id]])</f>
        <v>0</v>
      </c>
      <c r="O21" s="5">
        <f>SUMIFS(Portfolio[[Marktwert (in CHF)]:[Marktwert (in CHF)]],Portfolio[[Ratingstufe]:[Ratingstufe]],Q$6,Portfolio[[Gegenpartei-Id]:[Gegenpartei-Id]],Portfolio[[#This Row],[Gegenpartei-Id]:[Gegenpartei-Id]])</f>
        <v>0</v>
      </c>
      <c r="P21">
        <f>IF(Portfolio[[#This Row],[Marktwert]]=0,0,VLOOKUP(Portfolio[[#This Row],[Währung]],ExchangeRate[],3,FALSE))*Portfolio[[#This Row],[Marktwert]]</f>
        <v>0</v>
      </c>
      <c r="Q21" s="5" t="str">
        <f>IF(Portfolio[[#This Row],[Marktwert]]=0,"",SUMPRODUCT(Portfolio[[#This Row],[Bonitätstufe 1]:[Bonitätstufe 8]],$J$7:$Q$7)/SUM(Portfolio[[#This Row],[Bonitätstufe 1]:[Bonitätstufe 8]]))</f>
        <v/>
      </c>
    </row>
    <row r="22" spans="2:17" x14ac:dyDescent="0.2">
      <c r="B22" s="11"/>
      <c r="C22" s="11"/>
      <c r="D22" s="6"/>
      <c r="E22" s="2"/>
      <c r="F22" s="8"/>
      <c r="G22" s="9" t="str">
        <f>IF(Portfolio[[#This Row],[Marktwert]]=0,"",MATCH(Portfolio[[#This Row],[Portfolio PD]],$J$8:$Q$8,1))</f>
        <v/>
      </c>
      <c r="H22" s="5">
        <f>SUMIFS(Portfolio[[Marktwert (in CHF)]:[Marktwert (in CHF)]],Portfolio[[Ratingstufe]:[Ratingstufe]],J$6,Portfolio[[Gegenpartei-Id]:[Gegenpartei-Id]],Portfolio[[#This Row],[Gegenpartei-Id]:[Gegenpartei-Id]])</f>
        <v>0</v>
      </c>
      <c r="I22" s="5">
        <f>SUMIFS(Portfolio[[Marktwert (in CHF)]:[Marktwert (in CHF)]],Portfolio[[Ratingstufe]:[Ratingstufe]],K$6,Portfolio[[Gegenpartei-Id]:[Gegenpartei-Id]],Portfolio[[#This Row],[Gegenpartei-Id]:[Gegenpartei-Id]])</f>
        <v>0</v>
      </c>
      <c r="J22" s="5">
        <f>SUMIFS(Portfolio[[Marktwert (in CHF)]:[Marktwert (in CHF)]],Portfolio[[Ratingstufe]:[Ratingstufe]],L$6,Portfolio[[Gegenpartei-Id]:[Gegenpartei-Id]],Portfolio[[#This Row],[Gegenpartei-Id]:[Gegenpartei-Id]])</f>
        <v>0</v>
      </c>
      <c r="K22" s="5">
        <f>SUMIFS(Portfolio[[Marktwert (in CHF)]:[Marktwert (in CHF)]],Portfolio[[Ratingstufe]:[Ratingstufe]],M$6,Portfolio[[Gegenpartei-Id]:[Gegenpartei-Id]],Portfolio[[#This Row],[Gegenpartei-Id]:[Gegenpartei-Id]])</f>
        <v>0</v>
      </c>
      <c r="L22" s="5">
        <f>SUMIFS(Portfolio[[Marktwert (in CHF)]:[Marktwert (in CHF)]],Portfolio[[Ratingstufe]:[Ratingstufe]],N$6,Portfolio[[Gegenpartei-Id]:[Gegenpartei-Id]],Portfolio[[#This Row],[Gegenpartei-Id]:[Gegenpartei-Id]])</f>
        <v>0</v>
      </c>
      <c r="M22" s="5">
        <f>SUMIFS(Portfolio[[Marktwert (in CHF)]:[Marktwert (in CHF)]],Portfolio[[Ratingstufe]:[Ratingstufe]],O$6,Portfolio[[Gegenpartei-Id]:[Gegenpartei-Id]],Portfolio[[#This Row],[Gegenpartei-Id]:[Gegenpartei-Id]])</f>
        <v>0</v>
      </c>
      <c r="N22" s="5">
        <f>SUMIFS(Portfolio[[Marktwert (in CHF)]:[Marktwert (in CHF)]],Portfolio[[Ratingstufe]:[Ratingstufe]],P$6,Portfolio[[Gegenpartei-Id]:[Gegenpartei-Id]],Portfolio[[#This Row],[Gegenpartei-Id]:[Gegenpartei-Id]])</f>
        <v>0</v>
      </c>
      <c r="O22" s="5">
        <f>SUMIFS(Portfolio[[Marktwert (in CHF)]:[Marktwert (in CHF)]],Portfolio[[Ratingstufe]:[Ratingstufe]],Q$6,Portfolio[[Gegenpartei-Id]:[Gegenpartei-Id]],Portfolio[[#This Row],[Gegenpartei-Id]:[Gegenpartei-Id]])</f>
        <v>0</v>
      </c>
      <c r="P22">
        <f>IF(Portfolio[[#This Row],[Marktwert]]=0,0,VLOOKUP(Portfolio[[#This Row],[Währung]],ExchangeRate[],3,FALSE))*Portfolio[[#This Row],[Marktwert]]</f>
        <v>0</v>
      </c>
      <c r="Q22" s="5" t="str">
        <f>IF(Portfolio[[#This Row],[Marktwert]]=0,"",SUMPRODUCT(Portfolio[[#This Row],[Bonitätstufe 1]:[Bonitätstufe 8]],$J$7:$Q$7)/SUM(Portfolio[[#This Row],[Bonitätstufe 1]:[Bonitätstufe 8]]))</f>
        <v/>
      </c>
    </row>
    <row r="23" spans="2:17" x14ac:dyDescent="0.2">
      <c r="B23" s="11"/>
      <c r="C23" s="11"/>
      <c r="D23" s="6"/>
      <c r="E23" s="2"/>
      <c r="F23" s="8"/>
      <c r="G23" s="9" t="str">
        <f>IF(Portfolio[[#This Row],[Marktwert]]=0,"",MATCH(Portfolio[[#This Row],[Portfolio PD]],$J$8:$Q$8,1))</f>
        <v/>
      </c>
      <c r="H23" s="5">
        <f>SUMIFS(Portfolio[[Marktwert (in CHF)]:[Marktwert (in CHF)]],Portfolio[[Ratingstufe]:[Ratingstufe]],J$6,Portfolio[[Gegenpartei-Id]:[Gegenpartei-Id]],Portfolio[[#This Row],[Gegenpartei-Id]:[Gegenpartei-Id]])</f>
        <v>0</v>
      </c>
      <c r="I23" s="5">
        <f>SUMIFS(Portfolio[[Marktwert (in CHF)]:[Marktwert (in CHF)]],Portfolio[[Ratingstufe]:[Ratingstufe]],K$6,Portfolio[[Gegenpartei-Id]:[Gegenpartei-Id]],Portfolio[[#This Row],[Gegenpartei-Id]:[Gegenpartei-Id]])</f>
        <v>0</v>
      </c>
      <c r="J23" s="5">
        <f>SUMIFS(Portfolio[[Marktwert (in CHF)]:[Marktwert (in CHF)]],Portfolio[[Ratingstufe]:[Ratingstufe]],L$6,Portfolio[[Gegenpartei-Id]:[Gegenpartei-Id]],Portfolio[[#This Row],[Gegenpartei-Id]:[Gegenpartei-Id]])</f>
        <v>0</v>
      </c>
      <c r="K23" s="5">
        <f>SUMIFS(Portfolio[[Marktwert (in CHF)]:[Marktwert (in CHF)]],Portfolio[[Ratingstufe]:[Ratingstufe]],M$6,Portfolio[[Gegenpartei-Id]:[Gegenpartei-Id]],Portfolio[[#This Row],[Gegenpartei-Id]:[Gegenpartei-Id]])</f>
        <v>0</v>
      </c>
      <c r="L23" s="5">
        <f>SUMIFS(Portfolio[[Marktwert (in CHF)]:[Marktwert (in CHF)]],Portfolio[[Ratingstufe]:[Ratingstufe]],N$6,Portfolio[[Gegenpartei-Id]:[Gegenpartei-Id]],Portfolio[[#This Row],[Gegenpartei-Id]:[Gegenpartei-Id]])</f>
        <v>0</v>
      </c>
      <c r="M23" s="5">
        <f>SUMIFS(Portfolio[[Marktwert (in CHF)]:[Marktwert (in CHF)]],Portfolio[[Ratingstufe]:[Ratingstufe]],O$6,Portfolio[[Gegenpartei-Id]:[Gegenpartei-Id]],Portfolio[[#This Row],[Gegenpartei-Id]:[Gegenpartei-Id]])</f>
        <v>0</v>
      </c>
      <c r="N23" s="5">
        <f>SUMIFS(Portfolio[[Marktwert (in CHF)]:[Marktwert (in CHF)]],Portfolio[[Ratingstufe]:[Ratingstufe]],P$6,Portfolio[[Gegenpartei-Id]:[Gegenpartei-Id]],Portfolio[[#This Row],[Gegenpartei-Id]:[Gegenpartei-Id]])</f>
        <v>0</v>
      </c>
      <c r="O23" s="5">
        <f>SUMIFS(Portfolio[[Marktwert (in CHF)]:[Marktwert (in CHF)]],Portfolio[[Ratingstufe]:[Ratingstufe]],Q$6,Portfolio[[Gegenpartei-Id]:[Gegenpartei-Id]],Portfolio[[#This Row],[Gegenpartei-Id]:[Gegenpartei-Id]])</f>
        <v>0</v>
      </c>
      <c r="P23">
        <f>IF(Portfolio[[#This Row],[Marktwert]]=0,0,VLOOKUP(Portfolio[[#This Row],[Währung]],ExchangeRate[],3,FALSE))*Portfolio[[#This Row],[Marktwert]]</f>
        <v>0</v>
      </c>
      <c r="Q23" s="5" t="str">
        <f>IF(Portfolio[[#This Row],[Marktwert]]=0,"",SUMPRODUCT(Portfolio[[#This Row],[Bonitätstufe 1]:[Bonitätstufe 8]],$J$7:$Q$7)/SUM(Portfolio[[#This Row],[Bonitätstufe 1]:[Bonitätstufe 8]]))</f>
        <v/>
      </c>
    </row>
    <row r="24" spans="2:17" x14ac:dyDescent="0.2">
      <c r="B24" s="11"/>
      <c r="C24" s="11"/>
      <c r="D24" s="6"/>
      <c r="E24" s="2"/>
      <c r="F24" s="8"/>
      <c r="G24" s="9" t="str">
        <f>IF(Portfolio[[#This Row],[Marktwert]]=0,"",MATCH(Portfolio[[#This Row],[Portfolio PD]],$J$8:$Q$8,1))</f>
        <v/>
      </c>
      <c r="H24" s="5">
        <f>SUMIFS(Portfolio[[Marktwert (in CHF)]:[Marktwert (in CHF)]],Portfolio[[Ratingstufe]:[Ratingstufe]],J$6,Portfolio[[Gegenpartei-Id]:[Gegenpartei-Id]],Portfolio[[#This Row],[Gegenpartei-Id]:[Gegenpartei-Id]])</f>
        <v>0</v>
      </c>
      <c r="I24" s="5">
        <f>SUMIFS(Portfolio[[Marktwert (in CHF)]:[Marktwert (in CHF)]],Portfolio[[Ratingstufe]:[Ratingstufe]],K$6,Portfolio[[Gegenpartei-Id]:[Gegenpartei-Id]],Portfolio[[#This Row],[Gegenpartei-Id]:[Gegenpartei-Id]])</f>
        <v>0</v>
      </c>
      <c r="J24" s="5">
        <f>SUMIFS(Portfolio[[Marktwert (in CHF)]:[Marktwert (in CHF)]],Portfolio[[Ratingstufe]:[Ratingstufe]],L$6,Portfolio[[Gegenpartei-Id]:[Gegenpartei-Id]],Portfolio[[#This Row],[Gegenpartei-Id]:[Gegenpartei-Id]])</f>
        <v>0</v>
      </c>
      <c r="K24" s="5">
        <f>SUMIFS(Portfolio[[Marktwert (in CHF)]:[Marktwert (in CHF)]],Portfolio[[Ratingstufe]:[Ratingstufe]],M$6,Portfolio[[Gegenpartei-Id]:[Gegenpartei-Id]],Portfolio[[#This Row],[Gegenpartei-Id]:[Gegenpartei-Id]])</f>
        <v>0</v>
      </c>
      <c r="L24" s="5">
        <f>SUMIFS(Portfolio[[Marktwert (in CHF)]:[Marktwert (in CHF)]],Portfolio[[Ratingstufe]:[Ratingstufe]],N$6,Portfolio[[Gegenpartei-Id]:[Gegenpartei-Id]],Portfolio[[#This Row],[Gegenpartei-Id]:[Gegenpartei-Id]])</f>
        <v>0</v>
      </c>
      <c r="M24" s="5">
        <f>SUMIFS(Portfolio[[Marktwert (in CHF)]:[Marktwert (in CHF)]],Portfolio[[Ratingstufe]:[Ratingstufe]],O$6,Portfolio[[Gegenpartei-Id]:[Gegenpartei-Id]],Portfolio[[#This Row],[Gegenpartei-Id]:[Gegenpartei-Id]])</f>
        <v>0</v>
      </c>
      <c r="N24" s="5">
        <f>SUMIFS(Portfolio[[Marktwert (in CHF)]:[Marktwert (in CHF)]],Portfolio[[Ratingstufe]:[Ratingstufe]],P$6,Portfolio[[Gegenpartei-Id]:[Gegenpartei-Id]],Portfolio[[#This Row],[Gegenpartei-Id]:[Gegenpartei-Id]])</f>
        <v>0</v>
      </c>
      <c r="O24" s="5">
        <f>SUMIFS(Portfolio[[Marktwert (in CHF)]:[Marktwert (in CHF)]],Portfolio[[Ratingstufe]:[Ratingstufe]],Q$6,Portfolio[[Gegenpartei-Id]:[Gegenpartei-Id]],Portfolio[[#This Row],[Gegenpartei-Id]:[Gegenpartei-Id]])</f>
        <v>0</v>
      </c>
      <c r="P24">
        <f>IF(Portfolio[[#This Row],[Marktwert]]=0,0,VLOOKUP(Portfolio[[#This Row],[Währung]],ExchangeRate[],3,FALSE))*Portfolio[[#This Row],[Marktwert]]</f>
        <v>0</v>
      </c>
      <c r="Q24" s="5" t="str">
        <f>IF(Portfolio[[#This Row],[Marktwert]]=0,"",SUMPRODUCT(Portfolio[[#This Row],[Bonitätstufe 1]:[Bonitätstufe 8]],$J$7:$Q$7)/SUM(Portfolio[[#This Row],[Bonitätstufe 1]:[Bonitätstufe 8]]))</f>
        <v/>
      </c>
    </row>
    <row r="25" spans="2:17" x14ac:dyDescent="0.2">
      <c r="B25" s="11"/>
      <c r="C25" s="11"/>
      <c r="D25" s="6"/>
      <c r="E25" s="2"/>
      <c r="F25" s="8"/>
      <c r="G25" s="9" t="str">
        <f>IF(Portfolio[[#This Row],[Marktwert]]=0,"",MATCH(Portfolio[[#This Row],[Portfolio PD]],$J$8:$Q$8,1))</f>
        <v/>
      </c>
      <c r="H25" s="5">
        <f>SUMIFS(Portfolio[[Marktwert (in CHF)]:[Marktwert (in CHF)]],Portfolio[[Ratingstufe]:[Ratingstufe]],J$6,Portfolio[[Gegenpartei-Id]:[Gegenpartei-Id]],Portfolio[[#This Row],[Gegenpartei-Id]:[Gegenpartei-Id]])</f>
        <v>0</v>
      </c>
      <c r="I25" s="5">
        <f>SUMIFS(Portfolio[[Marktwert (in CHF)]:[Marktwert (in CHF)]],Portfolio[[Ratingstufe]:[Ratingstufe]],K$6,Portfolio[[Gegenpartei-Id]:[Gegenpartei-Id]],Portfolio[[#This Row],[Gegenpartei-Id]:[Gegenpartei-Id]])</f>
        <v>0</v>
      </c>
      <c r="J25" s="5">
        <f>SUMIFS(Portfolio[[Marktwert (in CHF)]:[Marktwert (in CHF)]],Portfolio[[Ratingstufe]:[Ratingstufe]],L$6,Portfolio[[Gegenpartei-Id]:[Gegenpartei-Id]],Portfolio[[#This Row],[Gegenpartei-Id]:[Gegenpartei-Id]])</f>
        <v>0</v>
      </c>
      <c r="K25" s="5">
        <f>SUMIFS(Portfolio[[Marktwert (in CHF)]:[Marktwert (in CHF)]],Portfolio[[Ratingstufe]:[Ratingstufe]],M$6,Portfolio[[Gegenpartei-Id]:[Gegenpartei-Id]],Portfolio[[#This Row],[Gegenpartei-Id]:[Gegenpartei-Id]])</f>
        <v>0</v>
      </c>
      <c r="L25" s="5">
        <f>SUMIFS(Portfolio[[Marktwert (in CHF)]:[Marktwert (in CHF)]],Portfolio[[Ratingstufe]:[Ratingstufe]],N$6,Portfolio[[Gegenpartei-Id]:[Gegenpartei-Id]],Portfolio[[#This Row],[Gegenpartei-Id]:[Gegenpartei-Id]])</f>
        <v>0</v>
      </c>
      <c r="M25" s="5">
        <f>SUMIFS(Portfolio[[Marktwert (in CHF)]:[Marktwert (in CHF)]],Portfolio[[Ratingstufe]:[Ratingstufe]],O$6,Portfolio[[Gegenpartei-Id]:[Gegenpartei-Id]],Portfolio[[#This Row],[Gegenpartei-Id]:[Gegenpartei-Id]])</f>
        <v>0</v>
      </c>
      <c r="N25" s="5">
        <f>SUMIFS(Portfolio[[Marktwert (in CHF)]:[Marktwert (in CHF)]],Portfolio[[Ratingstufe]:[Ratingstufe]],P$6,Portfolio[[Gegenpartei-Id]:[Gegenpartei-Id]],Portfolio[[#This Row],[Gegenpartei-Id]:[Gegenpartei-Id]])</f>
        <v>0</v>
      </c>
      <c r="O25" s="5">
        <f>SUMIFS(Portfolio[[Marktwert (in CHF)]:[Marktwert (in CHF)]],Portfolio[[Ratingstufe]:[Ratingstufe]],Q$6,Portfolio[[Gegenpartei-Id]:[Gegenpartei-Id]],Portfolio[[#This Row],[Gegenpartei-Id]:[Gegenpartei-Id]])</f>
        <v>0</v>
      </c>
      <c r="P25">
        <f>IF(Portfolio[[#This Row],[Marktwert]]=0,0,VLOOKUP(Portfolio[[#This Row],[Währung]],ExchangeRate[],3,FALSE))*Portfolio[[#This Row],[Marktwert]]</f>
        <v>0</v>
      </c>
      <c r="Q25" s="5" t="str">
        <f>IF(Portfolio[[#This Row],[Marktwert]]=0,"",SUMPRODUCT(Portfolio[[#This Row],[Bonitätstufe 1]:[Bonitätstufe 8]],$J$7:$Q$7)/SUM(Portfolio[[#This Row],[Bonitätstufe 1]:[Bonitätstufe 8]]))</f>
        <v/>
      </c>
    </row>
    <row r="26" spans="2:17" x14ac:dyDescent="0.2">
      <c r="B26" s="10"/>
      <c r="C26" s="10"/>
      <c r="D26" s="6"/>
      <c r="E26" s="2"/>
      <c r="F26" s="8"/>
      <c r="G26" s="9" t="str">
        <f>IF(Portfolio[[#This Row],[Marktwert]]=0,"",MATCH(Portfolio[[#This Row],[Portfolio PD]],$J$8:$Q$8,1))</f>
        <v/>
      </c>
      <c r="H26" s="5">
        <f>SUMIFS(Portfolio[[Marktwert (in CHF)]:[Marktwert (in CHF)]],Portfolio[[Ratingstufe]:[Ratingstufe]],J$6,Portfolio[[Gegenpartei-Id]:[Gegenpartei-Id]],Portfolio[[#This Row],[Gegenpartei-Id]:[Gegenpartei-Id]])</f>
        <v>0</v>
      </c>
      <c r="I26" s="5">
        <f>SUMIFS(Portfolio[[Marktwert (in CHF)]:[Marktwert (in CHF)]],Portfolio[[Ratingstufe]:[Ratingstufe]],K$6,Portfolio[[Gegenpartei-Id]:[Gegenpartei-Id]],Portfolio[[#This Row],[Gegenpartei-Id]:[Gegenpartei-Id]])</f>
        <v>0</v>
      </c>
      <c r="J26" s="5">
        <f>SUMIFS(Portfolio[[Marktwert (in CHF)]:[Marktwert (in CHF)]],Portfolio[[Ratingstufe]:[Ratingstufe]],L$6,Portfolio[[Gegenpartei-Id]:[Gegenpartei-Id]],Portfolio[[#This Row],[Gegenpartei-Id]:[Gegenpartei-Id]])</f>
        <v>0</v>
      </c>
      <c r="K26" s="5">
        <f>SUMIFS(Portfolio[[Marktwert (in CHF)]:[Marktwert (in CHF)]],Portfolio[[Ratingstufe]:[Ratingstufe]],M$6,Portfolio[[Gegenpartei-Id]:[Gegenpartei-Id]],Portfolio[[#This Row],[Gegenpartei-Id]:[Gegenpartei-Id]])</f>
        <v>0</v>
      </c>
      <c r="L26" s="5">
        <f>SUMIFS(Portfolio[[Marktwert (in CHF)]:[Marktwert (in CHF)]],Portfolio[[Ratingstufe]:[Ratingstufe]],N$6,Portfolio[[Gegenpartei-Id]:[Gegenpartei-Id]],Portfolio[[#This Row],[Gegenpartei-Id]:[Gegenpartei-Id]])</f>
        <v>0</v>
      </c>
      <c r="M26" s="5">
        <f>SUMIFS(Portfolio[[Marktwert (in CHF)]:[Marktwert (in CHF)]],Portfolio[[Ratingstufe]:[Ratingstufe]],O$6,Portfolio[[Gegenpartei-Id]:[Gegenpartei-Id]],Portfolio[[#This Row],[Gegenpartei-Id]:[Gegenpartei-Id]])</f>
        <v>0</v>
      </c>
      <c r="N26" s="5">
        <f>SUMIFS(Portfolio[[Marktwert (in CHF)]:[Marktwert (in CHF)]],Portfolio[[Ratingstufe]:[Ratingstufe]],P$6,Portfolio[[Gegenpartei-Id]:[Gegenpartei-Id]],Portfolio[[#This Row],[Gegenpartei-Id]:[Gegenpartei-Id]])</f>
        <v>0</v>
      </c>
      <c r="O26" s="5">
        <f>SUMIFS(Portfolio[[Marktwert (in CHF)]:[Marktwert (in CHF)]],Portfolio[[Ratingstufe]:[Ratingstufe]],Q$6,Portfolio[[Gegenpartei-Id]:[Gegenpartei-Id]],Portfolio[[#This Row],[Gegenpartei-Id]:[Gegenpartei-Id]])</f>
        <v>0</v>
      </c>
      <c r="P26">
        <f>IF(Portfolio[[#This Row],[Marktwert]]=0,0,VLOOKUP(Portfolio[[#This Row],[Währung]],ExchangeRate[],3,FALSE))*Portfolio[[#This Row],[Marktwert]]</f>
        <v>0</v>
      </c>
      <c r="Q26" s="5" t="str">
        <f>IF(Portfolio[[#This Row],[Marktwert]]=0,"",SUMPRODUCT(Portfolio[[#This Row],[Bonitätstufe 1]:[Bonitätstufe 8]],$J$7:$Q$7)/SUM(Portfolio[[#This Row],[Bonitätstufe 1]:[Bonitätstufe 8]]))</f>
        <v/>
      </c>
    </row>
    <row r="27" spans="2:17" x14ac:dyDescent="0.2">
      <c r="B27" s="10"/>
      <c r="C27" s="10"/>
      <c r="D27" s="6"/>
      <c r="E27" s="2"/>
      <c r="F27" s="8"/>
      <c r="G27" s="9" t="str">
        <f>IF(Portfolio[[#This Row],[Marktwert]]=0,"",MATCH(Portfolio[[#This Row],[Portfolio PD]],$J$8:$Q$8,1))</f>
        <v/>
      </c>
      <c r="H27" s="5">
        <f>SUMIFS(Portfolio[[Marktwert (in CHF)]:[Marktwert (in CHF)]],Portfolio[[Ratingstufe]:[Ratingstufe]],J$6,Portfolio[[Gegenpartei-Id]:[Gegenpartei-Id]],Portfolio[[#This Row],[Gegenpartei-Id]:[Gegenpartei-Id]])</f>
        <v>0</v>
      </c>
      <c r="I27" s="5">
        <f>SUMIFS(Portfolio[[Marktwert (in CHF)]:[Marktwert (in CHF)]],Portfolio[[Ratingstufe]:[Ratingstufe]],K$6,Portfolio[[Gegenpartei-Id]:[Gegenpartei-Id]],Portfolio[[#This Row],[Gegenpartei-Id]:[Gegenpartei-Id]])</f>
        <v>0</v>
      </c>
      <c r="J27" s="5">
        <f>SUMIFS(Portfolio[[Marktwert (in CHF)]:[Marktwert (in CHF)]],Portfolio[[Ratingstufe]:[Ratingstufe]],L$6,Portfolio[[Gegenpartei-Id]:[Gegenpartei-Id]],Portfolio[[#This Row],[Gegenpartei-Id]:[Gegenpartei-Id]])</f>
        <v>0</v>
      </c>
      <c r="K27" s="5">
        <f>SUMIFS(Portfolio[[Marktwert (in CHF)]:[Marktwert (in CHF)]],Portfolio[[Ratingstufe]:[Ratingstufe]],M$6,Portfolio[[Gegenpartei-Id]:[Gegenpartei-Id]],Portfolio[[#This Row],[Gegenpartei-Id]:[Gegenpartei-Id]])</f>
        <v>0</v>
      </c>
      <c r="L27" s="5">
        <f>SUMIFS(Portfolio[[Marktwert (in CHF)]:[Marktwert (in CHF)]],Portfolio[[Ratingstufe]:[Ratingstufe]],N$6,Portfolio[[Gegenpartei-Id]:[Gegenpartei-Id]],Portfolio[[#This Row],[Gegenpartei-Id]:[Gegenpartei-Id]])</f>
        <v>0</v>
      </c>
      <c r="M27" s="5">
        <f>SUMIFS(Portfolio[[Marktwert (in CHF)]:[Marktwert (in CHF)]],Portfolio[[Ratingstufe]:[Ratingstufe]],O$6,Portfolio[[Gegenpartei-Id]:[Gegenpartei-Id]],Portfolio[[#This Row],[Gegenpartei-Id]:[Gegenpartei-Id]])</f>
        <v>0</v>
      </c>
      <c r="N27" s="5">
        <f>SUMIFS(Portfolio[[Marktwert (in CHF)]:[Marktwert (in CHF)]],Portfolio[[Ratingstufe]:[Ratingstufe]],P$6,Portfolio[[Gegenpartei-Id]:[Gegenpartei-Id]],Portfolio[[#This Row],[Gegenpartei-Id]:[Gegenpartei-Id]])</f>
        <v>0</v>
      </c>
      <c r="O27" s="5">
        <f>SUMIFS(Portfolio[[Marktwert (in CHF)]:[Marktwert (in CHF)]],Portfolio[[Ratingstufe]:[Ratingstufe]],Q$6,Portfolio[[Gegenpartei-Id]:[Gegenpartei-Id]],Portfolio[[#This Row],[Gegenpartei-Id]:[Gegenpartei-Id]])</f>
        <v>0</v>
      </c>
      <c r="P27">
        <f>IF(Portfolio[[#This Row],[Marktwert]]=0,0,VLOOKUP(Portfolio[[#This Row],[Währung]],ExchangeRate[],3,FALSE))*Portfolio[[#This Row],[Marktwert]]</f>
        <v>0</v>
      </c>
      <c r="Q27" s="5" t="str">
        <f>IF(Portfolio[[#This Row],[Marktwert]]=0,"",SUMPRODUCT(Portfolio[[#This Row],[Bonitätstufe 1]:[Bonitätstufe 8]],$J$7:$Q$7)/SUM(Portfolio[[#This Row],[Bonitätstufe 1]:[Bonitätstufe 8]]))</f>
        <v/>
      </c>
    </row>
    <row r="28" spans="2:17" x14ac:dyDescent="0.2">
      <c r="B28" s="12"/>
      <c r="C28" s="12"/>
      <c r="D28" s="7"/>
      <c r="E28" s="3"/>
      <c r="F28" s="8"/>
      <c r="G28" s="9" t="str">
        <f>IF(Portfolio[[#This Row],[Marktwert]]=0,"",MATCH(Portfolio[[#This Row],[Portfolio PD]],$J$8:$Q$8,1))</f>
        <v/>
      </c>
      <c r="H28" s="5">
        <f>SUMIFS(Portfolio[[Marktwert (in CHF)]:[Marktwert (in CHF)]],Portfolio[[Ratingstufe]:[Ratingstufe]],J$6,Portfolio[[Gegenpartei-Id]:[Gegenpartei-Id]],Portfolio[[#This Row],[Gegenpartei-Id]:[Gegenpartei-Id]])</f>
        <v>0</v>
      </c>
      <c r="I28" s="5">
        <f>SUMIFS(Portfolio[[Marktwert (in CHF)]:[Marktwert (in CHF)]],Portfolio[[Ratingstufe]:[Ratingstufe]],K$6,Portfolio[[Gegenpartei-Id]:[Gegenpartei-Id]],Portfolio[[#This Row],[Gegenpartei-Id]:[Gegenpartei-Id]])</f>
        <v>0</v>
      </c>
      <c r="J28" s="5">
        <f>SUMIFS(Portfolio[[Marktwert (in CHF)]:[Marktwert (in CHF)]],Portfolio[[Ratingstufe]:[Ratingstufe]],L$6,Portfolio[[Gegenpartei-Id]:[Gegenpartei-Id]],Portfolio[[#This Row],[Gegenpartei-Id]:[Gegenpartei-Id]])</f>
        <v>0</v>
      </c>
      <c r="K28" s="5">
        <f>SUMIFS(Portfolio[[Marktwert (in CHF)]:[Marktwert (in CHF)]],Portfolio[[Ratingstufe]:[Ratingstufe]],M$6,Portfolio[[Gegenpartei-Id]:[Gegenpartei-Id]],Portfolio[[#This Row],[Gegenpartei-Id]:[Gegenpartei-Id]])</f>
        <v>0</v>
      </c>
      <c r="L28" s="5">
        <f>SUMIFS(Portfolio[[Marktwert (in CHF)]:[Marktwert (in CHF)]],Portfolio[[Ratingstufe]:[Ratingstufe]],N$6,Portfolio[[Gegenpartei-Id]:[Gegenpartei-Id]],Portfolio[[#This Row],[Gegenpartei-Id]:[Gegenpartei-Id]])</f>
        <v>0</v>
      </c>
      <c r="M28" s="5">
        <f>SUMIFS(Portfolio[[Marktwert (in CHF)]:[Marktwert (in CHF)]],Portfolio[[Ratingstufe]:[Ratingstufe]],O$6,Portfolio[[Gegenpartei-Id]:[Gegenpartei-Id]],Portfolio[[#This Row],[Gegenpartei-Id]:[Gegenpartei-Id]])</f>
        <v>0</v>
      </c>
      <c r="N28" s="5">
        <f>SUMIFS(Portfolio[[Marktwert (in CHF)]:[Marktwert (in CHF)]],Portfolio[[Ratingstufe]:[Ratingstufe]],P$6,Portfolio[[Gegenpartei-Id]:[Gegenpartei-Id]],Portfolio[[#This Row],[Gegenpartei-Id]:[Gegenpartei-Id]])</f>
        <v>0</v>
      </c>
      <c r="O28" s="5">
        <f>SUMIFS(Portfolio[[Marktwert (in CHF)]:[Marktwert (in CHF)]],Portfolio[[Ratingstufe]:[Ratingstufe]],Q$6,Portfolio[[Gegenpartei-Id]:[Gegenpartei-Id]],Portfolio[[#This Row],[Gegenpartei-Id]:[Gegenpartei-Id]])</f>
        <v>0</v>
      </c>
      <c r="P28">
        <f>IF(Portfolio[[#This Row],[Marktwert]]=0,0,VLOOKUP(Portfolio[[#This Row],[Währung]],ExchangeRate[],3,FALSE))*Portfolio[[#This Row],[Marktwert]]</f>
        <v>0</v>
      </c>
      <c r="Q28" s="5" t="str">
        <f>IF(Portfolio[[#This Row],[Marktwert]]=0,"",SUMPRODUCT(Portfolio[[#This Row],[Bonitätstufe 1]:[Bonitätstufe 8]],$J$7:$Q$7)/SUM(Portfolio[[#This Row],[Bonitätstufe 1]:[Bonitätstufe 8]]))</f>
        <v/>
      </c>
    </row>
    <row r="29" spans="2:17" x14ac:dyDescent="0.2">
      <c r="B29" s="12"/>
      <c r="C29" s="12"/>
      <c r="D29" s="7"/>
      <c r="E29" s="3"/>
      <c r="F29" s="8"/>
      <c r="G29" s="9" t="str">
        <f>IF(Portfolio[[#This Row],[Marktwert]]=0,"",MATCH(Portfolio[[#This Row],[Portfolio PD]],$J$8:$Q$8,1))</f>
        <v/>
      </c>
      <c r="H29" s="5">
        <f>SUMIFS(Portfolio[[Marktwert (in CHF)]:[Marktwert (in CHF)]],Portfolio[[Ratingstufe]:[Ratingstufe]],J$6,Portfolio[[Gegenpartei-Id]:[Gegenpartei-Id]],Portfolio[[#This Row],[Gegenpartei-Id]:[Gegenpartei-Id]])</f>
        <v>0</v>
      </c>
      <c r="I29" s="5">
        <f>SUMIFS(Portfolio[[Marktwert (in CHF)]:[Marktwert (in CHF)]],Portfolio[[Ratingstufe]:[Ratingstufe]],K$6,Portfolio[[Gegenpartei-Id]:[Gegenpartei-Id]],Portfolio[[#This Row],[Gegenpartei-Id]:[Gegenpartei-Id]])</f>
        <v>0</v>
      </c>
      <c r="J29" s="5">
        <f>SUMIFS(Portfolio[[Marktwert (in CHF)]:[Marktwert (in CHF)]],Portfolio[[Ratingstufe]:[Ratingstufe]],L$6,Portfolio[[Gegenpartei-Id]:[Gegenpartei-Id]],Portfolio[[#This Row],[Gegenpartei-Id]:[Gegenpartei-Id]])</f>
        <v>0</v>
      </c>
      <c r="K29" s="5">
        <f>SUMIFS(Portfolio[[Marktwert (in CHF)]:[Marktwert (in CHF)]],Portfolio[[Ratingstufe]:[Ratingstufe]],M$6,Portfolio[[Gegenpartei-Id]:[Gegenpartei-Id]],Portfolio[[#This Row],[Gegenpartei-Id]:[Gegenpartei-Id]])</f>
        <v>0</v>
      </c>
      <c r="L29" s="5">
        <f>SUMIFS(Portfolio[[Marktwert (in CHF)]:[Marktwert (in CHF)]],Portfolio[[Ratingstufe]:[Ratingstufe]],N$6,Portfolio[[Gegenpartei-Id]:[Gegenpartei-Id]],Portfolio[[#This Row],[Gegenpartei-Id]:[Gegenpartei-Id]])</f>
        <v>0</v>
      </c>
      <c r="M29" s="5">
        <f>SUMIFS(Portfolio[[Marktwert (in CHF)]:[Marktwert (in CHF)]],Portfolio[[Ratingstufe]:[Ratingstufe]],O$6,Portfolio[[Gegenpartei-Id]:[Gegenpartei-Id]],Portfolio[[#This Row],[Gegenpartei-Id]:[Gegenpartei-Id]])</f>
        <v>0</v>
      </c>
      <c r="N29" s="5">
        <f>SUMIFS(Portfolio[[Marktwert (in CHF)]:[Marktwert (in CHF)]],Portfolio[[Ratingstufe]:[Ratingstufe]],P$6,Portfolio[[Gegenpartei-Id]:[Gegenpartei-Id]],Portfolio[[#This Row],[Gegenpartei-Id]:[Gegenpartei-Id]])</f>
        <v>0</v>
      </c>
      <c r="O29" s="5">
        <f>SUMIFS(Portfolio[[Marktwert (in CHF)]:[Marktwert (in CHF)]],Portfolio[[Ratingstufe]:[Ratingstufe]],Q$6,Portfolio[[Gegenpartei-Id]:[Gegenpartei-Id]],Portfolio[[#This Row],[Gegenpartei-Id]:[Gegenpartei-Id]])</f>
        <v>0</v>
      </c>
      <c r="P29">
        <f>IF(Portfolio[[#This Row],[Marktwert]]=0,0,VLOOKUP(Portfolio[[#This Row],[Währung]],ExchangeRate[],3,FALSE))*Portfolio[[#This Row],[Marktwert]]</f>
        <v>0</v>
      </c>
      <c r="Q29" s="5" t="str">
        <f>IF(Portfolio[[#This Row],[Marktwert]]=0,"",SUMPRODUCT(Portfolio[[#This Row],[Bonitätstufe 1]:[Bonitätstufe 8]],$J$7:$Q$7)/SUM(Portfolio[[#This Row],[Bonitätstufe 1]:[Bonitätstufe 8]]))</f>
        <v/>
      </c>
    </row>
    <row r="30" spans="2:17" x14ac:dyDescent="0.2">
      <c r="B30" s="12"/>
      <c r="C30" s="12"/>
      <c r="D30" s="7"/>
      <c r="E30" s="3"/>
      <c r="F30" s="4"/>
      <c r="G30" s="9" t="str">
        <f>IF(Portfolio[[#This Row],[Marktwert]]=0,"",MATCH(Portfolio[[#This Row],[Portfolio PD]],$J$8:$Q$8,1))</f>
        <v/>
      </c>
      <c r="H30" s="5">
        <f>SUMIFS(Portfolio[[Marktwert (in CHF)]:[Marktwert (in CHF)]],Portfolio[[Ratingstufe]:[Ratingstufe]],J$6,Portfolio[[Gegenpartei-Id]:[Gegenpartei-Id]],Portfolio[[#This Row],[Gegenpartei-Id]:[Gegenpartei-Id]])</f>
        <v>0</v>
      </c>
      <c r="I30" s="5">
        <f>SUMIFS(Portfolio[[Marktwert (in CHF)]:[Marktwert (in CHF)]],Portfolio[[Ratingstufe]:[Ratingstufe]],K$6,Portfolio[[Gegenpartei-Id]:[Gegenpartei-Id]],Portfolio[[#This Row],[Gegenpartei-Id]:[Gegenpartei-Id]])</f>
        <v>0</v>
      </c>
      <c r="J30" s="5">
        <f>SUMIFS(Portfolio[[Marktwert (in CHF)]:[Marktwert (in CHF)]],Portfolio[[Ratingstufe]:[Ratingstufe]],L$6,Portfolio[[Gegenpartei-Id]:[Gegenpartei-Id]],Portfolio[[#This Row],[Gegenpartei-Id]:[Gegenpartei-Id]])</f>
        <v>0</v>
      </c>
      <c r="K30" s="5">
        <f>SUMIFS(Portfolio[[Marktwert (in CHF)]:[Marktwert (in CHF)]],Portfolio[[Ratingstufe]:[Ratingstufe]],M$6,Portfolio[[Gegenpartei-Id]:[Gegenpartei-Id]],Portfolio[[#This Row],[Gegenpartei-Id]:[Gegenpartei-Id]])</f>
        <v>0</v>
      </c>
      <c r="L30" s="5">
        <f>SUMIFS(Portfolio[[Marktwert (in CHF)]:[Marktwert (in CHF)]],Portfolio[[Ratingstufe]:[Ratingstufe]],N$6,Portfolio[[Gegenpartei-Id]:[Gegenpartei-Id]],Portfolio[[#This Row],[Gegenpartei-Id]:[Gegenpartei-Id]])</f>
        <v>0</v>
      </c>
      <c r="M30" s="5">
        <f>SUMIFS(Portfolio[[Marktwert (in CHF)]:[Marktwert (in CHF)]],Portfolio[[Ratingstufe]:[Ratingstufe]],O$6,Portfolio[[Gegenpartei-Id]:[Gegenpartei-Id]],Portfolio[[#This Row],[Gegenpartei-Id]:[Gegenpartei-Id]])</f>
        <v>0</v>
      </c>
      <c r="N30" s="5">
        <f>SUMIFS(Portfolio[[Marktwert (in CHF)]:[Marktwert (in CHF)]],Portfolio[[Ratingstufe]:[Ratingstufe]],P$6,Portfolio[[Gegenpartei-Id]:[Gegenpartei-Id]],Portfolio[[#This Row],[Gegenpartei-Id]:[Gegenpartei-Id]])</f>
        <v>0</v>
      </c>
      <c r="O30" s="5">
        <f>SUMIFS(Portfolio[[Marktwert (in CHF)]:[Marktwert (in CHF)]],Portfolio[[Ratingstufe]:[Ratingstufe]],Q$6,Portfolio[[Gegenpartei-Id]:[Gegenpartei-Id]],Portfolio[[#This Row],[Gegenpartei-Id]:[Gegenpartei-Id]])</f>
        <v>0</v>
      </c>
      <c r="P30">
        <f>IF(Portfolio[[#This Row],[Marktwert]]=0,0,VLOOKUP(Portfolio[[#This Row],[Währung]],ExchangeRate[],3,FALSE))*Portfolio[[#This Row],[Marktwert]]</f>
        <v>0</v>
      </c>
      <c r="Q30" s="5" t="str">
        <f>IF(Portfolio[[#This Row],[Marktwert]]=0,"",SUMPRODUCT(Portfolio[[#This Row],[Bonitätstufe 1]:[Bonitätstufe 8]],$J$7:$Q$7)/SUM(Portfolio[[#This Row],[Bonitätstufe 1]:[Bonitätstufe 8]]))</f>
        <v/>
      </c>
    </row>
    <row r="31" spans="2:17" x14ac:dyDescent="0.2">
      <c r="B31" s="12"/>
      <c r="C31" s="12"/>
      <c r="D31" s="7"/>
      <c r="E31" s="3"/>
      <c r="F31" s="4"/>
      <c r="G31" s="9" t="str">
        <f>IF(Portfolio[[#This Row],[Marktwert]]=0,"",MATCH(Portfolio[[#This Row],[Portfolio PD]],$J$8:$Q$8,1))</f>
        <v/>
      </c>
      <c r="H31" s="5">
        <f>SUMIFS(Portfolio[[Marktwert (in CHF)]:[Marktwert (in CHF)]],Portfolio[[Ratingstufe]:[Ratingstufe]],J$6,Portfolio[[Gegenpartei-Id]:[Gegenpartei-Id]],Portfolio[[#This Row],[Gegenpartei-Id]:[Gegenpartei-Id]])</f>
        <v>0</v>
      </c>
      <c r="I31" s="5">
        <f>SUMIFS(Portfolio[[Marktwert (in CHF)]:[Marktwert (in CHF)]],Portfolio[[Ratingstufe]:[Ratingstufe]],K$6,Portfolio[[Gegenpartei-Id]:[Gegenpartei-Id]],Portfolio[[#This Row],[Gegenpartei-Id]:[Gegenpartei-Id]])</f>
        <v>0</v>
      </c>
      <c r="J31" s="5">
        <f>SUMIFS(Portfolio[[Marktwert (in CHF)]:[Marktwert (in CHF)]],Portfolio[[Ratingstufe]:[Ratingstufe]],L$6,Portfolio[[Gegenpartei-Id]:[Gegenpartei-Id]],Portfolio[[#This Row],[Gegenpartei-Id]:[Gegenpartei-Id]])</f>
        <v>0</v>
      </c>
      <c r="K31" s="5">
        <f>SUMIFS(Portfolio[[Marktwert (in CHF)]:[Marktwert (in CHF)]],Portfolio[[Ratingstufe]:[Ratingstufe]],M$6,Portfolio[[Gegenpartei-Id]:[Gegenpartei-Id]],Portfolio[[#This Row],[Gegenpartei-Id]:[Gegenpartei-Id]])</f>
        <v>0</v>
      </c>
      <c r="L31" s="5">
        <f>SUMIFS(Portfolio[[Marktwert (in CHF)]:[Marktwert (in CHF)]],Portfolio[[Ratingstufe]:[Ratingstufe]],N$6,Portfolio[[Gegenpartei-Id]:[Gegenpartei-Id]],Portfolio[[#This Row],[Gegenpartei-Id]:[Gegenpartei-Id]])</f>
        <v>0</v>
      </c>
      <c r="M31" s="5">
        <f>SUMIFS(Portfolio[[Marktwert (in CHF)]:[Marktwert (in CHF)]],Portfolio[[Ratingstufe]:[Ratingstufe]],O$6,Portfolio[[Gegenpartei-Id]:[Gegenpartei-Id]],Portfolio[[#This Row],[Gegenpartei-Id]:[Gegenpartei-Id]])</f>
        <v>0</v>
      </c>
      <c r="N31" s="5">
        <f>SUMIFS(Portfolio[[Marktwert (in CHF)]:[Marktwert (in CHF)]],Portfolio[[Ratingstufe]:[Ratingstufe]],P$6,Portfolio[[Gegenpartei-Id]:[Gegenpartei-Id]],Portfolio[[#This Row],[Gegenpartei-Id]:[Gegenpartei-Id]])</f>
        <v>0</v>
      </c>
      <c r="O31" s="5">
        <f>SUMIFS(Portfolio[[Marktwert (in CHF)]:[Marktwert (in CHF)]],Portfolio[[Ratingstufe]:[Ratingstufe]],Q$6,Portfolio[[Gegenpartei-Id]:[Gegenpartei-Id]],Portfolio[[#This Row],[Gegenpartei-Id]:[Gegenpartei-Id]])</f>
        <v>0</v>
      </c>
      <c r="P31">
        <f>IF(Portfolio[[#This Row],[Marktwert]]=0,0,VLOOKUP(Portfolio[[#This Row],[Währung]],ExchangeRate[],3,FALSE))*Portfolio[[#This Row],[Marktwert]]</f>
        <v>0</v>
      </c>
      <c r="Q31" s="5" t="str">
        <f>IF(Portfolio[[#This Row],[Marktwert]]=0,"",SUMPRODUCT(Portfolio[[#This Row],[Bonitätstufe 1]:[Bonitätstufe 8]],$J$7:$Q$7)/SUM(Portfolio[[#This Row],[Bonitätstufe 1]:[Bonitätstufe 8]]))</f>
        <v/>
      </c>
    </row>
    <row r="32" spans="2:17" x14ac:dyDescent="0.2">
      <c r="B32" s="13"/>
      <c r="C32" s="13"/>
      <c r="D32" s="7"/>
      <c r="E32" s="3"/>
      <c r="F32" s="8"/>
      <c r="G32" s="9" t="str">
        <f>IF(Portfolio[[#This Row],[Marktwert]]=0,"",MATCH(Portfolio[[#This Row],[Portfolio PD]],$J$8:$Q$8,1))</f>
        <v/>
      </c>
      <c r="H32" s="5">
        <f>SUMIFS(Portfolio[[Marktwert (in CHF)]:[Marktwert (in CHF)]],Portfolio[[Ratingstufe]:[Ratingstufe]],J$6,Portfolio[[Gegenpartei-Id]:[Gegenpartei-Id]],Portfolio[[#This Row],[Gegenpartei-Id]:[Gegenpartei-Id]])</f>
        <v>0</v>
      </c>
      <c r="I32" s="5">
        <f>SUMIFS(Portfolio[[Marktwert (in CHF)]:[Marktwert (in CHF)]],Portfolio[[Ratingstufe]:[Ratingstufe]],K$6,Portfolio[[Gegenpartei-Id]:[Gegenpartei-Id]],Portfolio[[#This Row],[Gegenpartei-Id]:[Gegenpartei-Id]])</f>
        <v>0</v>
      </c>
      <c r="J32" s="5">
        <f>SUMIFS(Portfolio[[Marktwert (in CHF)]:[Marktwert (in CHF)]],Portfolio[[Ratingstufe]:[Ratingstufe]],L$6,Portfolio[[Gegenpartei-Id]:[Gegenpartei-Id]],Portfolio[[#This Row],[Gegenpartei-Id]:[Gegenpartei-Id]])</f>
        <v>0</v>
      </c>
      <c r="K32" s="5">
        <f>SUMIFS(Portfolio[[Marktwert (in CHF)]:[Marktwert (in CHF)]],Portfolio[[Ratingstufe]:[Ratingstufe]],M$6,Portfolio[[Gegenpartei-Id]:[Gegenpartei-Id]],Portfolio[[#This Row],[Gegenpartei-Id]:[Gegenpartei-Id]])</f>
        <v>0</v>
      </c>
      <c r="L32" s="5">
        <f>SUMIFS(Portfolio[[Marktwert (in CHF)]:[Marktwert (in CHF)]],Portfolio[[Ratingstufe]:[Ratingstufe]],N$6,Portfolio[[Gegenpartei-Id]:[Gegenpartei-Id]],Portfolio[[#This Row],[Gegenpartei-Id]:[Gegenpartei-Id]])</f>
        <v>0</v>
      </c>
      <c r="M32" s="5">
        <f>SUMIFS(Portfolio[[Marktwert (in CHF)]:[Marktwert (in CHF)]],Portfolio[[Ratingstufe]:[Ratingstufe]],O$6,Portfolio[[Gegenpartei-Id]:[Gegenpartei-Id]],Portfolio[[#This Row],[Gegenpartei-Id]:[Gegenpartei-Id]])</f>
        <v>0</v>
      </c>
      <c r="N32" s="5">
        <f>SUMIFS(Portfolio[[Marktwert (in CHF)]:[Marktwert (in CHF)]],Portfolio[[Ratingstufe]:[Ratingstufe]],P$6,Portfolio[[Gegenpartei-Id]:[Gegenpartei-Id]],Portfolio[[#This Row],[Gegenpartei-Id]:[Gegenpartei-Id]])</f>
        <v>0</v>
      </c>
      <c r="O32" s="5">
        <f>SUMIFS(Portfolio[[Marktwert (in CHF)]:[Marktwert (in CHF)]],Portfolio[[Ratingstufe]:[Ratingstufe]],Q$6,Portfolio[[Gegenpartei-Id]:[Gegenpartei-Id]],Portfolio[[#This Row],[Gegenpartei-Id]:[Gegenpartei-Id]])</f>
        <v>0</v>
      </c>
      <c r="P32">
        <f>IF(Portfolio[[#This Row],[Marktwert]]=0,0,VLOOKUP(Portfolio[[#This Row],[Währung]],ExchangeRate[],3,FALSE))*Portfolio[[#This Row],[Marktwert]]</f>
        <v>0</v>
      </c>
      <c r="Q32" s="5" t="str">
        <f>IF(Portfolio[[#This Row],[Marktwert]]=0,"",SUMPRODUCT(Portfolio[[#This Row],[Bonitätstufe 1]:[Bonitätstufe 8]],$J$7:$Q$7)/SUM(Portfolio[[#This Row],[Bonitätstufe 1]:[Bonitätstufe 8]]))</f>
        <v/>
      </c>
    </row>
    <row r="33" spans="2:17" x14ac:dyDescent="0.2">
      <c r="B33" s="12"/>
      <c r="C33" s="12"/>
      <c r="D33" s="7"/>
      <c r="E33" s="3"/>
      <c r="F33" s="4"/>
      <c r="G33" s="9" t="str">
        <f>IF(Portfolio[[#This Row],[Marktwert]]=0,"",MATCH(Portfolio[[#This Row],[Portfolio PD]],$J$8:$Q$8,1))</f>
        <v/>
      </c>
      <c r="H33" s="5">
        <f>SUMIFS(Portfolio[[Marktwert (in CHF)]:[Marktwert (in CHF)]],Portfolio[[Ratingstufe]:[Ratingstufe]],J$6,Portfolio[[Gegenpartei-Id]:[Gegenpartei-Id]],Portfolio[[#This Row],[Gegenpartei-Id]:[Gegenpartei-Id]])</f>
        <v>0</v>
      </c>
      <c r="I33" s="5">
        <f>SUMIFS(Portfolio[[Marktwert (in CHF)]:[Marktwert (in CHF)]],Portfolio[[Ratingstufe]:[Ratingstufe]],K$6,Portfolio[[Gegenpartei-Id]:[Gegenpartei-Id]],Portfolio[[#This Row],[Gegenpartei-Id]:[Gegenpartei-Id]])</f>
        <v>0</v>
      </c>
      <c r="J33" s="5">
        <f>SUMIFS(Portfolio[[Marktwert (in CHF)]:[Marktwert (in CHF)]],Portfolio[[Ratingstufe]:[Ratingstufe]],L$6,Portfolio[[Gegenpartei-Id]:[Gegenpartei-Id]],Portfolio[[#This Row],[Gegenpartei-Id]:[Gegenpartei-Id]])</f>
        <v>0</v>
      </c>
      <c r="K33" s="5">
        <f>SUMIFS(Portfolio[[Marktwert (in CHF)]:[Marktwert (in CHF)]],Portfolio[[Ratingstufe]:[Ratingstufe]],M$6,Portfolio[[Gegenpartei-Id]:[Gegenpartei-Id]],Portfolio[[#This Row],[Gegenpartei-Id]:[Gegenpartei-Id]])</f>
        <v>0</v>
      </c>
      <c r="L33" s="5">
        <f>SUMIFS(Portfolio[[Marktwert (in CHF)]:[Marktwert (in CHF)]],Portfolio[[Ratingstufe]:[Ratingstufe]],N$6,Portfolio[[Gegenpartei-Id]:[Gegenpartei-Id]],Portfolio[[#This Row],[Gegenpartei-Id]:[Gegenpartei-Id]])</f>
        <v>0</v>
      </c>
      <c r="M33" s="5">
        <f>SUMIFS(Portfolio[[Marktwert (in CHF)]:[Marktwert (in CHF)]],Portfolio[[Ratingstufe]:[Ratingstufe]],O$6,Portfolio[[Gegenpartei-Id]:[Gegenpartei-Id]],Portfolio[[#This Row],[Gegenpartei-Id]:[Gegenpartei-Id]])</f>
        <v>0</v>
      </c>
      <c r="N33" s="5">
        <f>SUMIFS(Portfolio[[Marktwert (in CHF)]:[Marktwert (in CHF)]],Portfolio[[Ratingstufe]:[Ratingstufe]],P$6,Portfolio[[Gegenpartei-Id]:[Gegenpartei-Id]],Portfolio[[#This Row],[Gegenpartei-Id]:[Gegenpartei-Id]])</f>
        <v>0</v>
      </c>
      <c r="O33" s="5">
        <f>SUMIFS(Portfolio[[Marktwert (in CHF)]:[Marktwert (in CHF)]],Portfolio[[Ratingstufe]:[Ratingstufe]],Q$6,Portfolio[[Gegenpartei-Id]:[Gegenpartei-Id]],Portfolio[[#This Row],[Gegenpartei-Id]:[Gegenpartei-Id]])</f>
        <v>0</v>
      </c>
      <c r="P33">
        <f>IF(Portfolio[[#This Row],[Marktwert]]=0,0,VLOOKUP(Portfolio[[#This Row],[Währung]],ExchangeRate[],3,FALSE))*Portfolio[[#This Row],[Marktwert]]</f>
        <v>0</v>
      </c>
      <c r="Q33" s="5" t="str">
        <f>IF(Portfolio[[#This Row],[Marktwert]]=0,"",SUMPRODUCT(Portfolio[[#This Row],[Bonitätstufe 1]:[Bonitätstufe 8]],$J$7:$Q$7)/SUM(Portfolio[[#This Row],[Bonitätstufe 1]:[Bonitätstufe 8]]))</f>
        <v/>
      </c>
    </row>
    <row r="34" spans="2:17" x14ac:dyDescent="0.2">
      <c r="B34" s="12"/>
      <c r="C34" s="12"/>
      <c r="D34" s="7"/>
      <c r="E34" s="3"/>
      <c r="F34" s="4"/>
      <c r="G34" s="9" t="str">
        <f>IF(Portfolio[[#This Row],[Marktwert]]=0,"",MATCH(Portfolio[[#This Row],[Portfolio PD]],$J$8:$Q$8,1))</f>
        <v/>
      </c>
      <c r="H34" s="5">
        <f>SUMIFS(Portfolio[[Marktwert (in CHF)]:[Marktwert (in CHF)]],Portfolio[[Ratingstufe]:[Ratingstufe]],J$6,Portfolio[[Gegenpartei-Id]:[Gegenpartei-Id]],Portfolio[[#This Row],[Gegenpartei-Id]:[Gegenpartei-Id]])</f>
        <v>0</v>
      </c>
      <c r="I34" s="5">
        <f>SUMIFS(Portfolio[[Marktwert (in CHF)]:[Marktwert (in CHF)]],Portfolio[[Ratingstufe]:[Ratingstufe]],K$6,Portfolio[[Gegenpartei-Id]:[Gegenpartei-Id]],Portfolio[[#This Row],[Gegenpartei-Id]:[Gegenpartei-Id]])</f>
        <v>0</v>
      </c>
      <c r="J34" s="5">
        <f>SUMIFS(Portfolio[[Marktwert (in CHF)]:[Marktwert (in CHF)]],Portfolio[[Ratingstufe]:[Ratingstufe]],L$6,Portfolio[[Gegenpartei-Id]:[Gegenpartei-Id]],Portfolio[[#This Row],[Gegenpartei-Id]:[Gegenpartei-Id]])</f>
        <v>0</v>
      </c>
      <c r="K34" s="5">
        <f>SUMIFS(Portfolio[[Marktwert (in CHF)]:[Marktwert (in CHF)]],Portfolio[[Ratingstufe]:[Ratingstufe]],M$6,Portfolio[[Gegenpartei-Id]:[Gegenpartei-Id]],Portfolio[[#This Row],[Gegenpartei-Id]:[Gegenpartei-Id]])</f>
        <v>0</v>
      </c>
      <c r="L34" s="5">
        <f>SUMIFS(Portfolio[[Marktwert (in CHF)]:[Marktwert (in CHF)]],Portfolio[[Ratingstufe]:[Ratingstufe]],N$6,Portfolio[[Gegenpartei-Id]:[Gegenpartei-Id]],Portfolio[[#This Row],[Gegenpartei-Id]:[Gegenpartei-Id]])</f>
        <v>0</v>
      </c>
      <c r="M34" s="5">
        <f>SUMIFS(Portfolio[[Marktwert (in CHF)]:[Marktwert (in CHF)]],Portfolio[[Ratingstufe]:[Ratingstufe]],O$6,Portfolio[[Gegenpartei-Id]:[Gegenpartei-Id]],Portfolio[[#This Row],[Gegenpartei-Id]:[Gegenpartei-Id]])</f>
        <v>0</v>
      </c>
      <c r="N34" s="5">
        <f>SUMIFS(Portfolio[[Marktwert (in CHF)]:[Marktwert (in CHF)]],Portfolio[[Ratingstufe]:[Ratingstufe]],P$6,Portfolio[[Gegenpartei-Id]:[Gegenpartei-Id]],Portfolio[[#This Row],[Gegenpartei-Id]:[Gegenpartei-Id]])</f>
        <v>0</v>
      </c>
      <c r="O34" s="5">
        <f>SUMIFS(Portfolio[[Marktwert (in CHF)]:[Marktwert (in CHF)]],Portfolio[[Ratingstufe]:[Ratingstufe]],Q$6,Portfolio[[Gegenpartei-Id]:[Gegenpartei-Id]],Portfolio[[#This Row],[Gegenpartei-Id]:[Gegenpartei-Id]])</f>
        <v>0</v>
      </c>
      <c r="P34">
        <f>IF(Portfolio[[#This Row],[Marktwert]]=0,0,VLOOKUP(Portfolio[[#This Row],[Währung]],ExchangeRate[],3,FALSE))*Portfolio[[#This Row],[Marktwert]]</f>
        <v>0</v>
      </c>
      <c r="Q34" s="5" t="str">
        <f>IF(Portfolio[[#This Row],[Marktwert]]=0,"",SUMPRODUCT(Portfolio[[#This Row],[Bonitätstufe 1]:[Bonitätstufe 8]],$J$7:$Q$7)/SUM(Portfolio[[#This Row],[Bonitätstufe 1]:[Bonitätstufe 8]]))</f>
        <v/>
      </c>
    </row>
    <row r="35" spans="2:17" x14ac:dyDescent="0.2">
      <c r="B35" s="12"/>
      <c r="C35" s="12"/>
      <c r="D35" s="7"/>
      <c r="E35" s="3"/>
      <c r="F35" s="4"/>
      <c r="G35" s="9" t="str">
        <f>IF(Portfolio[[#This Row],[Marktwert]]=0,"",MATCH(Portfolio[[#This Row],[Portfolio PD]],$J$8:$Q$8,1))</f>
        <v/>
      </c>
      <c r="H35" s="5">
        <f>SUMIFS(Portfolio[[Marktwert (in CHF)]:[Marktwert (in CHF)]],Portfolio[[Ratingstufe]:[Ratingstufe]],J$6,Portfolio[[Gegenpartei-Id]:[Gegenpartei-Id]],Portfolio[[#This Row],[Gegenpartei-Id]:[Gegenpartei-Id]])</f>
        <v>0</v>
      </c>
      <c r="I35" s="5">
        <f>SUMIFS(Portfolio[[Marktwert (in CHF)]:[Marktwert (in CHF)]],Portfolio[[Ratingstufe]:[Ratingstufe]],K$6,Portfolio[[Gegenpartei-Id]:[Gegenpartei-Id]],Portfolio[[#This Row],[Gegenpartei-Id]:[Gegenpartei-Id]])</f>
        <v>0</v>
      </c>
      <c r="J35" s="5">
        <f>SUMIFS(Portfolio[[Marktwert (in CHF)]:[Marktwert (in CHF)]],Portfolio[[Ratingstufe]:[Ratingstufe]],L$6,Portfolio[[Gegenpartei-Id]:[Gegenpartei-Id]],Portfolio[[#This Row],[Gegenpartei-Id]:[Gegenpartei-Id]])</f>
        <v>0</v>
      </c>
      <c r="K35" s="5">
        <f>SUMIFS(Portfolio[[Marktwert (in CHF)]:[Marktwert (in CHF)]],Portfolio[[Ratingstufe]:[Ratingstufe]],M$6,Portfolio[[Gegenpartei-Id]:[Gegenpartei-Id]],Portfolio[[#This Row],[Gegenpartei-Id]:[Gegenpartei-Id]])</f>
        <v>0</v>
      </c>
      <c r="L35" s="5">
        <f>SUMIFS(Portfolio[[Marktwert (in CHF)]:[Marktwert (in CHF)]],Portfolio[[Ratingstufe]:[Ratingstufe]],N$6,Portfolio[[Gegenpartei-Id]:[Gegenpartei-Id]],Portfolio[[#This Row],[Gegenpartei-Id]:[Gegenpartei-Id]])</f>
        <v>0</v>
      </c>
      <c r="M35" s="5">
        <f>SUMIFS(Portfolio[[Marktwert (in CHF)]:[Marktwert (in CHF)]],Portfolio[[Ratingstufe]:[Ratingstufe]],O$6,Portfolio[[Gegenpartei-Id]:[Gegenpartei-Id]],Portfolio[[#This Row],[Gegenpartei-Id]:[Gegenpartei-Id]])</f>
        <v>0</v>
      </c>
      <c r="N35" s="5">
        <f>SUMIFS(Portfolio[[Marktwert (in CHF)]:[Marktwert (in CHF)]],Portfolio[[Ratingstufe]:[Ratingstufe]],P$6,Portfolio[[Gegenpartei-Id]:[Gegenpartei-Id]],Portfolio[[#This Row],[Gegenpartei-Id]:[Gegenpartei-Id]])</f>
        <v>0</v>
      </c>
      <c r="O35" s="5">
        <f>SUMIFS(Portfolio[[Marktwert (in CHF)]:[Marktwert (in CHF)]],Portfolio[[Ratingstufe]:[Ratingstufe]],Q$6,Portfolio[[Gegenpartei-Id]:[Gegenpartei-Id]],Portfolio[[#This Row],[Gegenpartei-Id]:[Gegenpartei-Id]])</f>
        <v>0</v>
      </c>
      <c r="P35">
        <f>IF(Portfolio[[#This Row],[Marktwert]]=0,0,VLOOKUP(Portfolio[[#This Row],[Währung]],ExchangeRate[],3,FALSE))*Portfolio[[#This Row],[Marktwert]]</f>
        <v>0</v>
      </c>
      <c r="Q35" s="5" t="str">
        <f>IF(Portfolio[[#This Row],[Marktwert]]=0,"",SUMPRODUCT(Portfolio[[#This Row],[Bonitätstufe 1]:[Bonitätstufe 8]],$J$7:$Q$7)/SUM(Portfolio[[#This Row],[Bonitätstufe 1]:[Bonitätstufe 8]]))</f>
        <v/>
      </c>
    </row>
    <row r="36" spans="2:17" x14ac:dyDescent="0.2">
      <c r="B36" s="12"/>
      <c r="C36" s="12"/>
      <c r="D36" s="7"/>
      <c r="E36" s="3"/>
      <c r="F36" s="4"/>
      <c r="G36" s="9" t="str">
        <f>IF(Portfolio[[#This Row],[Marktwert]]=0,"",MATCH(Portfolio[[#This Row],[Portfolio PD]],$J$8:$Q$8,1))</f>
        <v/>
      </c>
      <c r="H36" s="5">
        <f>SUMIFS(Portfolio[[Marktwert (in CHF)]:[Marktwert (in CHF)]],Portfolio[[Ratingstufe]:[Ratingstufe]],J$6,Portfolio[[Gegenpartei-Id]:[Gegenpartei-Id]],Portfolio[[#This Row],[Gegenpartei-Id]:[Gegenpartei-Id]])</f>
        <v>0</v>
      </c>
      <c r="I36" s="5">
        <f>SUMIFS(Portfolio[[Marktwert (in CHF)]:[Marktwert (in CHF)]],Portfolio[[Ratingstufe]:[Ratingstufe]],K$6,Portfolio[[Gegenpartei-Id]:[Gegenpartei-Id]],Portfolio[[#This Row],[Gegenpartei-Id]:[Gegenpartei-Id]])</f>
        <v>0</v>
      </c>
      <c r="J36" s="5">
        <f>SUMIFS(Portfolio[[Marktwert (in CHF)]:[Marktwert (in CHF)]],Portfolio[[Ratingstufe]:[Ratingstufe]],L$6,Portfolio[[Gegenpartei-Id]:[Gegenpartei-Id]],Portfolio[[#This Row],[Gegenpartei-Id]:[Gegenpartei-Id]])</f>
        <v>0</v>
      </c>
      <c r="K36" s="5">
        <f>SUMIFS(Portfolio[[Marktwert (in CHF)]:[Marktwert (in CHF)]],Portfolio[[Ratingstufe]:[Ratingstufe]],M$6,Portfolio[[Gegenpartei-Id]:[Gegenpartei-Id]],Portfolio[[#This Row],[Gegenpartei-Id]:[Gegenpartei-Id]])</f>
        <v>0</v>
      </c>
      <c r="L36" s="5">
        <f>SUMIFS(Portfolio[[Marktwert (in CHF)]:[Marktwert (in CHF)]],Portfolio[[Ratingstufe]:[Ratingstufe]],N$6,Portfolio[[Gegenpartei-Id]:[Gegenpartei-Id]],Portfolio[[#This Row],[Gegenpartei-Id]:[Gegenpartei-Id]])</f>
        <v>0</v>
      </c>
      <c r="M36" s="5">
        <f>SUMIFS(Portfolio[[Marktwert (in CHF)]:[Marktwert (in CHF)]],Portfolio[[Ratingstufe]:[Ratingstufe]],O$6,Portfolio[[Gegenpartei-Id]:[Gegenpartei-Id]],Portfolio[[#This Row],[Gegenpartei-Id]:[Gegenpartei-Id]])</f>
        <v>0</v>
      </c>
      <c r="N36" s="5">
        <f>SUMIFS(Portfolio[[Marktwert (in CHF)]:[Marktwert (in CHF)]],Portfolio[[Ratingstufe]:[Ratingstufe]],P$6,Portfolio[[Gegenpartei-Id]:[Gegenpartei-Id]],Portfolio[[#This Row],[Gegenpartei-Id]:[Gegenpartei-Id]])</f>
        <v>0</v>
      </c>
      <c r="O36" s="5">
        <f>SUMIFS(Portfolio[[Marktwert (in CHF)]:[Marktwert (in CHF)]],Portfolio[[Ratingstufe]:[Ratingstufe]],Q$6,Portfolio[[Gegenpartei-Id]:[Gegenpartei-Id]],Portfolio[[#This Row],[Gegenpartei-Id]:[Gegenpartei-Id]])</f>
        <v>0</v>
      </c>
      <c r="P36">
        <f>IF(Portfolio[[#This Row],[Marktwert]]=0,0,VLOOKUP(Portfolio[[#This Row],[Währung]],ExchangeRate[],3,FALSE))*Portfolio[[#This Row],[Marktwert]]</f>
        <v>0</v>
      </c>
      <c r="Q36" s="5" t="str">
        <f>IF(Portfolio[[#This Row],[Marktwert]]=0,"",SUMPRODUCT(Portfolio[[#This Row],[Bonitätstufe 1]:[Bonitätstufe 8]],$J$7:$Q$7)/SUM(Portfolio[[#This Row],[Bonitätstufe 1]:[Bonitätstufe 8]]))</f>
        <v/>
      </c>
    </row>
    <row r="37" spans="2:17" x14ac:dyDescent="0.2">
      <c r="B37" s="12"/>
      <c r="C37" s="12"/>
      <c r="D37" s="7"/>
      <c r="E37" s="3"/>
      <c r="F37" s="4"/>
      <c r="G37" s="9" t="str">
        <f>IF(Portfolio[[#This Row],[Marktwert]]=0,"",MATCH(Portfolio[[#This Row],[Portfolio PD]],$J$8:$Q$8,1))</f>
        <v/>
      </c>
      <c r="H37" s="5">
        <f>SUMIFS(Portfolio[[Marktwert (in CHF)]:[Marktwert (in CHF)]],Portfolio[[Ratingstufe]:[Ratingstufe]],J$6,Portfolio[[Gegenpartei-Id]:[Gegenpartei-Id]],Portfolio[[#This Row],[Gegenpartei-Id]:[Gegenpartei-Id]])</f>
        <v>0</v>
      </c>
      <c r="I37" s="5">
        <f>SUMIFS(Portfolio[[Marktwert (in CHF)]:[Marktwert (in CHF)]],Portfolio[[Ratingstufe]:[Ratingstufe]],K$6,Portfolio[[Gegenpartei-Id]:[Gegenpartei-Id]],Portfolio[[#This Row],[Gegenpartei-Id]:[Gegenpartei-Id]])</f>
        <v>0</v>
      </c>
      <c r="J37" s="5">
        <f>SUMIFS(Portfolio[[Marktwert (in CHF)]:[Marktwert (in CHF)]],Portfolio[[Ratingstufe]:[Ratingstufe]],L$6,Portfolio[[Gegenpartei-Id]:[Gegenpartei-Id]],Portfolio[[#This Row],[Gegenpartei-Id]:[Gegenpartei-Id]])</f>
        <v>0</v>
      </c>
      <c r="K37" s="5">
        <f>SUMIFS(Portfolio[[Marktwert (in CHF)]:[Marktwert (in CHF)]],Portfolio[[Ratingstufe]:[Ratingstufe]],M$6,Portfolio[[Gegenpartei-Id]:[Gegenpartei-Id]],Portfolio[[#This Row],[Gegenpartei-Id]:[Gegenpartei-Id]])</f>
        <v>0</v>
      </c>
      <c r="L37" s="5">
        <f>SUMIFS(Portfolio[[Marktwert (in CHF)]:[Marktwert (in CHF)]],Portfolio[[Ratingstufe]:[Ratingstufe]],N$6,Portfolio[[Gegenpartei-Id]:[Gegenpartei-Id]],Portfolio[[#This Row],[Gegenpartei-Id]:[Gegenpartei-Id]])</f>
        <v>0</v>
      </c>
      <c r="M37" s="5">
        <f>SUMIFS(Portfolio[[Marktwert (in CHF)]:[Marktwert (in CHF)]],Portfolio[[Ratingstufe]:[Ratingstufe]],O$6,Portfolio[[Gegenpartei-Id]:[Gegenpartei-Id]],Portfolio[[#This Row],[Gegenpartei-Id]:[Gegenpartei-Id]])</f>
        <v>0</v>
      </c>
      <c r="N37" s="5">
        <f>SUMIFS(Portfolio[[Marktwert (in CHF)]:[Marktwert (in CHF)]],Portfolio[[Ratingstufe]:[Ratingstufe]],P$6,Portfolio[[Gegenpartei-Id]:[Gegenpartei-Id]],Portfolio[[#This Row],[Gegenpartei-Id]:[Gegenpartei-Id]])</f>
        <v>0</v>
      </c>
      <c r="O37" s="5">
        <f>SUMIFS(Portfolio[[Marktwert (in CHF)]:[Marktwert (in CHF)]],Portfolio[[Ratingstufe]:[Ratingstufe]],Q$6,Portfolio[[Gegenpartei-Id]:[Gegenpartei-Id]],Portfolio[[#This Row],[Gegenpartei-Id]:[Gegenpartei-Id]])</f>
        <v>0</v>
      </c>
      <c r="P37">
        <f>IF(Portfolio[[#This Row],[Marktwert]]=0,0,VLOOKUP(Portfolio[[#This Row],[Währung]],ExchangeRate[],3,FALSE))*Portfolio[[#This Row],[Marktwert]]</f>
        <v>0</v>
      </c>
      <c r="Q37" s="5" t="str">
        <f>IF(Portfolio[[#This Row],[Marktwert]]=0,"",SUMPRODUCT(Portfolio[[#This Row],[Bonitätstufe 1]:[Bonitätstufe 8]],$J$7:$Q$7)/SUM(Portfolio[[#This Row],[Bonitätstufe 1]:[Bonitätstufe 8]]))</f>
        <v/>
      </c>
    </row>
    <row r="38" spans="2:17" x14ac:dyDescent="0.2">
      <c r="B38" s="13"/>
      <c r="C38" s="13"/>
      <c r="D38" s="7"/>
      <c r="E38" s="3"/>
      <c r="F38" s="4"/>
      <c r="G38" s="9" t="str">
        <f>IF(Portfolio[[#This Row],[Marktwert]]=0,"",MATCH(Portfolio[[#This Row],[Portfolio PD]],$J$8:$Q$8,1))</f>
        <v/>
      </c>
      <c r="H38" s="5">
        <f>SUMIFS(Portfolio[[Marktwert (in CHF)]:[Marktwert (in CHF)]],Portfolio[[Ratingstufe]:[Ratingstufe]],J$6,Portfolio[[Gegenpartei-Id]:[Gegenpartei-Id]],Portfolio[[#This Row],[Gegenpartei-Id]:[Gegenpartei-Id]])</f>
        <v>0</v>
      </c>
      <c r="I38" s="5">
        <f>SUMIFS(Portfolio[[Marktwert (in CHF)]:[Marktwert (in CHF)]],Portfolio[[Ratingstufe]:[Ratingstufe]],K$6,Portfolio[[Gegenpartei-Id]:[Gegenpartei-Id]],Portfolio[[#This Row],[Gegenpartei-Id]:[Gegenpartei-Id]])</f>
        <v>0</v>
      </c>
      <c r="J38" s="5">
        <f>SUMIFS(Portfolio[[Marktwert (in CHF)]:[Marktwert (in CHF)]],Portfolio[[Ratingstufe]:[Ratingstufe]],L$6,Portfolio[[Gegenpartei-Id]:[Gegenpartei-Id]],Portfolio[[#This Row],[Gegenpartei-Id]:[Gegenpartei-Id]])</f>
        <v>0</v>
      </c>
      <c r="K38" s="5">
        <f>SUMIFS(Portfolio[[Marktwert (in CHF)]:[Marktwert (in CHF)]],Portfolio[[Ratingstufe]:[Ratingstufe]],M$6,Portfolio[[Gegenpartei-Id]:[Gegenpartei-Id]],Portfolio[[#This Row],[Gegenpartei-Id]:[Gegenpartei-Id]])</f>
        <v>0</v>
      </c>
      <c r="L38" s="5">
        <f>SUMIFS(Portfolio[[Marktwert (in CHF)]:[Marktwert (in CHF)]],Portfolio[[Ratingstufe]:[Ratingstufe]],N$6,Portfolio[[Gegenpartei-Id]:[Gegenpartei-Id]],Portfolio[[#This Row],[Gegenpartei-Id]:[Gegenpartei-Id]])</f>
        <v>0</v>
      </c>
      <c r="M38" s="5">
        <f>SUMIFS(Portfolio[[Marktwert (in CHF)]:[Marktwert (in CHF)]],Portfolio[[Ratingstufe]:[Ratingstufe]],O$6,Portfolio[[Gegenpartei-Id]:[Gegenpartei-Id]],Portfolio[[#This Row],[Gegenpartei-Id]:[Gegenpartei-Id]])</f>
        <v>0</v>
      </c>
      <c r="N38" s="5">
        <f>SUMIFS(Portfolio[[Marktwert (in CHF)]:[Marktwert (in CHF)]],Portfolio[[Ratingstufe]:[Ratingstufe]],P$6,Portfolio[[Gegenpartei-Id]:[Gegenpartei-Id]],Portfolio[[#This Row],[Gegenpartei-Id]:[Gegenpartei-Id]])</f>
        <v>0</v>
      </c>
      <c r="O38" s="5">
        <f>SUMIFS(Portfolio[[Marktwert (in CHF)]:[Marktwert (in CHF)]],Portfolio[[Ratingstufe]:[Ratingstufe]],Q$6,Portfolio[[Gegenpartei-Id]:[Gegenpartei-Id]],Portfolio[[#This Row],[Gegenpartei-Id]:[Gegenpartei-Id]])</f>
        <v>0</v>
      </c>
      <c r="P38">
        <f>IF(Portfolio[[#This Row],[Marktwert]]=0,0,VLOOKUP(Portfolio[[#This Row],[Währung]],ExchangeRate[],3,FALSE))*Portfolio[[#This Row],[Marktwert]]</f>
        <v>0</v>
      </c>
      <c r="Q38" s="5" t="str">
        <f>IF(Portfolio[[#This Row],[Marktwert]]=0,"",SUMPRODUCT(Portfolio[[#This Row],[Bonitätstufe 1]:[Bonitätstufe 8]],$J$7:$Q$7)/SUM(Portfolio[[#This Row],[Bonitätstufe 1]:[Bonitätstufe 8]]))</f>
        <v/>
      </c>
    </row>
    <row r="39" spans="2:17" x14ac:dyDescent="0.2">
      <c r="B39" s="13"/>
      <c r="C39" s="13"/>
      <c r="D39" s="7"/>
      <c r="E39" s="3"/>
      <c r="F39" s="4"/>
      <c r="G39" s="9" t="str">
        <f>IF(Portfolio[[#This Row],[Marktwert]]=0,"",MATCH(Portfolio[[#This Row],[Portfolio PD]],$J$8:$Q$8,1))</f>
        <v/>
      </c>
      <c r="H39" s="5">
        <f>SUMIFS(Portfolio[[Marktwert (in CHF)]:[Marktwert (in CHF)]],Portfolio[[Ratingstufe]:[Ratingstufe]],J$6,Portfolio[[Gegenpartei-Id]:[Gegenpartei-Id]],Portfolio[[#This Row],[Gegenpartei-Id]:[Gegenpartei-Id]])</f>
        <v>0</v>
      </c>
      <c r="I39" s="5">
        <f>SUMIFS(Portfolio[[Marktwert (in CHF)]:[Marktwert (in CHF)]],Portfolio[[Ratingstufe]:[Ratingstufe]],K$6,Portfolio[[Gegenpartei-Id]:[Gegenpartei-Id]],Portfolio[[#This Row],[Gegenpartei-Id]:[Gegenpartei-Id]])</f>
        <v>0</v>
      </c>
      <c r="J39" s="5">
        <f>SUMIFS(Portfolio[[Marktwert (in CHF)]:[Marktwert (in CHF)]],Portfolio[[Ratingstufe]:[Ratingstufe]],L$6,Portfolio[[Gegenpartei-Id]:[Gegenpartei-Id]],Portfolio[[#This Row],[Gegenpartei-Id]:[Gegenpartei-Id]])</f>
        <v>0</v>
      </c>
      <c r="K39" s="5">
        <f>SUMIFS(Portfolio[[Marktwert (in CHF)]:[Marktwert (in CHF)]],Portfolio[[Ratingstufe]:[Ratingstufe]],M$6,Portfolio[[Gegenpartei-Id]:[Gegenpartei-Id]],Portfolio[[#This Row],[Gegenpartei-Id]:[Gegenpartei-Id]])</f>
        <v>0</v>
      </c>
      <c r="L39" s="5">
        <f>SUMIFS(Portfolio[[Marktwert (in CHF)]:[Marktwert (in CHF)]],Portfolio[[Ratingstufe]:[Ratingstufe]],N$6,Portfolio[[Gegenpartei-Id]:[Gegenpartei-Id]],Portfolio[[#This Row],[Gegenpartei-Id]:[Gegenpartei-Id]])</f>
        <v>0</v>
      </c>
      <c r="M39" s="5">
        <f>SUMIFS(Portfolio[[Marktwert (in CHF)]:[Marktwert (in CHF)]],Portfolio[[Ratingstufe]:[Ratingstufe]],O$6,Portfolio[[Gegenpartei-Id]:[Gegenpartei-Id]],Portfolio[[#This Row],[Gegenpartei-Id]:[Gegenpartei-Id]])</f>
        <v>0</v>
      </c>
      <c r="N39" s="5">
        <f>SUMIFS(Portfolio[[Marktwert (in CHF)]:[Marktwert (in CHF)]],Portfolio[[Ratingstufe]:[Ratingstufe]],P$6,Portfolio[[Gegenpartei-Id]:[Gegenpartei-Id]],Portfolio[[#This Row],[Gegenpartei-Id]:[Gegenpartei-Id]])</f>
        <v>0</v>
      </c>
      <c r="O39" s="5">
        <f>SUMIFS(Portfolio[[Marktwert (in CHF)]:[Marktwert (in CHF)]],Portfolio[[Ratingstufe]:[Ratingstufe]],Q$6,Portfolio[[Gegenpartei-Id]:[Gegenpartei-Id]],Portfolio[[#This Row],[Gegenpartei-Id]:[Gegenpartei-Id]])</f>
        <v>0</v>
      </c>
      <c r="P39">
        <f>IF(Portfolio[[#This Row],[Marktwert]]=0,0,VLOOKUP(Portfolio[[#This Row],[Währung]],ExchangeRate[],3,FALSE))*Portfolio[[#This Row],[Marktwert]]</f>
        <v>0</v>
      </c>
      <c r="Q39" s="5" t="str">
        <f>IF(Portfolio[[#This Row],[Marktwert]]=0,"",SUMPRODUCT(Portfolio[[#This Row],[Bonitätstufe 1]:[Bonitätstufe 8]],$J$7:$Q$7)/SUM(Portfolio[[#This Row],[Bonitätstufe 1]:[Bonitätstufe 8]]))</f>
        <v/>
      </c>
    </row>
    <row r="40" spans="2:17" x14ac:dyDescent="0.2">
      <c r="B40" s="12"/>
      <c r="C40" s="12"/>
      <c r="D40" s="7"/>
      <c r="E40" s="3"/>
      <c r="F40" s="4"/>
      <c r="G40" s="9" t="str">
        <f>IF(Portfolio[[#This Row],[Marktwert]]=0,"",MATCH(Portfolio[[#This Row],[Portfolio PD]],$J$8:$Q$8,1))</f>
        <v/>
      </c>
      <c r="H40" s="5">
        <f>SUMIFS(Portfolio[[Marktwert (in CHF)]:[Marktwert (in CHF)]],Portfolio[[Ratingstufe]:[Ratingstufe]],J$6,Portfolio[[Gegenpartei-Id]:[Gegenpartei-Id]],Portfolio[[#This Row],[Gegenpartei-Id]:[Gegenpartei-Id]])</f>
        <v>0</v>
      </c>
      <c r="I40" s="5">
        <f>SUMIFS(Portfolio[[Marktwert (in CHF)]:[Marktwert (in CHF)]],Portfolio[[Ratingstufe]:[Ratingstufe]],K$6,Portfolio[[Gegenpartei-Id]:[Gegenpartei-Id]],Portfolio[[#This Row],[Gegenpartei-Id]:[Gegenpartei-Id]])</f>
        <v>0</v>
      </c>
      <c r="J40" s="5">
        <f>SUMIFS(Portfolio[[Marktwert (in CHF)]:[Marktwert (in CHF)]],Portfolio[[Ratingstufe]:[Ratingstufe]],L$6,Portfolio[[Gegenpartei-Id]:[Gegenpartei-Id]],Portfolio[[#This Row],[Gegenpartei-Id]:[Gegenpartei-Id]])</f>
        <v>0</v>
      </c>
      <c r="K40" s="5">
        <f>SUMIFS(Portfolio[[Marktwert (in CHF)]:[Marktwert (in CHF)]],Portfolio[[Ratingstufe]:[Ratingstufe]],M$6,Portfolio[[Gegenpartei-Id]:[Gegenpartei-Id]],Portfolio[[#This Row],[Gegenpartei-Id]:[Gegenpartei-Id]])</f>
        <v>0</v>
      </c>
      <c r="L40" s="5">
        <f>SUMIFS(Portfolio[[Marktwert (in CHF)]:[Marktwert (in CHF)]],Portfolio[[Ratingstufe]:[Ratingstufe]],N$6,Portfolio[[Gegenpartei-Id]:[Gegenpartei-Id]],Portfolio[[#This Row],[Gegenpartei-Id]:[Gegenpartei-Id]])</f>
        <v>0</v>
      </c>
      <c r="M40" s="5">
        <f>SUMIFS(Portfolio[[Marktwert (in CHF)]:[Marktwert (in CHF)]],Portfolio[[Ratingstufe]:[Ratingstufe]],O$6,Portfolio[[Gegenpartei-Id]:[Gegenpartei-Id]],Portfolio[[#This Row],[Gegenpartei-Id]:[Gegenpartei-Id]])</f>
        <v>0</v>
      </c>
      <c r="N40" s="5">
        <f>SUMIFS(Portfolio[[Marktwert (in CHF)]:[Marktwert (in CHF)]],Portfolio[[Ratingstufe]:[Ratingstufe]],P$6,Portfolio[[Gegenpartei-Id]:[Gegenpartei-Id]],Portfolio[[#This Row],[Gegenpartei-Id]:[Gegenpartei-Id]])</f>
        <v>0</v>
      </c>
      <c r="O40" s="5">
        <f>SUMIFS(Portfolio[[Marktwert (in CHF)]:[Marktwert (in CHF)]],Portfolio[[Ratingstufe]:[Ratingstufe]],Q$6,Portfolio[[Gegenpartei-Id]:[Gegenpartei-Id]],Portfolio[[#This Row],[Gegenpartei-Id]:[Gegenpartei-Id]])</f>
        <v>0</v>
      </c>
      <c r="P40">
        <f>IF(Portfolio[[#This Row],[Marktwert]]=0,0,VLOOKUP(Portfolio[[#This Row],[Währung]],ExchangeRate[],3,FALSE))*Portfolio[[#This Row],[Marktwert]]</f>
        <v>0</v>
      </c>
      <c r="Q40" s="5" t="str">
        <f>IF(Portfolio[[#This Row],[Marktwert]]=0,"",SUMPRODUCT(Portfolio[[#This Row],[Bonitätstufe 1]:[Bonitätstufe 8]],$J$7:$Q$7)/SUM(Portfolio[[#This Row],[Bonitätstufe 1]:[Bonitätstufe 8]]))</f>
        <v/>
      </c>
    </row>
    <row r="41" spans="2:17" x14ac:dyDescent="0.2">
      <c r="B41" s="12"/>
      <c r="C41" s="12"/>
      <c r="D41" s="7"/>
      <c r="E41" s="3"/>
      <c r="F41" s="4"/>
      <c r="G41" s="9" t="str">
        <f>IF(Portfolio[[#This Row],[Marktwert]]=0,"",MATCH(Portfolio[[#This Row],[Portfolio PD]],$J$8:$Q$8,1))</f>
        <v/>
      </c>
      <c r="H41" s="5">
        <f>SUMIFS(Portfolio[[Marktwert (in CHF)]:[Marktwert (in CHF)]],Portfolio[[Ratingstufe]:[Ratingstufe]],J$6,Portfolio[[Gegenpartei-Id]:[Gegenpartei-Id]],Portfolio[[#This Row],[Gegenpartei-Id]:[Gegenpartei-Id]])</f>
        <v>0</v>
      </c>
      <c r="I41" s="5">
        <f>SUMIFS(Portfolio[[Marktwert (in CHF)]:[Marktwert (in CHF)]],Portfolio[[Ratingstufe]:[Ratingstufe]],K$6,Portfolio[[Gegenpartei-Id]:[Gegenpartei-Id]],Portfolio[[#This Row],[Gegenpartei-Id]:[Gegenpartei-Id]])</f>
        <v>0</v>
      </c>
      <c r="J41" s="5">
        <f>SUMIFS(Portfolio[[Marktwert (in CHF)]:[Marktwert (in CHF)]],Portfolio[[Ratingstufe]:[Ratingstufe]],L$6,Portfolio[[Gegenpartei-Id]:[Gegenpartei-Id]],Portfolio[[#This Row],[Gegenpartei-Id]:[Gegenpartei-Id]])</f>
        <v>0</v>
      </c>
      <c r="K41" s="5">
        <f>SUMIFS(Portfolio[[Marktwert (in CHF)]:[Marktwert (in CHF)]],Portfolio[[Ratingstufe]:[Ratingstufe]],M$6,Portfolio[[Gegenpartei-Id]:[Gegenpartei-Id]],Portfolio[[#This Row],[Gegenpartei-Id]:[Gegenpartei-Id]])</f>
        <v>0</v>
      </c>
      <c r="L41" s="5">
        <f>SUMIFS(Portfolio[[Marktwert (in CHF)]:[Marktwert (in CHF)]],Portfolio[[Ratingstufe]:[Ratingstufe]],N$6,Portfolio[[Gegenpartei-Id]:[Gegenpartei-Id]],Portfolio[[#This Row],[Gegenpartei-Id]:[Gegenpartei-Id]])</f>
        <v>0</v>
      </c>
      <c r="M41" s="5">
        <f>SUMIFS(Portfolio[[Marktwert (in CHF)]:[Marktwert (in CHF)]],Portfolio[[Ratingstufe]:[Ratingstufe]],O$6,Portfolio[[Gegenpartei-Id]:[Gegenpartei-Id]],Portfolio[[#This Row],[Gegenpartei-Id]:[Gegenpartei-Id]])</f>
        <v>0</v>
      </c>
      <c r="N41" s="5">
        <f>SUMIFS(Portfolio[[Marktwert (in CHF)]:[Marktwert (in CHF)]],Portfolio[[Ratingstufe]:[Ratingstufe]],P$6,Portfolio[[Gegenpartei-Id]:[Gegenpartei-Id]],Portfolio[[#This Row],[Gegenpartei-Id]:[Gegenpartei-Id]])</f>
        <v>0</v>
      </c>
      <c r="O41" s="5">
        <f>SUMIFS(Portfolio[[Marktwert (in CHF)]:[Marktwert (in CHF)]],Portfolio[[Ratingstufe]:[Ratingstufe]],Q$6,Portfolio[[Gegenpartei-Id]:[Gegenpartei-Id]],Portfolio[[#This Row],[Gegenpartei-Id]:[Gegenpartei-Id]])</f>
        <v>0</v>
      </c>
      <c r="P41">
        <f>IF(Portfolio[[#This Row],[Marktwert]]=0,0,VLOOKUP(Portfolio[[#This Row],[Währung]],ExchangeRate[],3,FALSE))*Portfolio[[#This Row],[Marktwert]]</f>
        <v>0</v>
      </c>
      <c r="Q41" s="5" t="str">
        <f>IF(Portfolio[[#This Row],[Marktwert]]=0,"",SUMPRODUCT(Portfolio[[#This Row],[Bonitätstufe 1]:[Bonitätstufe 8]],$J$7:$Q$7)/SUM(Portfolio[[#This Row],[Bonitätstufe 1]:[Bonitätstufe 8]]))</f>
        <v/>
      </c>
    </row>
    <row r="42" spans="2:17" x14ac:dyDescent="0.2">
      <c r="B42" s="12"/>
      <c r="C42" s="12"/>
      <c r="D42" s="7"/>
      <c r="E42" s="3"/>
      <c r="F42" s="4"/>
      <c r="G42" s="9" t="str">
        <f>IF(Portfolio[[#This Row],[Marktwert]]=0,"",MATCH(Portfolio[[#This Row],[Portfolio PD]],$J$8:$Q$8,1))</f>
        <v/>
      </c>
      <c r="H42" s="5">
        <f>SUMIFS(Portfolio[[Marktwert (in CHF)]:[Marktwert (in CHF)]],Portfolio[[Ratingstufe]:[Ratingstufe]],J$6,Portfolio[[Gegenpartei-Id]:[Gegenpartei-Id]],Portfolio[[#This Row],[Gegenpartei-Id]:[Gegenpartei-Id]])</f>
        <v>0</v>
      </c>
      <c r="I42" s="5">
        <f>SUMIFS(Portfolio[[Marktwert (in CHF)]:[Marktwert (in CHF)]],Portfolio[[Ratingstufe]:[Ratingstufe]],K$6,Portfolio[[Gegenpartei-Id]:[Gegenpartei-Id]],Portfolio[[#This Row],[Gegenpartei-Id]:[Gegenpartei-Id]])</f>
        <v>0</v>
      </c>
      <c r="J42" s="5">
        <f>SUMIFS(Portfolio[[Marktwert (in CHF)]:[Marktwert (in CHF)]],Portfolio[[Ratingstufe]:[Ratingstufe]],L$6,Portfolio[[Gegenpartei-Id]:[Gegenpartei-Id]],Portfolio[[#This Row],[Gegenpartei-Id]:[Gegenpartei-Id]])</f>
        <v>0</v>
      </c>
      <c r="K42" s="5">
        <f>SUMIFS(Portfolio[[Marktwert (in CHF)]:[Marktwert (in CHF)]],Portfolio[[Ratingstufe]:[Ratingstufe]],M$6,Portfolio[[Gegenpartei-Id]:[Gegenpartei-Id]],Portfolio[[#This Row],[Gegenpartei-Id]:[Gegenpartei-Id]])</f>
        <v>0</v>
      </c>
      <c r="L42" s="5">
        <f>SUMIFS(Portfolio[[Marktwert (in CHF)]:[Marktwert (in CHF)]],Portfolio[[Ratingstufe]:[Ratingstufe]],N$6,Portfolio[[Gegenpartei-Id]:[Gegenpartei-Id]],Portfolio[[#This Row],[Gegenpartei-Id]:[Gegenpartei-Id]])</f>
        <v>0</v>
      </c>
      <c r="M42" s="5">
        <f>SUMIFS(Portfolio[[Marktwert (in CHF)]:[Marktwert (in CHF)]],Portfolio[[Ratingstufe]:[Ratingstufe]],O$6,Portfolio[[Gegenpartei-Id]:[Gegenpartei-Id]],Portfolio[[#This Row],[Gegenpartei-Id]:[Gegenpartei-Id]])</f>
        <v>0</v>
      </c>
      <c r="N42" s="5">
        <f>SUMIFS(Portfolio[[Marktwert (in CHF)]:[Marktwert (in CHF)]],Portfolio[[Ratingstufe]:[Ratingstufe]],P$6,Portfolio[[Gegenpartei-Id]:[Gegenpartei-Id]],Portfolio[[#This Row],[Gegenpartei-Id]:[Gegenpartei-Id]])</f>
        <v>0</v>
      </c>
      <c r="O42" s="5">
        <f>SUMIFS(Portfolio[[Marktwert (in CHF)]:[Marktwert (in CHF)]],Portfolio[[Ratingstufe]:[Ratingstufe]],Q$6,Portfolio[[Gegenpartei-Id]:[Gegenpartei-Id]],Portfolio[[#This Row],[Gegenpartei-Id]:[Gegenpartei-Id]])</f>
        <v>0</v>
      </c>
      <c r="P42">
        <f>IF(Portfolio[[#This Row],[Marktwert]]=0,0,VLOOKUP(Portfolio[[#This Row],[Währung]],ExchangeRate[],3,FALSE))*Portfolio[[#This Row],[Marktwert]]</f>
        <v>0</v>
      </c>
      <c r="Q42" s="5" t="str">
        <f>IF(Portfolio[[#This Row],[Marktwert]]=0,"",SUMPRODUCT(Portfolio[[#This Row],[Bonitätstufe 1]:[Bonitätstufe 8]],$J$7:$Q$7)/SUM(Portfolio[[#This Row],[Bonitätstufe 1]:[Bonitätstufe 8]]))</f>
        <v/>
      </c>
    </row>
    <row r="43" spans="2:17" x14ac:dyDescent="0.2">
      <c r="B43" s="12"/>
      <c r="C43" s="12"/>
      <c r="D43" s="7"/>
      <c r="E43" s="3"/>
      <c r="F43" s="4"/>
      <c r="G43" s="9" t="str">
        <f>IF(Portfolio[[#This Row],[Marktwert]]=0,"",MATCH(Portfolio[[#This Row],[Portfolio PD]],$J$8:$Q$8,1))</f>
        <v/>
      </c>
      <c r="H43" s="5">
        <f>SUMIFS(Portfolio[[Marktwert (in CHF)]:[Marktwert (in CHF)]],Portfolio[[Ratingstufe]:[Ratingstufe]],J$6,Portfolio[[Gegenpartei-Id]:[Gegenpartei-Id]],Portfolio[[#This Row],[Gegenpartei-Id]:[Gegenpartei-Id]])</f>
        <v>0</v>
      </c>
      <c r="I43" s="5">
        <f>SUMIFS(Portfolio[[Marktwert (in CHF)]:[Marktwert (in CHF)]],Portfolio[[Ratingstufe]:[Ratingstufe]],K$6,Portfolio[[Gegenpartei-Id]:[Gegenpartei-Id]],Portfolio[[#This Row],[Gegenpartei-Id]:[Gegenpartei-Id]])</f>
        <v>0</v>
      </c>
      <c r="J43" s="5">
        <f>SUMIFS(Portfolio[[Marktwert (in CHF)]:[Marktwert (in CHF)]],Portfolio[[Ratingstufe]:[Ratingstufe]],L$6,Portfolio[[Gegenpartei-Id]:[Gegenpartei-Id]],Portfolio[[#This Row],[Gegenpartei-Id]:[Gegenpartei-Id]])</f>
        <v>0</v>
      </c>
      <c r="K43" s="5">
        <f>SUMIFS(Portfolio[[Marktwert (in CHF)]:[Marktwert (in CHF)]],Portfolio[[Ratingstufe]:[Ratingstufe]],M$6,Portfolio[[Gegenpartei-Id]:[Gegenpartei-Id]],Portfolio[[#This Row],[Gegenpartei-Id]:[Gegenpartei-Id]])</f>
        <v>0</v>
      </c>
      <c r="L43" s="5">
        <f>SUMIFS(Portfolio[[Marktwert (in CHF)]:[Marktwert (in CHF)]],Portfolio[[Ratingstufe]:[Ratingstufe]],N$6,Portfolio[[Gegenpartei-Id]:[Gegenpartei-Id]],Portfolio[[#This Row],[Gegenpartei-Id]:[Gegenpartei-Id]])</f>
        <v>0</v>
      </c>
      <c r="M43" s="5">
        <f>SUMIFS(Portfolio[[Marktwert (in CHF)]:[Marktwert (in CHF)]],Portfolio[[Ratingstufe]:[Ratingstufe]],O$6,Portfolio[[Gegenpartei-Id]:[Gegenpartei-Id]],Portfolio[[#This Row],[Gegenpartei-Id]:[Gegenpartei-Id]])</f>
        <v>0</v>
      </c>
      <c r="N43" s="5">
        <f>SUMIFS(Portfolio[[Marktwert (in CHF)]:[Marktwert (in CHF)]],Portfolio[[Ratingstufe]:[Ratingstufe]],P$6,Portfolio[[Gegenpartei-Id]:[Gegenpartei-Id]],Portfolio[[#This Row],[Gegenpartei-Id]:[Gegenpartei-Id]])</f>
        <v>0</v>
      </c>
      <c r="O43" s="5">
        <f>SUMIFS(Portfolio[[Marktwert (in CHF)]:[Marktwert (in CHF)]],Portfolio[[Ratingstufe]:[Ratingstufe]],Q$6,Portfolio[[Gegenpartei-Id]:[Gegenpartei-Id]],Portfolio[[#This Row],[Gegenpartei-Id]:[Gegenpartei-Id]])</f>
        <v>0</v>
      </c>
      <c r="P43">
        <f>IF(Portfolio[[#This Row],[Marktwert]]=0,0,VLOOKUP(Portfolio[[#This Row],[Währung]],ExchangeRate[],3,FALSE))*Portfolio[[#This Row],[Marktwert]]</f>
        <v>0</v>
      </c>
      <c r="Q43" s="5" t="str">
        <f>IF(Portfolio[[#This Row],[Marktwert]]=0,"",SUMPRODUCT(Portfolio[[#This Row],[Bonitätstufe 1]:[Bonitätstufe 8]],$J$7:$Q$7)/SUM(Portfolio[[#This Row],[Bonitätstufe 1]:[Bonitätstufe 8]]))</f>
        <v/>
      </c>
    </row>
    <row r="44" spans="2:17" x14ac:dyDescent="0.2">
      <c r="B44" s="12"/>
      <c r="C44" s="12"/>
      <c r="D44" s="7"/>
      <c r="E44" s="3"/>
      <c r="F44" s="4"/>
      <c r="G44" s="14" t="str">
        <f>IF(Portfolio[[#This Row],[Marktwert]]=0,"",MATCH(Portfolio[[#This Row],[Portfolio PD]],$J$8:$Q$8,1))</f>
        <v/>
      </c>
      <c r="H44" s="5">
        <f>SUMIFS(Portfolio[[Marktwert (in CHF)]:[Marktwert (in CHF)]],Portfolio[[Ratingstufe]:[Ratingstufe]],J$6,Portfolio[[Gegenpartei-Id]:[Gegenpartei-Id]],Portfolio[[#This Row],[Gegenpartei-Id]:[Gegenpartei-Id]])</f>
        <v>0</v>
      </c>
      <c r="I44" s="5">
        <f>SUMIFS(Portfolio[[Marktwert (in CHF)]:[Marktwert (in CHF)]],Portfolio[[Ratingstufe]:[Ratingstufe]],K$6,Portfolio[[Gegenpartei-Id]:[Gegenpartei-Id]],Portfolio[[#This Row],[Gegenpartei-Id]:[Gegenpartei-Id]])</f>
        <v>0</v>
      </c>
      <c r="J44" s="5">
        <f>SUMIFS(Portfolio[[Marktwert (in CHF)]:[Marktwert (in CHF)]],Portfolio[[Ratingstufe]:[Ratingstufe]],L$6,Portfolio[[Gegenpartei-Id]:[Gegenpartei-Id]],Portfolio[[#This Row],[Gegenpartei-Id]:[Gegenpartei-Id]])</f>
        <v>0</v>
      </c>
      <c r="K44" s="5">
        <f>SUMIFS(Portfolio[[Marktwert (in CHF)]:[Marktwert (in CHF)]],Portfolio[[Ratingstufe]:[Ratingstufe]],M$6,Portfolio[[Gegenpartei-Id]:[Gegenpartei-Id]],Portfolio[[#This Row],[Gegenpartei-Id]:[Gegenpartei-Id]])</f>
        <v>0</v>
      </c>
      <c r="L44" s="5">
        <f>SUMIFS(Portfolio[[Marktwert (in CHF)]:[Marktwert (in CHF)]],Portfolio[[Ratingstufe]:[Ratingstufe]],N$6,Portfolio[[Gegenpartei-Id]:[Gegenpartei-Id]],Portfolio[[#This Row],[Gegenpartei-Id]:[Gegenpartei-Id]])</f>
        <v>0</v>
      </c>
      <c r="M44" s="5">
        <f>SUMIFS(Portfolio[[Marktwert (in CHF)]:[Marktwert (in CHF)]],Portfolio[[Ratingstufe]:[Ratingstufe]],O$6,Portfolio[[Gegenpartei-Id]:[Gegenpartei-Id]],Portfolio[[#This Row],[Gegenpartei-Id]:[Gegenpartei-Id]])</f>
        <v>0</v>
      </c>
      <c r="N44" s="5">
        <f>SUMIFS(Portfolio[[Marktwert (in CHF)]:[Marktwert (in CHF)]],Portfolio[[Ratingstufe]:[Ratingstufe]],P$6,Portfolio[[Gegenpartei-Id]:[Gegenpartei-Id]],Portfolio[[#This Row],[Gegenpartei-Id]:[Gegenpartei-Id]])</f>
        <v>0</v>
      </c>
      <c r="O44" s="5">
        <f>SUMIFS(Portfolio[[Marktwert (in CHF)]:[Marktwert (in CHF)]],Portfolio[[Ratingstufe]:[Ratingstufe]],Q$6,Portfolio[[Gegenpartei-Id]:[Gegenpartei-Id]],Portfolio[[#This Row],[Gegenpartei-Id]:[Gegenpartei-Id]])</f>
        <v>0</v>
      </c>
      <c r="P44">
        <f>IF(Portfolio[[#This Row],[Marktwert]]=0,0,VLOOKUP(Portfolio[[#This Row],[Währung]],ExchangeRate[],3,FALSE))*Portfolio[[#This Row],[Marktwert]]</f>
        <v>0</v>
      </c>
      <c r="Q44" s="5" t="str">
        <f>IF(Portfolio[[#This Row],[Marktwert]]=0,"",SUMPRODUCT(Portfolio[[#This Row],[Bonitätstufe 1]:[Bonitätstufe 8]],$J$7:$Q$7)/SUM(Portfolio[[#This Row],[Bonitätstufe 1]:[Bonitätstufe 8]]))</f>
        <v/>
      </c>
    </row>
    <row r="45" spans="2:17" x14ac:dyDescent="0.2">
      <c r="B45" s="12"/>
      <c r="C45" s="12"/>
      <c r="D45" s="7"/>
      <c r="E45" s="3"/>
      <c r="F45" s="4"/>
      <c r="G45" s="14" t="str">
        <f>IF(Portfolio[[#This Row],[Marktwert]]=0,"",MATCH(Portfolio[[#This Row],[Portfolio PD]],$J$8:$Q$8,1))</f>
        <v/>
      </c>
      <c r="H45" s="5">
        <f>SUMIFS(Portfolio[[Marktwert (in CHF)]:[Marktwert (in CHF)]],Portfolio[[Ratingstufe]:[Ratingstufe]],J$6,Portfolio[[Gegenpartei-Id]:[Gegenpartei-Id]],Portfolio[[#This Row],[Gegenpartei-Id]:[Gegenpartei-Id]])</f>
        <v>0</v>
      </c>
      <c r="I45" s="5">
        <f>SUMIFS(Portfolio[[Marktwert (in CHF)]:[Marktwert (in CHF)]],Portfolio[[Ratingstufe]:[Ratingstufe]],K$6,Portfolio[[Gegenpartei-Id]:[Gegenpartei-Id]],Portfolio[[#This Row],[Gegenpartei-Id]:[Gegenpartei-Id]])</f>
        <v>0</v>
      </c>
      <c r="J45" s="5">
        <f>SUMIFS(Portfolio[[Marktwert (in CHF)]:[Marktwert (in CHF)]],Portfolio[[Ratingstufe]:[Ratingstufe]],L$6,Portfolio[[Gegenpartei-Id]:[Gegenpartei-Id]],Portfolio[[#This Row],[Gegenpartei-Id]:[Gegenpartei-Id]])</f>
        <v>0</v>
      </c>
      <c r="K45" s="5">
        <f>SUMIFS(Portfolio[[Marktwert (in CHF)]:[Marktwert (in CHF)]],Portfolio[[Ratingstufe]:[Ratingstufe]],M$6,Portfolio[[Gegenpartei-Id]:[Gegenpartei-Id]],Portfolio[[#This Row],[Gegenpartei-Id]:[Gegenpartei-Id]])</f>
        <v>0</v>
      </c>
      <c r="L45" s="5">
        <f>SUMIFS(Portfolio[[Marktwert (in CHF)]:[Marktwert (in CHF)]],Portfolio[[Ratingstufe]:[Ratingstufe]],N$6,Portfolio[[Gegenpartei-Id]:[Gegenpartei-Id]],Portfolio[[#This Row],[Gegenpartei-Id]:[Gegenpartei-Id]])</f>
        <v>0</v>
      </c>
      <c r="M45" s="5">
        <f>SUMIFS(Portfolio[[Marktwert (in CHF)]:[Marktwert (in CHF)]],Portfolio[[Ratingstufe]:[Ratingstufe]],O$6,Portfolio[[Gegenpartei-Id]:[Gegenpartei-Id]],Portfolio[[#This Row],[Gegenpartei-Id]:[Gegenpartei-Id]])</f>
        <v>0</v>
      </c>
      <c r="N45" s="5">
        <f>SUMIFS(Portfolio[[Marktwert (in CHF)]:[Marktwert (in CHF)]],Portfolio[[Ratingstufe]:[Ratingstufe]],P$6,Portfolio[[Gegenpartei-Id]:[Gegenpartei-Id]],Portfolio[[#This Row],[Gegenpartei-Id]:[Gegenpartei-Id]])</f>
        <v>0</v>
      </c>
      <c r="O45" s="5">
        <f>SUMIFS(Portfolio[[Marktwert (in CHF)]:[Marktwert (in CHF)]],Portfolio[[Ratingstufe]:[Ratingstufe]],Q$6,Portfolio[[Gegenpartei-Id]:[Gegenpartei-Id]],Portfolio[[#This Row],[Gegenpartei-Id]:[Gegenpartei-Id]])</f>
        <v>0</v>
      </c>
      <c r="P45">
        <f>IF(Portfolio[[#This Row],[Marktwert]]=0,0,VLOOKUP(Portfolio[[#This Row],[Währung]],ExchangeRate[],3,FALSE))*Portfolio[[#This Row],[Marktwert]]</f>
        <v>0</v>
      </c>
      <c r="Q45" s="5" t="str">
        <f>IF(Portfolio[[#This Row],[Marktwert]]=0,"",SUMPRODUCT(Portfolio[[#This Row],[Bonitätstufe 1]:[Bonitätstufe 8]],$J$7:$Q$7)/SUM(Portfolio[[#This Row],[Bonitätstufe 1]:[Bonitätstufe 8]]))</f>
        <v/>
      </c>
    </row>
    <row r="46" spans="2:17" x14ac:dyDescent="0.2">
      <c r="B46" s="12"/>
      <c r="C46" s="12"/>
      <c r="D46" s="7"/>
      <c r="E46" s="3"/>
      <c r="F46" s="4"/>
      <c r="G46" s="14" t="str">
        <f>IF(Portfolio[[#This Row],[Marktwert]]=0,"",MATCH(Portfolio[[#This Row],[Portfolio PD]],$J$8:$Q$8,1))</f>
        <v/>
      </c>
      <c r="H46" s="5">
        <f>SUMIFS(Portfolio[[Marktwert (in CHF)]:[Marktwert (in CHF)]],Portfolio[[Ratingstufe]:[Ratingstufe]],J$6,Portfolio[[Gegenpartei-Id]:[Gegenpartei-Id]],Portfolio[[#This Row],[Gegenpartei-Id]:[Gegenpartei-Id]])</f>
        <v>0</v>
      </c>
      <c r="I46" s="5">
        <f>SUMIFS(Portfolio[[Marktwert (in CHF)]:[Marktwert (in CHF)]],Portfolio[[Ratingstufe]:[Ratingstufe]],K$6,Portfolio[[Gegenpartei-Id]:[Gegenpartei-Id]],Portfolio[[#This Row],[Gegenpartei-Id]:[Gegenpartei-Id]])</f>
        <v>0</v>
      </c>
      <c r="J46" s="5">
        <f>SUMIFS(Portfolio[[Marktwert (in CHF)]:[Marktwert (in CHF)]],Portfolio[[Ratingstufe]:[Ratingstufe]],L$6,Portfolio[[Gegenpartei-Id]:[Gegenpartei-Id]],Portfolio[[#This Row],[Gegenpartei-Id]:[Gegenpartei-Id]])</f>
        <v>0</v>
      </c>
      <c r="K46" s="5">
        <f>SUMIFS(Portfolio[[Marktwert (in CHF)]:[Marktwert (in CHF)]],Portfolio[[Ratingstufe]:[Ratingstufe]],M$6,Portfolio[[Gegenpartei-Id]:[Gegenpartei-Id]],Portfolio[[#This Row],[Gegenpartei-Id]:[Gegenpartei-Id]])</f>
        <v>0</v>
      </c>
      <c r="L46" s="5">
        <f>SUMIFS(Portfolio[[Marktwert (in CHF)]:[Marktwert (in CHF)]],Portfolio[[Ratingstufe]:[Ratingstufe]],N$6,Portfolio[[Gegenpartei-Id]:[Gegenpartei-Id]],Portfolio[[#This Row],[Gegenpartei-Id]:[Gegenpartei-Id]])</f>
        <v>0</v>
      </c>
      <c r="M46" s="5">
        <f>SUMIFS(Portfolio[[Marktwert (in CHF)]:[Marktwert (in CHF)]],Portfolio[[Ratingstufe]:[Ratingstufe]],O$6,Portfolio[[Gegenpartei-Id]:[Gegenpartei-Id]],Portfolio[[#This Row],[Gegenpartei-Id]:[Gegenpartei-Id]])</f>
        <v>0</v>
      </c>
      <c r="N46" s="5">
        <f>SUMIFS(Portfolio[[Marktwert (in CHF)]:[Marktwert (in CHF)]],Portfolio[[Ratingstufe]:[Ratingstufe]],P$6,Portfolio[[Gegenpartei-Id]:[Gegenpartei-Id]],Portfolio[[#This Row],[Gegenpartei-Id]:[Gegenpartei-Id]])</f>
        <v>0</v>
      </c>
      <c r="O46" s="5">
        <f>SUMIFS(Portfolio[[Marktwert (in CHF)]:[Marktwert (in CHF)]],Portfolio[[Ratingstufe]:[Ratingstufe]],Q$6,Portfolio[[Gegenpartei-Id]:[Gegenpartei-Id]],Portfolio[[#This Row],[Gegenpartei-Id]:[Gegenpartei-Id]])</f>
        <v>0</v>
      </c>
      <c r="P46">
        <f>IF(Portfolio[[#This Row],[Marktwert]]=0,0,VLOOKUP(Portfolio[[#This Row],[Währung]],ExchangeRate[],3,FALSE))*Portfolio[[#This Row],[Marktwert]]</f>
        <v>0</v>
      </c>
      <c r="Q46" s="5" t="str">
        <f>IF(Portfolio[[#This Row],[Marktwert]]=0,"",SUMPRODUCT(Portfolio[[#This Row],[Bonitätstufe 1]:[Bonitätstufe 8]],$J$7:$Q$7)/SUM(Portfolio[[#This Row],[Bonitätstufe 1]:[Bonitätstufe 8]]))</f>
        <v/>
      </c>
    </row>
    <row r="47" spans="2:17" x14ac:dyDescent="0.2">
      <c r="B47" s="12"/>
      <c r="C47" s="12"/>
      <c r="D47" s="7"/>
      <c r="E47" s="3"/>
      <c r="F47" s="4"/>
      <c r="G47" s="14" t="str">
        <f>IF(Portfolio[[#This Row],[Marktwert]]=0,"",MATCH(Portfolio[[#This Row],[Portfolio PD]],$J$8:$Q$8,1))</f>
        <v/>
      </c>
      <c r="H47" s="5">
        <f>SUMIFS(Portfolio[[Marktwert (in CHF)]:[Marktwert (in CHF)]],Portfolio[[Ratingstufe]:[Ratingstufe]],J$6,Portfolio[[Gegenpartei-Id]:[Gegenpartei-Id]],Portfolio[[#This Row],[Gegenpartei-Id]:[Gegenpartei-Id]])</f>
        <v>0</v>
      </c>
      <c r="I47" s="5">
        <f>SUMIFS(Portfolio[[Marktwert (in CHF)]:[Marktwert (in CHF)]],Portfolio[[Ratingstufe]:[Ratingstufe]],K$6,Portfolio[[Gegenpartei-Id]:[Gegenpartei-Id]],Portfolio[[#This Row],[Gegenpartei-Id]:[Gegenpartei-Id]])</f>
        <v>0</v>
      </c>
      <c r="J47" s="5">
        <f>SUMIFS(Portfolio[[Marktwert (in CHF)]:[Marktwert (in CHF)]],Portfolio[[Ratingstufe]:[Ratingstufe]],L$6,Portfolio[[Gegenpartei-Id]:[Gegenpartei-Id]],Portfolio[[#This Row],[Gegenpartei-Id]:[Gegenpartei-Id]])</f>
        <v>0</v>
      </c>
      <c r="K47" s="5">
        <f>SUMIFS(Portfolio[[Marktwert (in CHF)]:[Marktwert (in CHF)]],Portfolio[[Ratingstufe]:[Ratingstufe]],M$6,Portfolio[[Gegenpartei-Id]:[Gegenpartei-Id]],Portfolio[[#This Row],[Gegenpartei-Id]:[Gegenpartei-Id]])</f>
        <v>0</v>
      </c>
      <c r="L47" s="5">
        <f>SUMIFS(Portfolio[[Marktwert (in CHF)]:[Marktwert (in CHF)]],Portfolio[[Ratingstufe]:[Ratingstufe]],N$6,Portfolio[[Gegenpartei-Id]:[Gegenpartei-Id]],Portfolio[[#This Row],[Gegenpartei-Id]:[Gegenpartei-Id]])</f>
        <v>0</v>
      </c>
      <c r="M47" s="5">
        <f>SUMIFS(Portfolio[[Marktwert (in CHF)]:[Marktwert (in CHF)]],Portfolio[[Ratingstufe]:[Ratingstufe]],O$6,Portfolio[[Gegenpartei-Id]:[Gegenpartei-Id]],Portfolio[[#This Row],[Gegenpartei-Id]:[Gegenpartei-Id]])</f>
        <v>0</v>
      </c>
      <c r="N47" s="5">
        <f>SUMIFS(Portfolio[[Marktwert (in CHF)]:[Marktwert (in CHF)]],Portfolio[[Ratingstufe]:[Ratingstufe]],P$6,Portfolio[[Gegenpartei-Id]:[Gegenpartei-Id]],Portfolio[[#This Row],[Gegenpartei-Id]:[Gegenpartei-Id]])</f>
        <v>0</v>
      </c>
      <c r="O47" s="5">
        <f>SUMIFS(Portfolio[[Marktwert (in CHF)]:[Marktwert (in CHF)]],Portfolio[[Ratingstufe]:[Ratingstufe]],Q$6,Portfolio[[Gegenpartei-Id]:[Gegenpartei-Id]],Portfolio[[#This Row],[Gegenpartei-Id]:[Gegenpartei-Id]])</f>
        <v>0</v>
      </c>
      <c r="P47">
        <f>IF(Portfolio[[#This Row],[Marktwert]]=0,0,VLOOKUP(Portfolio[[#This Row],[Währung]],ExchangeRate[],3,FALSE))*Portfolio[[#This Row],[Marktwert]]</f>
        <v>0</v>
      </c>
      <c r="Q47" s="5" t="str">
        <f>IF(Portfolio[[#This Row],[Marktwert]]=0,"",SUMPRODUCT(Portfolio[[#This Row],[Bonitätstufe 1]:[Bonitätstufe 8]],$J$7:$Q$7)/SUM(Portfolio[[#This Row],[Bonitätstufe 1]:[Bonitätstufe 8]]))</f>
        <v/>
      </c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Aufsichtsabgabe</TermName>
          <TermId xmlns="http://schemas.microsoft.com/office/infopath/2007/PartnerControls">1bb1ff23-244b-430d-b77e-6c87f49b07f4</TermId>
        </TermInfo>
      </Terms>
    </Topic_Note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GB-V</TermName>
          <TermId xmlns="http://schemas.microsoft.com/office/infopath/2007/PartnerControls">f8d7b412-2487-4e9a-b58d-c7490dedd0c5</TermId>
        </TermInfo>
      </Terms>
    </OU_Note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AgendaItemGUID xmlns="08f44e9f-55a5-4d8c-81fa-e5e52f0c7a16" xsi:nil="true"/>
    <RetentionPeriod xmlns="08F44E9F-55A5-4D8C-81FA-E5E52F0C7A16">15</RetentionPeriod>
    <DocumentDate xmlns="08F44E9F-55A5-4D8C-81FA-E5E52F0C7A16">2021-10-27T09:42:53+00:00</DocumentDate>
    <SeqenceNumber xmlns="08f44e9f-55a5-4d8c-81fa-e5e52f0c7a16" xsi:nil="true"/>
    <ToBeArchived xmlns="08f44e9f-55a5-4d8c-81fa-e5e52f0c7a16">Nein</ToBeArchived>
    <_dlc_DocId xmlns="82c37705-afd5-4d11-a1ea-0266d9d1a166">6009-P-2-6781</_dlc_DocId>
    <_dlc_DocIdUrl xmlns="82c37705-afd5-4d11-a1ea-0266d9d1a166">
      <Url>https://dok.finma.ch/sites/6009-P/_layouts/15/DocIdRedir.aspx?ID=6009-P-2-6781</Url>
      <Description>6009-P-2-6781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2366F3BBC8CE234B84695397A2A93407" ma:contentTypeVersion="10" ma:contentTypeDescription="Ein neues Dokument erstellen." ma:contentTypeScope="" ma:versionID="0568cc6719dc77685f726e99c7c2fb4c">
  <xsd:schema xmlns:xsd="http://www.w3.org/2001/XMLSchema" xmlns:xs="http://www.w3.org/2001/XMLSchema" xmlns:p="http://schemas.microsoft.com/office/2006/metadata/properties" xmlns:ns2="82c37705-afd5-4d11-a1ea-0266d9d1a166" xmlns:ns3="http://schemas.microsoft.com/sharepoint/v3/fields" xmlns:ns4="08F44E9F-55A5-4D8C-81FA-E5E52F0C7A16" xmlns:ns5="08f44e9f-55a5-4d8c-81fa-e5e52f0c7a16" targetNamespace="http://schemas.microsoft.com/office/2006/metadata/properties" ma:root="true" ma:fieldsID="17b5d0fba45ccd7280729390c91a62fb" ns2:_="" ns3:_="" ns4:_="" ns5:_="">
    <xsd:import namespace="82c37705-afd5-4d11-a1ea-0266d9d1a166"/>
    <xsd:import namespace="http://schemas.microsoft.com/sharepoint/v3/fields"/>
    <xsd:import namespace="08F44E9F-55A5-4D8C-81FA-E5E52F0C7A16"/>
    <xsd:import namespace="08f44e9f-55a5-4d8c-81fa-e5e52f0c7a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37705-afd5-4d11-a1ea-0266d9d1a1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27609f53-2d13-42be-a2b4-fd8d7f3f64db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GB-V|f8d7b412-2487-4e9a-b58d-c7490dedd0c5" ma:fieldId="{fcb30f0d-baee-4a7e-876f-d65b0367c7a8}" ma:sspId="27609f53-2d13-42be-a2b4-fd8d7f3f64db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44E9F-55A5-4D8C-81FA-E5E52F0C7A16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hidden="true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44e9f-55a5-4d8c-81fa-e5e52f0c7a16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hidden="true" ma:internalName="ToBeArchived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17B9D7-16D1-4518-A849-92787308A1EC}">
  <ds:schemaRefs>
    <ds:schemaRef ds:uri="a13ce8e2-0bfa-4ae3-b62f-afeb61f48330"/>
    <ds:schemaRef ds:uri="http://purl.org/dc/dcmitype/"/>
    <ds:schemaRef ds:uri="http://schemas.microsoft.com/office/2006/documentManagement/types"/>
    <ds:schemaRef ds:uri="1AB9BBCC-83C6-4736-B39B-ABA04A32D41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1ab9bbcc-83c6-4736-b39b-aba04a32d413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EA56EA-5634-4109-87E1-AE61B702684C}"/>
</file>

<file path=customXml/itemProps3.xml><?xml version="1.0" encoding="utf-8"?>
<ds:datastoreItem xmlns:ds="http://schemas.openxmlformats.org/officeDocument/2006/customXml" ds:itemID="{87C99FE3-0F71-40A0-B881-5316A1CA8A8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AEEF349-FA56-4BAA-8E59-A324585F8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Bonitätstool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2021-10-27T09:42:39Z</dcterms:created>
  <dcterms:modified xsi:type="dcterms:W3CDTF">2024-10-25T11:43:07Z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0x0101003951D1F36BC944E987AD610ADE6A10C3002366F3BBC8CE234B84695397A2A93407</vt:lpwstr>
  </property>
  <property fmtid="{D5CDD505-2E9C-101B-9397-08002B2CF9AE}" pid="3" name="Topic">
    <vt:lpwstr>12;#Aufsichtsabgabe|1bb1ff23-244b-430d-b77e-6c87f49b07f4</vt:lpwstr>
  </property>
  <property fmtid="{D5CDD505-2E9C-101B-9397-08002B2CF9AE}" pid="4" name="OSP">
    <vt:lpwstr>13;#4-02.9 Verschiedenes|b7add63a-7a8a-4b8a-bfff-6c9ce2cbce07</vt:lpwstr>
  </property>
  <property fmtid="{D5CDD505-2E9C-101B-9397-08002B2CF9AE}" pid="5" name="OU">
    <vt:lpwstr>2;#GB-V|f8d7b412-2487-4e9a-b58d-c7490dedd0c5</vt:lpwstr>
  </property>
  <property fmtid="{D5CDD505-2E9C-101B-9397-08002B2CF9AE}" pid="6" name="_dlc_DocIdItemGuid">
    <vt:lpwstr>a2e7798e-1dd7-4be8-b5e3-9f1cdc7068cd</vt:lpwstr>
  </property>
</Properties>
</file>