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dok.finma.ch/sites/6005-T/Dossiers/Quantitatives Risikomanagement/SST/JaehrlicherSST/2025/Aufschaltung/2025_01_31/"/>
    </mc:Choice>
  </mc:AlternateContent>
  <xr:revisionPtr revIDLastSave="0" documentId="13_ncr:1_{933643B5-221F-4DC3-A2DA-3271E3857729}" xr6:coauthVersionLast="47" xr6:coauthVersionMax="47" xr10:uidLastSave="{00000000-0000-0000-0000-000000000000}"/>
  <bookViews>
    <workbookView xWindow="-110" yWindow="-110" windowWidth="19420" windowHeight="11620" tabRatio="796" xr2:uid="{00000000-000D-0000-FFFF-FFFF00000000}"/>
  </bookViews>
  <sheets>
    <sheet name="Intro_SM_Life" sheetId="124" r:id="rId1"/>
    <sheet name="Update" sheetId="142" r:id="rId2"/>
    <sheet name="list_of_sheets" sheetId="83" r:id="rId3"/>
    <sheet name="L_CHF" sheetId="130" r:id="rId4"/>
    <sheet name="L_EUR" sheetId="131" r:id="rId5"/>
    <sheet name="L_USD" sheetId="132" r:id="rId6"/>
    <sheet name="L_GBP" sheetId="133" r:id="rId7"/>
    <sheet name="L_CF Group Life" sheetId="128" r:id="rId8"/>
    <sheet name="L_CF Ind Life Trad_CHF" sheetId="120" r:id="rId9"/>
    <sheet name="L_CF Ind Life Trad_EUR" sheetId="138" r:id="rId10"/>
    <sheet name="L_CF Ind Life Trad_USD" sheetId="139" r:id="rId11"/>
    <sheet name="L_CF Ind Life Trad_GBP" sheetId="140" r:id="rId12"/>
    <sheet name="L_CF Ind Life UL_CHF" sheetId="126" r:id="rId13"/>
    <sheet name="L_CF Ind Life UL_EUR" sheetId="141" r:id="rId14"/>
    <sheet name="L_input_sst_template" sheetId="137" r:id="rId15"/>
  </sheets>
  <externalReferences>
    <externalReference r:id="rId16"/>
    <externalReference r:id="rId17"/>
  </externalReferences>
  <definedNames>
    <definedName name="anscount" hidden="1">1</definedName>
    <definedName name="current_year">Intro_SM_Life!$C$1</definedName>
    <definedName name="Health_CR">[1]HE_Ins_Risk_LZV!$C$4</definedName>
    <definedName name="Health_JahrPCap">[1]HE_Ins_Risk_LZV!$C$5</definedName>
    <definedName name="LanguageNo">Intro_SM_Life!#REF!</definedName>
    <definedName name="limcount" hidden="1">2</definedName>
    <definedName name="sst_input_alpha">[1]Inputparam!$C$44</definedName>
    <definedName name="sst_input_CoC">[1]Inputparam!$C$39</definedName>
    <definedName name="sst_input_current_year">[1]Intro!$D$1</definedName>
    <definedName name="Translation">[2]Glossary!$B:$F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41" l="1"/>
  <c r="B10" i="141"/>
  <c r="B11" i="126"/>
  <c r="B10" i="126"/>
  <c r="B11" i="140"/>
  <c r="B10" i="140"/>
  <c r="B11" i="139"/>
  <c r="B10" i="139"/>
  <c r="B11" i="138"/>
  <c r="B10" i="138"/>
  <c r="B11" i="120"/>
  <c r="B10" i="120"/>
  <c r="B8" i="128"/>
  <c r="B7" i="128"/>
  <c r="E23" i="141"/>
  <c r="E23" i="126"/>
  <c r="E23" i="140"/>
  <c r="E23" i="139"/>
  <c r="E23" i="138"/>
  <c r="E23" i="120"/>
  <c r="E26" i="128"/>
  <c r="E10" i="133"/>
  <c r="F10" i="133" s="1"/>
  <c r="G10" i="133" s="1"/>
  <c r="H10" i="133" s="1"/>
  <c r="I10" i="133" s="1"/>
  <c r="J10" i="133" s="1"/>
  <c r="K10" i="133" s="1"/>
  <c r="L10" i="133" s="1"/>
  <c r="M10" i="133" s="1"/>
  <c r="N10" i="133" s="1"/>
  <c r="O10" i="133" s="1"/>
  <c r="P10" i="133" s="1"/>
  <c r="Q10" i="133" s="1"/>
  <c r="R10" i="133" s="1"/>
  <c r="S10" i="133" s="1"/>
  <c r="T10" i="133" s="1"/>
  <c r="U10" i="133" s="1"/>
  <c r="V10" i="133" s="1"/>
  <c r="W10" i="133" s="1"/>
  <c r="X10" i="133" s="1"/>
  <c r="Y10" i="133" s="1"/>
  <c r="Z10" i="133" s="1"/>
  <c r="AA10" i="133" s="1"/>
  <c r="AB10" i="133" s="1"/>
  <c r="AC10" i="133" s="1"/>
  <c r="AD10" i="133" s="1"/>
  <c r="AE10" i="133" s="1"/>
  <c r="AF10" i="133" s="1"/>
  <c r="AG10" i="133" s="1"/>
  <c r="AH10" i="133" s="1"/>
  <c r="AI10" i="133" s="1"/>
  <c r="AJ10" i="133" s="1"/>
  <c r="AK10" i="133" s="1"/>
  <c r="AL10" i="133" s="1"/>
  <c r="AM10" i="133" s="1"/>
  <c r="AN10" i="133" s="1"/>
  <c r="AO10" i="133" s="1"/>
  <c r="AP10" i="133" s="1"/>
  <c r="AQ10" i="133" s="1"/>
  <c r="AR10" i="133" s="1"/>
  <c r="AS10" i="133" s="1"/>
  <c r="AT10" i="133" s="1"/>
  <c r="AU10" i="133" s="1"/>
  <c r="AV10" i="133" s="1"/>
  <c r="AW10" i="133" s="1"/>
  <c r="AX10" i="133" s="1"/>
  <c r="AY10" i="133" s="1"/>
  <c r="AZ10" i="133" s="1"/>
  <c r="BA10" i="133" s="1"/>
  <c r="C74" i="132" l="1"/>
  <c r="D13" i="133" l="1"/>
  <c r="D12" i="132"/>
  <c r="D12" i="130"/>
  <c r="D12" i="131"/>
  <c r="BC44" i="141" l="1"/>
  <c r="BB44" i="141"/>
  <c r="BA44" i="141"/>
  <c r="AZ44" i="141"/>
  <c r="AY44" i="141"/>
  <c r="AX44" i="141"/>
  <c r="AW44" i="141"/>
  <c r="AV44" i="141"/>
  <c r="AU44" i="141"/>
  <c r="AT44" i="141"/>
  <c r="AS44" i="141"/>
  <c r="AR44" i="141"/>
  <c r="AQ44" i="141"/>
  <c r="AP44" i="141"/>
  <c r="AO44" i="141"/>
  <c r="AN44" i="141"/>
  <c r="AM44" i="141"/>
  <c r="AL44" i="141"/>
  <c r="AK44" i="141"/>
  <c r="AJ44" i="141"/>
  <c r="AI44" i="141"/>
  <c r="AH44" i="141"/>
  <c r="AG44" i="141"/>
  <c r="AF44" i="141"/>
  <c r="AE44" i="141"/>
  <c r="AD44" i="141"/>
  <c r="AC44" i="141"/>
  <c r="AB44" i="141"/>
  <c r="AA44" i="141"/>
  <c r="Z44" i="141"/>
  <c r="Y44" i="141"/>
  <c r="X44" i="141"/>
  <c r="W44" i="141"/>
  <c r="V44" i="141"/>
  <c r="U44" i="141"/>
  <c r="T44" i="141"/>
  <c r="S44" i="141"/>
  <c r="R44" i="141"/>
  <c r="Q44" i="141"/>
  <c r="P44" i="141"/>
  <c r="O44" i="141"/>
  <c r="N44" i="141"/>
  <c r="M44" i="141"/>
  <c r="L44" i="141"/>
  <c r="K44" i="141"/>
  <c r="J44" i="141"/>
  <c r="I44" i="141"/>
  <c r="H44" i="141"/>
  <c r="G44" i="141"/>
  <c r="F44" i="141"/>
  <c r="BC40" i="141"/>
  <c r="BB40" i="141"/>
  <c r="BA40" i="141"/>
  <c r="AZ40" i="141"/>
  <c r="AY40" i="141"/>
  <c r="AX40" i="141"/>
  <c r="AW40" i="141"/>
  <c r="AV40" i="141"/>
  <c r="AU40" i="141"/>
  <c r="AT40" i="141"/>
  <c r="AS40" i="141"/>
  <c r="AR40" i="141"/>
  <c r="AQ40" i="141"/>
  <c r="AP40" i="141"/>
  <c r="AO40" i="141"/>
  <c r="AN40" i="141"/>
  <c r="AM40" i="141"/>
  <c r="AL40" i="141"/>
  <c r="AK40" i="141"/>
  <c r="AJ40" i="141"/>
  <c r="AI40" i="141"/>
  <c r="AH40" i="141"/>
  <c r="AG40" i="141"/>
  <c r="AF40" i="141"/>
  <c r="AE40" i="141"/>
  <c r="AD40" i="141"/>
  <c r="AC40" i="141"/>
  <c r="AB40" i="141"/>
  <c r="AA40" i="141"/>
  <c r="Z40" i="141"/>
  <c r="Y40" i="141"/>
  <c r="X40" i="141"/>
  <c r="W40" i="141"/>
  <c r="V40" i="141"/>
  <c r="U40" i="141"/>
  <c r="T40" i="141"/>
  <c r="S40" i="141"/>
  <c r="R40" i="141"/>
  <c r="Q40" i="141"/>
  <c r="P40" i="141"/>
  <c r="O40" i="141"/>
  <c r="N40" i="141"/>
  <c r="M40" i="141"/>
  <c r="L40" i="141"/>
  <c r="K40" i="141"/>
  <c r="J40" i="141"/>
  <c r="I40" i="141"/>
  <c r="H40" i="141"/>
  <c r="G40" i="141"/>
  <c r="F40" i="141"/>
  <c r="BC27" i="141"/>
  <c r="BB27" i="141"/>
  <c r="BA27" i="141"/>
  <c r="AZ27" i="141"/>
  <c r="AY27" i="141"/>
  <c r="AX27" i="141"/>
  <c r="AW27" i="141"/>
  <c r="AV27" i="141"/>
  <c r="AU27" i="141"/>
  <c r="AT27" i="141"/>
  <c r="AS27" i="141"/>
  <c r="AR27" i="141"/>
  <c r="AQ27" i="141"/>
  <c r="AP27" i="141"/>
  <c r="AO27" i="141"/>
  <c r="AO46" i="141" s="1"/>
  <c r="AO51" i="141" s="1"/>
  <c r="AN27" i="141"/>
  <c r="AN46" i="141" s="1"/>
  <c r="AN51" i="141" s="1"/>
  <c r="AM27" i="141"/>
  <c r="AM46" i="141" s="1"/>
  <c r="AM51" i="141" s="1"/>
  <c r="AL27" i="141"/>
  <c r="AK27" i="141"/>
  <c r="AK46" i="141" s="1"/>
  <c r="AK51" i="141" s="1"/>
  <c r="AJ27" i="141"/>
  <c r="AJ46" i="141" s="1"/>
  <c r="AJ51" i="141" s="1"/>
  <c r="AI27" i="141"/>
  <c r="AI46" i="141" s="1"/>
  <c r="AI51" i="141" s="1"/>
  <c r="AH27" i="141"/>
  <c r="AG27" i="141"/>
  <c r="AG46" i="141" s="1"/>
  <c r="AG51" i="141" s="1"/>
  <c r="AF27" i="141"/>
  <c r="AF46" i="141" s="1"/>
  <c r="AF51" i="141" s="1"/>
  <c r="AE27" i="141"/>
  <c r="AE46" i="141" s="1"/>
  <c r="AE51" i="141" s="1"/>
  <c r="AD27" i="141"/>
  <c r="AC27" i="141"/>
  <c r="AC46" i="141" s="1"/>
  <c r="AC51" i="141" s="1"/>
  <c r="AB27" i="141"/>
  <c r="AB46" i="141" s="1"/>
  <c r="AB51" i="141" s="1"/>
  <c r="AA27" i="141"/>
  <c r="Z27" i="141"/>
  <c r="Y27" i="141"/>
  <c r="X27" i="141"/>
  <c r="W27" i="141"/>
  <c r="V27" i="141"/>
  <c r="U27" i="141"/>
  <c r="T27" i="141"/>
  <c r="S27" i="141"/>
  <c r="R27" i="141"/>
  <c r="Q27" i="141"/>
  <c r="P27" i="141"/>
  <c r="O27" i="141"/>
  <c r="N27" i="141"/>
  <c r="M27" i="141"/>
  <c r="L27" i="141"/>
  <c r="K27" i="141"/>
  <c r="J27" i="141"/>
  <c r="I27" i="141"/>
  <c r="H27" i="141"/>
  <c r="G27" i="141"/>
  <c r="F27" i="141"/>
  <c r="B22" i="141"/>
  <c r="F18" i="141"/>
  <c r="G18" i="141" s="1"/>
  <c r="H18" i="141" s="1"/>
  <c r="I18" i="141" s="1"/>
  <c r="J18" i="141" s="1"/>
  <c r="K18" i="141" s="1"/>
  <c r="L18" i="141" s="1"/>
  <c r="M18" i="141" s="1"/>
  <c r="N18" i="141" s="1"/>
  <c r="O18" i="141" s="1"/>
  <c r="P18" i="141" s="1"/>
  <c r="Q18" i="141" s="1"/>
  <c r="R18" i="141" s="1"/>
  <c r="S18" i="141" s="1"/>
  <c r="T18" i="141" s="1"/>
  <c r="U18" i="141" s="1"/>
  <c r="V18" i="141" s="1"/>
  <c r="W18" i="141" s="1"/>
  <c r="X18" i="141" s="1"/>
  <c r="Y18" i="141" s="1"/>
  <c r="Z18" i="141" s="1"/>
  <c r="AA18" i="141" s="1"/>
  <c r="AB18" i="141" s="1"/>
  <c r="AC18" i="141" s="1"/>
  <c r="AD18" i="141" s="1"/>
  <c r="AE18" i="141" s="1"/>
  <c r="AF18" i="141" s="1"/>
  <c r="AG18" i="141" s="1"/>
  <c r="AH18" i="141" s="1"/>
  <c r="AI18" i="141" s="1"/>
  <c r="AJ18" i="141" s="1"/>
  <c r="AK18" i="141" s="1"/>
  <c r="AL18" i="141" s="1"/>
  <c r="AM18" i="141" s="1"/>
  <c r="AN18" i="141" s="1"/>
  <c r="AO18" i="141" s="1"/>
  <c r="AP18" i="141" s="1"/>
  <c r="AQ18" i="141" s="1"/>
  <c r="AR18" i="141" s="1"/>
  <c r="AS18" i="141" s="1"/>
  <c r="AT18" i="141" s="1"/>
  <c r="AU18" i="141" s="1"/>
  <c r="AV18" i="141" s="1"/>
  <c r="AW18" i="141" s="1"/>
  <c r="AX18" i="141" s="1"/>
  <c r="AY18" i="141" s="1"/>
  <c r="AZ18" i="141" s="1"/>
  <c r="BA18" i="141" s="1"/>
  <c r="BB18" i="141" s="1"/>
  <c r="BC18" i="141" s="1"/>
  <c r="F23" i="140"/>
  <c r="BC56" i="140"/>
  <c r="BB56" i="140"/>
  <c r="BA56" i="140"/>
  <c r="AZ56" i="140"/>
  <c r="AY56" i="140"/>
  <c r="AX56" i="140"/>
  <c r="AW56" i="140"/>
  <c r="AV56" i="140"/>
  <c r="AU56" i="140"/>
  <c r="AT56" i="140"/>
  <c r="AS56" i="140"/>
  <c r="AR56" i="140"/>
  <c r="AQ56" i="140"/>
  <c r="AP56" i="140"/>
  <c r="AO56" i="140"/>
  <c r="AN56" i="140"/>
  <c r="AM56" i="140"/>
  <c r="AL56" i="140"/>
  <c r="AK56" i="140"/>
  <c r="AJ56" i="140"/>
  <c r="AI56" i="140"/>
  <c r="AH56" i="140"/>
  <c r="AG56" i="140"/>
  <c r="AF56" i="140"/>
  <c r="AE56" i="140"/>
  <c r="AD56" i="140"/>
  <c r="AC56" i="140"/>
  <c r="AB56" i="140"/>
  <c r="AA56" i="140"/>
  <c r="Z56" i="140"/>
  <c r="Y56" i="140"/>
  <c r="X56" i="140"/>
  <c r="W56" i="140"/>
  <c r="V56" i="140"/>
  <c r="U56" i="140"/>
  <c r="T56" i="140"/>
  <c r="S56" i="140"/>
  <c r="R56" i="140"/>
  <c r="Q56" i="140"/>
  <c r="P56" i="140"/>
  <c r="O56" i="140"/>
  <c r="N56" i="140"/>
  <c r="M56" i="140"/>
  <c r="L56" i="140"/>
  <c r="K56" i="140"/>
  <c r="J56" i="140"/>
  <c r="I56" i="140"/>
  <c r="H56" i="140"/>
  <c r="G56" i="140"/>
  <c r="F56" i="140"/>
  <c r="BC44" i="140"/>
  <c r="BB44" i="140"/>
  <c r="BA44" i="140"/>
  <c r="AZ44" i="140"/>
  <c r="AY44" i="140"/>
  <c r="AX44" i="140"/>
  <c r="AW44" i="140"/>
  <c r="AV44" i="140"/>
  <c r="AU44" i="140"/>
  <c r="AT44" i="140"/>
  <c r="AS44" i="140"/>
  <c r="AR44" i="140"/>
  <c r="AQ44" i="140"/>
  <c r="AP44" i="140"/>
  <c r="AO44" i="140"/>
  <c r="AN44" i="140"/>
  <c r="AM44" i="140"/>
  <c r="AL44" i="140"/>
  <c r="AK44" i="140"/>
  <c r="AJ44" i="140"/>
  <c r="AI44" i="140"/>
  <c r="AH44" i="140"/>
  <c r="AG44" i="140"/>
  <c r="AF44" i="140"/>
  <c r="AE44" i="140"/>
  <c r="AD44" i="140"/>
  <c r="AC44" i="140"/>
  <c r="AB44" i="140"/>
  <c r="AA44" i="140"/>
  <c r="Z44" i="140"/>
  <c r="Y44" i="140"/>
  <c r="X44" i="140"/>
  <c r="W44" i="140"/>
  <c r="V44" i="140"/>
  <c r="U44" i="140"/>
  <c r="T44" i="140"/>
  <c r="S44" i="140"/>
  <c r="R44" i="140"/>
  <c r="Q44" i="140"/>
  <c r="P44" i="140"/>
  <c r="O44" i="140"/>
  <c r="N44" i="140"/>
  <c r="M44" i="140"/>
  <c r="L44" i="140"/>
  <c r="K44" i="140"/>
  <c r="J44" i="140"/>
  <c r="I44" i="140"/>
  <c r="H44" i="140"/>
  <c r="G44" i="140"/>
  <c r="F44" i="140"/>
  <c r="BC40" i="140"/>
  <c r="BB40" i="140"/>
  <c r="BA40" i="140"/>
  <c r="AZ40" i="140"/>
  <c r="AY40" i="140"/>
  <c r="AX40" i="140"/>
  <c r="AW40" i="140"/>
  <c r="AV40" i="140"/>
  <c r="AU40" i="140"/>
  <c r="AT40" i="140"/>
  <c r="AS40" i="140"/>
  <c r="AR40" i="140"/>
  <c r="AQ40" i="140"/>
  <c r="AP40" i="140"/>
  <c r="AO40" i="140"/>
  <c r="AN40" i="140"/>
  <c r="AM40" i="140"/>
  <c r="AL40" i="140"/>
  <c r="AK40" i="140"/>
  <c r="AJ40" i="140"/>
  <c r="AI40" i="140"/>
  <c r="AH40" i="140"/>
  <c r="AG40" i="140"/>
  <c r="AF40" i="140"/>
  <c r="AE40" i="140"/>
  <c r="AD40" i="140"/>
  <c r="AC40" i="140"/>
  <c r="AB40" i="140"/>
  <c r="AA40" i="140"/>
  <c r="Z40" i="140"/>
  <c r="Y40" i="140"/>
  <c r="X40" i="140"/>
  <c r="W40" i="140"/>
  <c r="V40" i="140"/>
  <c r="U40" i="140"/>
  <c r="T40" i="140"/>
  <c r="S40" i="140"/>
  <c r="R40" i="140"/>
  <c r="Q40" i="140"/>
  <c r="P40" i="140"/>
  <c r="O40" i="140"/>
  <c r="N40" i="140"/>
  <c r="M40" i="140"/>
  <c r="L40" i="140"/>
  <c r="K40" i="140"/>
  <c r="J40" i="140"/>
  <c r="I40" i="140"/>
  <c r="H40" i="140"/>
  <c r="G40" i="140"/>
  <c r="F40" i="140"/>
  <c r="BC27" i="140"/>
  <c r="BC46" i="140" s="1"/>
  <c r="BC51" i="140" s="1"/>
  <c r="BA18" i="137" s="1"/>
  <c r="BA19" i="137" s="1"/>
  <c r="BB27" i="140"/>
  <c r="BA27" i="140"/>
  <c r="BA46" i="140" s="1"/>
  <c r="BA51" i="140" s="1"/>
  <c r="AY18" i="137" s="1"/>
  <c r="AY19" i="137" s="1"/>
  <c r="AZ27" i="140"/>
  <c r="AZ46" i="140" s="1"/>
  <c r="AZ51" i="140" s="1"/>
  <c r="AX18" i="137" s="1"/>
  <c r="AX19" i="137" s="1"/>
  <c r="AY27" i="140"/>
  <c r="AY46" i="140" s="1"/>
  <c r="AY51" i="140" s="1"/>
  <c r="AW18" i="137" s="1"/>
  <c r="AW19" i="137" s="1"/>
  <c r="AX27" i="140"/>
  <c r="AW27" i="140"/>
  <c r="AW46" i="140" s="1"/>
  <c r="AW51" i="140" s="1"/>
  <c r="AU18" i="137" s="1"/>
  <c r="AU19" i="137" s="1"/>
  <c r="AV27" i="140"/>
  <c r="AV46" i="140" s="1"/>
  <c r="AV51" i="140" s="1"/>
  <c r="AT18" i="137" s="1"/>
  <c r="AT19" i="137" s="1"/>
  <c r="AU27" i="140"/>
  <c r="AU46" i="140" s="1"/>
  <c r="AU51" i="140" s="1"/>
  <c r="AS18" i="137" s="1"/>
  <c r="AS19" i="137" s="1"/>
  <c r="AT27" i="140"/>
  <c r="AS27" i="140"/>
  <c r="AS46" i="140" s="1"/>
  <c r="AS51" i="140" s="1"/>
  <c r="AQ18" i="137" s="1"/>
  <c r="AQ19" i="137" s="1"/>
  <c r="AR27" i="140"/>
  <c r="AR46" i="140" s="1"/>
  <c r="AR51" i="140" s="1"/>
  <c r="AP18" i="137" s="1"/>
  <c r="AP19" i="137" s="1"/>
  <c r="AQ27" i="140"/>
  <c r="AQ46" i="140" s="1"/>
  <c r="AQ51" i="140" s="1"/>
  <c r="AO18" i="137" s="1"/>
  <c r="AO19" i="137" s="1"/>
  <c r="AP27" i="140"/>
  <c r="AO27" i="140"/>
  <c r="AN27" i="140"/>
  <c r="AM27" i="140"/>
  <c r="AL27" i="140"/>
  <c r="AK27" i="140"/>
  <c r="AJ27" i="140"/>
  <c r="AI27" i="140"/>
  <c r="AH27" i="140"/>
  <c r="AG27" i="140"/>
  <c r="AF27" i="140"/>
  <c r="AE27" i="140"/>
  <c r="AD27" i="140"/>
  <c r="AC27" i="140"/>
  <c r="AB27" i="140"/>
  <c r="AA27" i="140"/>
  <c r="Z27" i="140"/>
  <c r="Y27" i="140"/>
  <c r="X27" i="140"/>
  <c r="W27" i="140"/>
  <c r="V27" i="140"/>
  <c r="U27" i="140"/>
  <c r="T27" i="140"/>
  <c r="S27" i="140"/>
  <c r="R27" i="140"/>
  <c r="Q27" i="140"/>
  <c r="P27" i="140"/>
  <c r="O27" i="140"/>
  <c r="N27" i="140"/>
  <c r="M27" i="140"/>
  <c r="L27" i="140"/>
  <c r="K27" i="140"/>
  <c r="J27" i="140"/>
  <c r="I27" i="140"/>
  <c r="H27" i="140"/>
  <c r="G27" i="140"/>
  <c r="F27" i="140"/>
  <c r="B22" i="140"/>
  <c r="F18" i="140"/>
  <c r="G18" i="140" s="1"/>
  <c r="H18" i="140" s="1"/>
  <c r="I18" i="140" s="1"/>
  <c r="J18" i="140" s="1"/>
  <c r="K18" i="140" s="1"/>
  <c r="L18" i="140" s="1"/>
  <c r="M18" i="140" s="1"/>
  <c r="N18" i="140" s="1"/>
  <c r="O18" i="140" s="1"/>
  <c r="P18" i="140" s="1"/>
  <c r="Q18" i="140" s="1"/>
  <c r="R18" i="140" s="1"/>
  <c r="S18" i="140" s="1"/>
  <c r="T18" i="140" s="1"/>
  <c r="U18" i="140" s="1"/>
  <c r="V18" i="140" s="1"/>
  <c r="W18" i="140" s="1"/>
  <c r="X18" i="140" s="1"/>
  <c r="Y18" i="140" s="1"/>
  <c r="Z18" i="140" s="1"/>
  <c r="AA18" i="140" s="1"/>
  <c r="AB18" i="140" s="1"/>
  <c r="AC18" i="140" s="1"/>
  <c r="AD18" i="140" s="1"/>
  <c r="AE18" i="140" s="1"/>
  <c r="AF18" i="140" s="1"/>
  <c r="AG18" i="140" s="1"/>
  <c r="AH18" i="140" s="1"/>
  <c r="AI18" i="140" s="1"/>
  <c r="AJ18" i="140" s="1"/>
  <c r="AK18" i="140" s="1"/>
  <c r="AL18" i="140" s="1"/>
  <c r="AM18" i="140" s="1"/>
  <c r="AN18" i="140" s="1"/>
  <c r="AO18" i="140" s="1"/>
  <c r="AP18" i="140" s="1"/>
  <c r="AQ18" i="140" s="1"/>
  <c r="AR18" i="140" s="1"/>
  <c r="AS18" i="140" s="1"/>
  <c r="AT18" i="140" s="1"/>
  <c r="AU18" i="140" s="1"/>
  <c r="AV18" i="140" s="1"/>
  <c r="AW18" i="140" s="1"/>
  <c r="AX18" i="140" s="1"/>
  <c r="AY18" i="140" s="1"/>
  <c r="AZ18" i="140" s="1"/>
  <c r="BA18" i="140" s="1"/>
  <c r="BB18" i="140" s="1"/>
  <c r="BC18" i="140" s="1"/>
  <c r="F23" i="139"/>
  <c r="BC56" i="139"/>
  <c r="BB56" i="139"/>
  <c r="BA56" i="139"/>
  <c r="AZ56" i="139"/>
  <c r="AY56" i="139"/>
  <c r="AX56" i="139"/>
  <c r="AW56" i="139"/>
  <c r="AV56" i="139"/>
  <c r="AU56" i="139"/>
  <c r="AT56" i="139"/>
  <c r="AS56" i="139"/>
  <c r="AR56" i="139"/>
  <c r="AQ56" i="139"/>
  <c r="AP56" i="139"/>
  <c r="AO56" i="139"/>
  <c r="AN56" i="139"/>
  <c r="AM56" i="139"/>
  <c r="AL56" i="139"/>
  <c r="AK56" i="139"/>
  <c r="AJ56" i="139"/>
  <c r="AI56" i="139"/>
  <c r="AH56" i="139"/>
  <c r="AG56" i="139"/>
  <c r="AF56" i="139"/>
  <c r="AE56" i="139"/>
  <c r="AD56" i="139"/>
  <c r="AC56" i="139"/>
  <c r="AB56" i="139"/>
  <c r="AA56" i="139"/>
  <c r="Z56" i="139"/>
  <c r="Y56" i="139"/>
  <c r="X56" i="139"/>
  <c r="W56" i="139"/>
  <c r="V56" i="139"/>
  <c r="U56" i="139"/>
  <c r="T56" i="139"/>
  <c r="S56" i="139"/>
  <c r="R56" i="139"/>
  <c r="Q56" i="139"/>
  <c r="P56" i="139"/>
  <c r="O56" i="139"/>
  <c r="N56" i="139"/>
  <c r="M56" i="139"/>
  <c r="L56" i="139"/>
  <c r="K56" i="139"/>
  <c r="J56" i="139"/>
  <c r="I56" i="139"/>
  <c r="H56" i="139"/>
  <c r="G56" i="139"/>
  <c r="F56" i="139"/>
  <c r="BC44" i="139"/>
  <c r="BB44" i="139"/>
  <c r="BA44" i="139"/>
  <c r="AZ44" i="139"/>
  <c r="AY44" i="139"/>
  <c r="AX44" i="139"/>
  <c r="AW44" i="139"/>
  <c r="AV44" i="139"/>
  <c r="AU44" i="139"/>
  <c r="AT44" i="139"/>
  <c r="AS44" i="139"/>
  <c r="AR44" i="139"/>
  <c r="AQ44" i="139"/>
  <c r="AP44" i="139"/>
  <c r="AO44" i="139"/>
  <c r="AN44" i="139"/>
  <c r="AM44" i="139"/>
  <c r="AL44" i="139"/>
  <c r="AK44" i="139"/>
  <c r="AJ44" i="139"/>
  <c r="AI44" i="139"/>
  <c r="AH44" i="139"/>
  <c r="AG44" i="139"/>
  <c r="AF44" i="139"/>
  <c r="AE44" i="139"/>
  <c r="AD44" i="139"/>
  <c r="AC44" i="139"/>
  <c r="AB44" i="139"/>
  <c r="AA44" i="139"/>
  <c r="Z44" i="139"/>
  <c r="Y44" i="139"/>
  <c r="X44" i="139"/>
  <c r="W44" i="139"/>
  <c r="V44" i="139"/>
  <c r="U44" i="139"/>
  <c r="T44" i="139"/>
  <c r="S44" i="139"/>
  <c r="R44" i="139"/>
  <c r="Q44" i="139"/>
  <c r="P44" i="139"/>
  <c r="O44" i="139"/>
  <c r="N44" i="139"/>
  <c r="M44" i="139"/>
  <c r="L44" i="139"/>
  <c r="K44" i="139"/>
  <c r="J44" i="139"/>
  <c r="I44" i="139"/>
  <c r="H44" i="139"/>
  <c r="G44" i="139"/>
  <c r="F44" i="139"/>
  <c r="BC40" i="139"/>
  <c r="BB40" i="139"/>
  <c r="BA40" i="139"/>
  <c r="AZ40" i="139"/>
  <c r="AY40" i="139"/>
  <c r="AX40" i="139"/>
  <c r="AW40" i="139"/>
  <c r="AV40" i="139"/>
  <c r="AU40" i="139"/>
  <c r="AT40" i="139"/>
  <c r="AS40" i="139"/>
  <c r="AR40" i="139"/>
  <c r="AQ40" i="139"/>
  <c r="AP40" i="139"/>
  <c r="AO40" i="139"/>
  <c r="AN40" i="139"/>
  <c r="AM40" i="139"/>
  <c r="AL40" i="139"/>
  <c r="AK40" i="139"/>
  <c r="AJ40" i="139"/>
  <c r="AI40" i="139"/>
  <c r="AH40" i="139"/>
  <c r="AG40" i="139"/>
  <c r="AF40" i="139"/>
  <c r="AE40" i="139"/>
  <c r="AD40" i="139"/>
  <c r="AC40" i="139"/>
  <c r="AB40" i="139"/>
  <c r="AA40" i="139"/>
  <c r="Z40" i="139"/>
  <c r="Y40" i="139"/>
  <c r="X40" i="139"/>
  <c r="W40" i="139"/>
  <c r="V40" i="139"/>
  <c r="U40" i="139"/>
  <c r="T40" i="139"/>
  <c r="S40" i="139"/>
  <c r="R40" i="139"/>
  <c r="Q40" i="139"/>
  <c r="P40" i="139"/>
  <c r="O40" i="139"/>
  <c r="N40" i="139"/>
  <c r="M40" i="139"/>
  <c r="L40" i="139"/>
  <c r="K40" i="139"/>
  <c r="J40" i="139"/>
  <c r="I40" i="139"/>
  <c r="H40" i="139"/>
  <c r="G40" i="139"/>
  <c r="F40" i="139"/>
  <c r="BC27" i="139"/>
  <c r="BB27" i="139"/>
  <c r="BA27" i="139"/>
  <c r="AZ27" i="139"/>
  <c r="AY27" i="139"/>
  <c r="AX27" i="139"/>
  <c r="AW27" i="139"/>
  <c r="AV27" i="139"/>
  <c r="AU27" i="139"/>
  <c r="AT27" i="139"/>
  <c r="AS27" i="139"/>
  <c r="AR27" i="139"/>
  <c r="AQ27" i="139"/>
  <c r="AP27" i="139"/>
  <c r="AO27" i="139"/>
  <c r="AN27" i="139"/>
  <c r="AM27" i="139"/>
  <c r="AL27" i="139"/>
  <c r="AK27" i="139"/>
  <c r="AJ27" i="139"/>
  <c r="AI27" i="139"/>
  <c r="AH27" i="139"/>
  <c r="AG27" i="139"/>
  <c r="AF27" i="139"/>
  <c r="AE27" i="139"/>
  <c r="AD27" i="139"/>
  <c r="AC27" i="139"/>
  <c r="AB27" i="139"/>
  <c r="AA27" i="139"/>
  <c r="Z27" i="139"/>
  <c r="Y27" i="139"/>
  <c r="X27" i="139"/>
  <c r="W27" i="139"/>
  <c r="V27" i="139"/>
  <c r="U27" i="139"/>
  <c r="T27" i="139"/>
  <c r="S27" i="139"/>
  <c r="R27" i="139"/>
  <c r="Q27" i="139"/>
  <c r="P27" i="139"/>
  <c r="O27" i="139"/>
  <c r="N27" i="139"/>
  <c r="M27" i="139"/>
  <c r="L27" i="139"/>
  <c r="K27" i="139"/>
  <c r="J27" i="139"/>
  <c r="I27" i="139"/>
  <c r="H27" i="139"/>
  <c r="G27" i="139"/>
  <c r="F27" i="139"/>
  <c r="B22" i="139"/>
  <c r="F18" i="139"/>
  <c r="G18" i="139" s="1"/>
  <c r="H18" i="139" s="1"/>
  <c r="I18" i="139" s="1"/>
  <c r="J18" i="139" s="1"/>
  <c r="K18" i="139" s="1"/>
  <c r="L18" i="139" s="1"/>
  <c r="M18" i="139" s="1"/>
  <c r="N18" i="139" s="1"/>
  <c r="O18" i="139" s="1"/>
  <c r="P18" i="139" s="1"/>
  <c r="Q18" i="139" s="1"/>
  <c r="R18" i="139" s="1"/>
  <c r="S18" i="139" s="1"/>
  <c r="T18" i="139" s="1"/>
  <c r="U18" i="139" s="1"/>
  <c r="V18" i="139" s="1"/>
  <c r="W18" i="139" s="1"/>
  <c r="X18" i="139" s="1"/>
  <c r="Y18" i="139" s="1"/>
  <c r="Z18" i="139" s="1"/>
  <c r="AA18" i="139" s="1"/>
  <c r="AB18" i="139" s="1"/>
  <c r="AC18" i="139" s="1"/>
  <c r="AD18" i="139" s="1"/>
  <c r="AE18" i="139" s="1"/>
  <c r="AF18" i="139" s="1"/>
  <c r="AG18" i="139" s="1"/>
  <c r="AH18" i="139" s="1"/>
  <c r="AI18" i="139" s="1"/>
  <c r="AJ18" i="139" s="1"/>
  <c r="AK18" i="139" s="1"/>
  <c r="AL18" i="139" s="1"/>
  <c r="AM18" i="139" s="1"/>
  <c r="AN18" i="139" s="1"/>
  <c r="AO18" i="139" s="1"/>
  <c r="AP18" i="139" s="1"/>
  <c r="AQ18" i="139" s="1"/>
  <c r="AR18" i="139" s="1"/>
  <c r="AS18" i="139" s="1"/>
  <c r="AT18" i="139" s="1"/>
  <c r="AU18" i="139" s="1"/>
  <c r="AV18" i="139" s="1"/>
  <c r="AW18" i="139" s="1"/>
  <c r="AX18" i="139" s="1"/>
  <c r="AY18" i="139" s="1"/>
  <c r="AZ18" i="139" s="1"/>
  <c r="BA18" i="139" s="1"/>
  <c r="BB18" i="139" s="1"/>
  <c r="BC18" i="139" s="1"/>
  <c r="BC56" i="138"/>
  <c r="BB56" i="138"/>
  <c r="BA56" i="138"/>
  <c r="AZ56" i="138"/>
  <c r="AY56" i="138"/>
  <c r="AX56" i="138"/>
  <c r="AW56" i="138"/>
  <c r="AV56" i="138"/>
  <c r="AU56" i="138"/>
  <c r="AT56" i="138"/>
  <c r="AS56" i="138"/>
  <c r="AR56" i="138"/>
  <c r="AQ56" i="138"/>
  <c r="AP56" i="138"/>
  <c r="AO56" i="138"/>
  <c r="AN56" i="138"/>
  <c r="AM56" i="138"/>
  <c r="AL56" i="138"/>
  <c r="AK56" i="138"/>
  <c r="AJ56" i="138"/>
  <c r="AI56" i="138"/>
  <c r="AH56" i="138"/>
  <c r="AG56" i="138"/>
  <c r="AF56" i="138"/>
  <c r="AE56" i="138"/>
  <c r="AD56" i="138"/>
  <c r="AC56" i="138"/>
  <c r="AB56" i="138"/>
  <c r="AA56" i="138"/>
  <c r="Z56" i="138"/>
  <c r="Y56" i="138"/>
  <c r="X56" i="138"/>
  <c r="W56" i="138"/>
  <c r="V56" i="138"/>
  <c r="U56" i="138"/>
  <c r="T56" i="138"/>
  <c r="S56" i="138"/>
  <c r="R56" i="138"/>
  <c r="Q56" i="138"/>
  <c r="P56" i="138"/>
  <c r="O56" i="138"/>
  <c r="N56" i="138"/>
  <c r="M56" i="138"/>
  <c r="L56" i="138"/>
  <c r="K56" i="138"/>
  <c r="J56" i="138"/>
  <c r="I56" i="138"/>
  <c r="H56" i="138"/>
  <c r="G56" i="138"/>
  <c r="F56" i="138"/>
  <c r="BC44" i="138"/>
  <c r="BB44" i="138"/>
  <c r="BA44" i="138"/>
  <c r="AZ44" i="138"/>
  <c r="AY44" i="138"/>
  <c r="AX44" i="138"/>
  <c r="AW44" i="138"/>
  <c r="AV44" i="138"/>
  <c r="AU44" i="138"/>
  <c r="AT44" i="138"/>
  <c r="AT46" i="138" s="1"/>
  <c r="AT51" i="138" s="1"/>
  <c r="AR12" i="137" s="1"/>
  <c r="AR13" i="137" s="1"/>
  <c r="AS44" i="138"/>
  <c r="AR44" i="138"/>
  <c r="AQ44" i="138"/>
  <c r="AP44" i="138"/>
  <c r="AO44" i="138"/>
  <c r="AN44" i="138"/>
  <c r="AM44" i="138"/>
  <c r="AL44" i="138"/>
  <c r="AK44" i="138"/>
  <c r="AJ44" i="138"/>
  <c r="AI44" i="138"/>
  <c r="AH44" i="138"/>
  <c r="AG44" i="138"/>
  <c r="AF44" i="138"/>
  <c r="AE44" i="138"/>
  <c r="AD44" i="138"/>
  <c r="AC44" i="138"/>
  <c r="AB44" i="138"/>
  <c r="AA44" i="138"/>
  <c r="Z44" i="138"/>
  <c r="Y44" i="138"/>
  <c r="X44" i="138"/>
  <c r="W44" i="138"/>
  <c r="V44" i="138"/>
  <c r="U44" i="138"/>
  <c r="T44" i="138"/>
  <c r="S44" i="138"/>
  <c r="R44" i="138"/>
  <c r="Q44" i="138"/>
  <c r="P44" i="138"/>
  <c r="O44" i="138"/>
  <c r="N44" i="138"/>
  <c r="M44" i="138"/>
  <c r="L44" i="138"/>
  <c r="K44" i="138"/>
  <c r="J44" i="138"/>
  <c r="I44" i="138"/>
  <c r="H44" i="138"/>
  <c r="G44" i="138"/>
  <c r="F44" i="138"/>
  <c r="BC40" i="138"/>
  <c r="BB40" i="138"/>
  <c r="BA40" i="138"/>
  <c r="AZ40" i="138"/>
  <c r="AY40" i="138"/>
  <c r="AX40" i="138"/>
  <c r="AW40" i="138"/>
  <c r="AV40" i="138"/>
  <c r="AU40" i="138"/>
  <c r="AT40" i="138"/>
  <c r="AS40" i="138"/>
  <c r="AR40" i="138"/>
  <c r="AQ40" i="138"/>
  <c r="AP40" i="138"/>
  <c r="AO40" i="138"/>
  <c r="AN40" i="138"/>
  <c r="AM40" i="138"/>
  <c r="AL40" i="138"/>
  <c r="AK40" i="138"/>
  <c r="AJ40" i="138"/>
  <c r="AI40" i="138"/>
  <c r="AH40" i="138"/>
  <c r="AH46" i="138" s="1"/>
  <c r="AH51" i="138" s="1"/>
  <c r="AF12" i="137" s="1"/>
  <c r="AF13" i="137" s="1"/>
  <c r="AG40" i="138"/>
  <c r="AF40" i="138"/>
  <c r="AE40" i="138"/>
  <c r="AD40" i="138"/>
  <c r="AC40" i="138"/>
  <c r="AB40" i="138"/>
  <c r="AA40" i="138"/>
  <c r="Z40" i="138"/>
  <c r="Y40" i="138"/>
  <c r="X40" i="138"/>
  <c r="W40" i="138"/>
  <c r="V40" i="138"/>
  <c r="V46" i="138" s="1"/>
  <c r="V51" i="138" s="1"/>
  <c r="T12" i="137" s="1"/>
  <c r="T13" i="137" s="1"/>
  <c r="U40" i="138"/>
  <c r="T40" i="138"/>
  <c r="S40" i="138"/>
  <c r="R40" i="138"/>
  <c r="Q40" i="138"/>
  <c r="P40" i="138"/>
  <c r="O40" i="138"/>
  <c r="N40" i="138"/>
  <c r="M40" i="138"/>
  <c r="L40" i="138"/>
  <c r="K40" i="138"/>
  <c r="J40" i="138"/>
  <c r="I40" i="138"/>
  <c r="H40" i="138"/>
  <c r="G40" i="138"/>
  <c r="F40" i="138"/>
  <c r="BC27" i="138"/>
  <c r="BB27" i="138"/>
  <c r="BA27" i="138"/>
  <c r="AZ27" i="138"/>
  <c r="AY27" i="138"/>
  <c r="AX27" i="138"/>
  <c r="AW27" i="138"/>
  <c r="AV27" i="138"/>
  <c r="AU27" i="138"/>
  <c r="AT27" i="138"/>
  <c r="AS27" i="138"/>
  <c r="AR27" i="138"/>
  <c r="AQ27" i="138"/>
  <c r="AP27" i="138"/>
  <c r="AO27" i="138"/>
  <c r="AN27" i="138"/>
  <c r="AM27" i="138"/>
  <c r="AL27" i="138"/>
  <c r="AK27" i="138"/>
  <c r="AJ27" i="138"/>
  <c r="AI27" i="138"/>
  <c r="AH27" i="138"/>
  <c r="AG27" i="138"/>
  <c r="AF27" i="138"/>
  <c r="AE27" i="138"/>
  <c r="AD27" i="138"/>
  <c r="AC27" i="138"/>
  <c r="AB27" i="138"/>
  <c r="AA27" i="138"/>
  <c r="Z27" i="138"/>
  <c r="Y27" i="138"/>
  <c r="X27" i="138"/>
  <c r="W27" i="138"/>
  <c r="V27" i="138"/>
  <c r="U27" i="138"/>
  <c r="T27" i="138"/>
  <c r="T46" i="138" s="1"/>
  <c r="T51" i="138" s="1"/>
  <c r="R12" i="137" s="1"/>
  <c r="R13" i="137" s="1"/>
  <c r="S27" i="138"/>
  <c r="R27" i="138"/>
  <c r="Q27" i="138"/>
  <c r="P27" i="138"/>
  <c r="P46" i="138" s="1"/>
  <c r="P51" i="138" s="1"/>
  <c r="N12" i="137" s="1"/>
  <c r="N13" i="137" s="1"/>
  <c r="O27" i="138"/>
  <c r="N27" i="138"/>
  <c r="N46" i="138" s="1"/>
  <c r="N51" i="138" s="1"/>
  <c r="L12" i="137" s="1"/>
  <c r="L13" i="137" s="1"/>
  <c r="M27" i="138"/>
  <c r="L27" i="138"/>
  <c r="L46" i="138" s="1"/>
  <c r="L51" i="138" s="1"/>
  <c r="J12" i="137" s="1"/>
  <c r="J13" i="137" s="1"/>
  <c r="K27" i="138"/>
  <c r="J27" i="138"/>
  <c r="I27" i="138"/>
  <c r="H27" i="138"/>
  <c r="H46" i="138" s="1"/>
  <c r="H51" i="138" s="1"/>
  <c r="F12" i="137" s="1"/>
  <c r="F13" i="137" s="1"/>
  <c r="G27" i="138"/>
  <c r="F27" i="138"/>
  <c r="B22" i="138"/>
  <c r="F18" i="138"/>
  <c r="G18" i="138" s="1"/>
  <c r="H18" i="138" s="1"/>
  <c r="I18" i="138" s="1"/>
  <c r="J18" i="138" s="1"/>
  <c r="K18" i="138" s="1"/>
  <c r="L18" i="138" s="1"/>
  <c r="M18" i="138" s="1"/>
  <c r="N18" i="138" s="1"/>
  <c r="O18" i="138" s="1"/>
  <c r="P18" i="138" s="1"/>
  <c r="Q18" i="138" s="1"/>
  <c r="R18" i="138" s="1"/>
  <c r="S18" i="138" s="1"/>
  <c r="T18" i="138" s="1"/>
  <c r="U18" i="138" s="1"/>
  <c r="V18" i="138" s="1"/>
  <c r="W18" i="138" s="1"/>
  <c r="X18" i="138" s="1"/>
  <c r="Y18" i="138" s="1"/>
  <c r="Z18" i="138" s="1"/>
  <c r="AA18" i="138" s="1"/>
  <c r="AB18" i="138" s="1"/>
  <c r="AC18" i="138" s="1"/>
  <c r="AD18" i="138" s="1"/>
  <c r="AE18" i="138" s="1"/>
  <c r="AF18" i="138" s="1"/>
  <c r="AG18" i="138" s="1"/>
  <c r="AH18" i="138" s="1"/>
  <c r="AI18" i="138" s="1"/>
  <c r="AJ18" i="138" s="1"/>
  <c r="AK18" i="138" s="1"/>
  <c r="AL18" i="138" s="1"/>
  <c r="AM18" i="138" s="1"/>
  <c r="AN18" i="138" s="1"/>
  <c r="AO18" i="138" s="1"/>
  <c r="AP18" i="138" s="1"/>
  <c r="AQ18" i="138" s="1"/>
  <c r="AR18" i="138" s="1"/>
  <c r="AS18" i="138" s="1"/>
  <c r="AT18" i="138" s="1"/>
  <c r="AU18" i="138" s="1"/>
  <c r="AV18" i="138" s="1"/>
  <c r="AW18" i="138" s="1"/>
  <c r="AX18" i="138" s="1"/>
  <c r="AY18" i="138" s="1"/>
  <c r="AZ18" i="138" s="1"/>
  <c r="BA18" i="138" s="1"/>
  <c r="BB18" i="138" s="1"/>
  <c r="BC18" i="138" s="1"/>
  <c r="Z46" i="138" l="1"/>
  <c r="Z51" i="138" s="1"/>
  <c r="X12" i="137" s="1"/>
  <c r="X13" i="137" s="1"/>
  <c r="AU46" i="141"/>
  <c r="AU51" i="141" s="1"/>
  <c r="M46" i="139"/>
  <c r="M51" i="139" s="1"/>
  <c r="K15" i="137" s="1"/>
  <c r="K16" i="137" s="1"/>
  <c r="AN46" i="138"/>
  <c r="AN51" i="138" s="1"/>
  <c r="AL12" i="137" s="1"/>
  <c r="AL13" i="137" s="1"/>
  <c r="K46" i="140"/>
  <c r="K51" i="140" s="1"/>
  <c r="I18" i="137" s="1"/>
  <c r="I19" i="137" s="1"/>
  <c r="AR46" i="138"/>
  <c r="AR51" i="138" s="1"/>
  <c r="AP12" i="137" s="1"/>
  <c r="AP13" i="137" s="1"/>
  <c r="S46" i="140"/>
  <c r="S51" i="140" s="1"/>
  <c r="Q18" i="137" s="1"/>
  <c r="Q19" i="137" s="1"/>
  <c r="AK46" i="139"/>
  <c r="AK51" i="139" s="1"/>
  <c r="AI15" i="137" s="1"/>
  <c r="AI16" i="137" s="1"/>
  <c r="F46" i="138"/>
  <c r="AA46" i="140"/>
  <c r="AA51" i="140" s="1"/>
  <c r="Y18" i="137" s="1"/>
  <c r="Y19" i="137" s="1"/>
  <c r="AL46" i="138"/>
  <c r="AL51" i="138" s="1"/>
  <c r="AJ12" i="137" s="1"/>
  <c r="AJ13" i="137" s="1"/>
  <c r="AS46" i="141"/>
  <c r="AS51" i="141" s="1"/>
  <c r="AV46" i="141"/>
  <c r="AV51" i="141" s="1"/>
  <c r="AB46" i="138"/>
  <c r="AB51" i="138" s="1"/>
  <c r="Z12" i="137" s="1"/>
  <c r="Z13" i="137" s="1"/>
  <c r="AD46" i="138"/>
  <c r="AD51" i="138" s="1"/>
  <c r="AB12" i="137" s="1"/>
  <c r="AB13" i="137" s="1"/>
  <c r="U46" i="139"/>
  <c r="U51" i="139" s="1"/>
  <c r="S15" i="137" s="1"/>
  <c r="S16" i="137" s="1"/>
  <c r="H46" i="140"/>
  <c r="H51" i="140" s="1"/>
  <c r="F18" i="137" s="1"/>
  <c r="F19" i="137" s="1"/>
  <c r="BB46" i="138"/>
  <c r="BB51" i="138" s="1"/>
  <c r="AZ12" i="137" s="1"/>
  <c r="AZ13" i="137" s="1"/>
  <c r="O46" i="140"/>
  <c r="O51" i="140" s="1"/>
  <c r="M18" i="137" s="1"/>
  <c r="M19" i="137" s="1"/>
  <c r="Q46" i="140"/>
  <c r="Q51" i="140" s="1"/>
  <c r="O18" i="137" s="1"/>
  <c r="O19" i="137" s="1"/>
  <c r="Y46" i="140"/>
  <c r="Y51" i="140" s="1"/>
  <c r="W18" i="137" s="1"/>
  <c r="W19" i="137" s="1"/>
  <c r="L46" i="141"/>
  <c r="L51" i="141" s="1"/>
  <c r="AP46" i="140"/>
  <c r="AP51" i="140" s="1"/>
  <c r="AN18" i="137" s="1"/>
  <c r="AN19" i="137" s="1"/>
  <c r="J46" i="138"/>
  <c r="J51" i="138" s="1"/>
  <c r="H12" i="137" s="1"/>
  <c r="H13" i="137" s="1"/>
  <c r="AE46" i="140"/>
  <c r="AE51" i="140" s="1"/>
  <c r="AC18" i="137" s="1"/>
  <c r="AC19" i="137" s="1"/>
  <c r="AJ46" i="140"/>
  <c r="AJ51" i="140" s="1"/>
  <c r="AH18" i="137" s="1"/>
  <c r="AH19" i="137" s="1"/>
  <c r="AX46" i="140"/>
  <c r="AX51" i="140" s="1"/>
  <c r="AV18" i="137" s="1"/>
  <c r="AV19" i="137" s="1"/>
  <c r="X46" i="138"/>
  <c r="X51" i="138" s="1"/>
  <c r="V12" i="137" s="1"/>
  <c r="V13" i="137" s="1"/>
  <c r="J46" i="140"/>
  <c r="J51" i="140" s="1"/>
  <c r="H18" i="137" s="1"/>
  <c r="H19" i="137" s="1"/>
  <c r="AW46" i="141"/>
  <c r="AW51" i="141" s="1"/>
  <c r="N46" i="140"/>
  <c r="N51" i="140" s="1"/>
  <c r="L18" i="137" s="1"/>
  <c r="L19" i="137" s="1"/>
  <c r="Q46" i="139"/>
  <c r="Q51" i="139" s="1"/>
  <c r="O15" i="137" s="1"/>
  <c r="O16" i="137" s="1"/>
  <c r="V46" i="140"/>
  <c r="V51" i="140" s="1"/>
  <c r="T18" i="137" s="1"/>
  <c r="T19" i="137" s="1"/>
  <c r="Y46" i="139"/>
  <c r="Y51" i="139" s="1"/>
  <c r="W15" i="137" s="1"/>
  <c r="W16" i="137" s="1"/>
  <c r="AD46" i="140"/>
  <c r="AD51" i="140" s="1"/>
  <c r="AB18" i="137" s="1"/>
  <c r="AB19" i="137" s="1"/>
  <c r="AH46" i="140"/>
  <c r="AH51" i="140" s="1"/>
  <c r="AF18" i="137" s="1"/>
  <c r="AF19" i="137" s="1"/>
  <c r="G46" i="141"/>
  <c r="G51" i="141" s="1"/>
  <c r="AL46" i="140"/>
  <c r="AL51" i="140" s="1"/>
  <c r="AJ18" i="137" s="1"/>
  <c r="AJ19" i="137" s="1"/>
  <c r="K46" i="141"/>
  <c r="K51" i="141" s="1"/>
  <c r="O46" i="141"/>
  <c r="O51" i="141" s="1"/>
  <c r="AK46" i="140"/>
  <c r="AK51" i="140" s="1"/>
  <c r="AI18" i="137" s="1"/>
  <c r="AI19" i="137" s="1"/>
  <c r="W46" i="141"/>
  <c r="W51" i="141" s="1"/>
  <c r="AP46" i="138"/>
  <c r="AP51" i="138" s="1"/>
  <c r="AN12" i="137" s="1"/>
  <c r="AN13" i="137" s="1"/>
  <c r="AY46" i="141"/>
  <c r="AY51" i="141" s="1"/>
  <c r="AF46" i="138"/>
  <c r="AF51" i="138" s="1"/>
  <c r="AD12" i="137" s="1"/>
  <c r="AD13" i="137" s="1"/>
  <c r="T46" i="140"/>
  <c r="T51" i="140" s="1"/>
  <c r="R18" i="137" s="1"/>
  <c r="R19" i="137" s="1"/>
  <c r="X46" i="141"/>
  <c r="X51" i="141" s="1"/>
  <c r="F46" i="140"/>
  <c r="F51" i="140" s="1"/>
  <c r="D18" i="137" s="1"/>
  <c r="AQ46" i="141"/>
  <c r="AQ51" i="141" s="1"/>
  <c r="BA46" i="141"/>
  <c r="BA51" i="141" s="1"/>
  <c r="R46" i="140"/>
  <c r="R51" i="140" s="1"/>
  <c r="P18" i="137" s="1"/>
  <c r="P19" i="137" s="1"/>
  <c r="AX46" i="138"/>
  <c r="AX51" i="138" s="1"/>
  <c r="AV12" i="137" s="1"/>
  <c r="AV13" i="137" s="1"/>
  <c r="Z46" i="140"/>
  <c r="Z51" i="140" s="1"/>
  <c r="X18" i="137" s="1"/>
  <c r="X19" i="137" s="1"/>
  <c r="AG46" i="139"/>
  <c r="AG51" i="139" s="1"/>
  <c r="AE15" i="137" s="1"/>
  <c r="AE16" i="137" s="1"/>
  <c r="AZ46" i="138"/>
  <c r="AZ51" i="138" s="1"/>
  <c r="AX12" i="137" s="1"/>
  <c r="AX13" i="137" s="1"/>
  <c r="P46" i="141"/>
  <c r="P51" i="141" s="1"/>
  <c r="Q46" i="141"/>
  <c r="Q51" i="141" s="1"/>
  <c r="AF46" i="140"/>
  <c r="AF51" i="140" s="1"/>
  <c r="AD18" i="137" s="1"/>
  <c r="AD19" i="137" s="1"/>
  <c r="AG46" i="140"/>
  <c r="AG51" i="140" s="1"/>
  <c r="AE18" i="137" s="1"/>
  <c r="AE19" i="137" s="1"/>
  <c r="R46" i="138"/>
  <c r="R51" i="138" s="1"/>
  <c r="P12" i="137" s="1"/>
  <c r="P13" i="137" s="1"/>
  <c r="BA46" i="139"/>
  <c r="BA51" i="139" s="1"/>
  <c r="AY15" i="137" s="1"/>
  <c r="AY16" i="137" s="1"/>
  <c r="AM46" i="140"/>
  <c r="AM51" i="140" s="1"/>
  <c r="AK18" i="137" s="1"/>
  <c r="AK19" i="137" s="1"/>
  <c r="Y46" i="141"/>
  <c r="Y51" i="141" s="1"/>
  <c r="AR46" i="141"/>
  <c r="AR51" i="141" s="1"/>
  <c r="I46" i="139"/>
  <c r="I51" i="139" s="1"/>
  <c r="G15" i="137" s="1"/>
  <c r="G16" i="137" s="1"/>
  <c r="AZ46" i="141"/>
  <c r="AZ51" i="141" s="1"/>
  <c r="BC46" i="141"/>
  <c r="BC51" i="141" s="1"/>
  <c r="AJ46" i="138"/>
  <c r="AJ51" i="138" s="1"/>
  <c r="AH12" i="137" s="1"/>
  <c r="AH13" i="137" s="1"/>
  <c r="G46" i="140"/>
  <c r="G51" i="140" s="1"/>
  <c r="E18" i="137" s="1"/>
  <c r="E19" i="137" s="1"/>
  <c r="I46" i="140"/>
  <c r="I51" i="140" s="1"/>
  <c r="G18" i="137" s="1"/>
  <c r="G19" i="137" s="1"/>
  <c r="AC46" i="139"/>
  <c r="AC51" i="139" s="1"/>
  <c r="AA15" i="137" s="1"/>
  <c r="AA16" i="137" s="1"/>
  <c r="H46" i="141"/>
  <c r="H51" i="141" s="1"/>
  <c r="I46" i="141"/>
  <c r="I51" i="141" s="1"/>
  <c r="X46" i="140"/>
  <c r="X51" i="140" s="1"/>
  <c r="V18" i="137" s="1"/>
  <c r="V19" i="137" s="1"/>
  <c r="M46" i="141"/>
  <c r="M51" i="141" s="1"/>
  <c r="AB46" i="140"/>
  <c r="AB51" i="140" s="1"/>
  <c r="Z18" i="137" s="1"/>
  <c r="Z19" i="137" s="1"/>
  <c r="AC46" i="140"/>
  <c r="AC51" i="140" s="1"/>
  <c r="AA18" i="137" s="1"/>
  <c r="AA19" i="137" s="1"/>
  <c r="AT46" i="140"/>
  <c r="AT51" i="140" s="1"/>
  <c r="AR18" i="137" s="1"/>
  <c r="AR19" i="137" s="1"/>
  <c r="AN46" i="140"/>
  <c r="AN51" i="140" s="1"/>
  <c r="AL18" i="137" s="1"/>
  <c r="AL19" i="137" s="1"/>
  <c r="BB46" i="140"/>
  <c r="BB51" i="140" s="1"/>
  <c r="AZ18" i="137" s="1"/>
  <c r="AZ19" i="137" s="1"/>
  <c r="L46" i="140"/>
  <c r="L51" i="140" s="1"/>
  <c r="J18" i="137" s="1"/>
  <c r="J19" i="137" s="1"/>
  <c r="M46" i="140"/>
  <c r="M51" i="140" s="1"/>
  <c r="K18" i="137" s="1"/>
  <c r="K19" i="137" s="1"/>
  <c r="P46" i="140"/>
  <c r="P51" i="140" s="1"/>
  <c r="N18" i="137" s="1"/>
  <c r="N19" i="137" s="1"/>
  <c r="AV46" i="138"/>
  <c r="AV51" i="138" s="1"/>
  <c r="AT12" i="137" s="1"/>
  <c r="AT13" i="137" s="1"/>
  <c r="U46" i="140"/>
  <c r="U51" i="140" s="1"/>
  <c r="S18" i="137" s="1"/>
  <c r="S19" i="137" s="1"/>
  <c r="W46" i="140"/>
  <c r="W51" i="140" s="1"/>
  <c r="U18" i="137" s="1"/>
  <c r="U19" i="137" s="1"/>
  <c r="AO46" i="139"/>
  <c r="AO51" i="139" s="1"/>
  <c r="AM15" i="137" s="1"/>
  <c r="AM16" i="137" s="1"/>
  <c r="AS46" i="139"/>
  <c r="AS51" i="139" s="1"/>
  <c r="AQ15" i="137" s="1"/>
  <c r="AQ16" i="137" s="1"/>
  <c r="S46" i="141"/>
  <c r="S51" i="141" s="1"/>
  <c r="T46" i="141"/>
  <c r="T51" i="141" s="1"/>
  <c r="AW46" i="139"/>
  <c r="AW51" i="139" s="1"/>
  <c r="AU15" i="137" s="1"/>
  <c r="AU16" i="137" s="1"/>
  <c r="AI46" i="140"/>
  <c r="AI51" i="140" s="1"/>
  <c r="AG18" i="137" s="1"/>
  <c r="AG19" i="137" s="1"/>
  <c r="U46" i="141"/>
  <c r="U51" i="141" s="1"/>
  <c r="AO46" i="140"/>
  <c r="AO51" i="140" s="1"/>
  <c r="AM18" i="137" s="1"/>
  <c r="AM19" i="137" s="1"/>
  <c r="AA46" i="141"/>
  <c r="AA51" i="141" s="1"/>
  <c r="F46" i="141"/>
  <c r="F51" i="141" s="1"/>
  <c r="J46" i="141"/>
  <c r="J51" i="141" s="1"/>
  <c r="N46" i="141"/>
  <c r="N51" i="141" s="1"/>
  <c r="R46" i="141"/>
  <c r="R51" i="141" s="1"/>
  <c r="V46" i="141"/>
  <c r="V51" i="141" s="1"/>
  <c r="Z46" i="141"/>
  <c r="Z51" i="141" s="1"/>
  <c r="AD46" i="141"/>
  <c r="AD51" i="141" s="1"/>
  <c r="AH46" i="141"/>
  <c r="AH51" i="141" s="1"/>
  <c r="AL46" i="141"/>
  <c r="AL51" i="141" s="1"/>
  <c r="AP46" i="141"/>
  <c r="AP51" i="141" s="1"/>
  <c r="AT46" i="141"/>
  <c r="AT51" i="141" s="1"/>
  <c r="AX46" i="141"/>
  <c r="AX51" i="141" s="1"/>
  <c r="BB46" i="141"/>
  <c r="BB51" i="141" s="1"/>
  <c r="G46" i="139"/>
  <c r="G51" i="139" s="1"/>
  <c r="E15" i="137" s="1"/>
  <c r="E16" i="137" s="1"/>
  <c r="K46" i="139"/>
  <c r="K51" i="139" s="1"/>
  <c r="I15" i="137" s="1"/>
  <c r="I16" i="137" s="1"/>
  <c r="O46" i="139"/>
  <c r="O51" i="139" s="1"/>
  <c r="M15" i="137" s="1"/>
  <c r="M16" i="137" s="1"/>
  <c r="S46" i="139"/>
  <c r="S51" i="139" s="1"/>
  <c r="Q15" i="137" s="1"/>
  <c r="Q16" i="137" s="1"/>
  <c r="W46" i="139"/>
  <c r="W51" i="139" s="1"/>
  <c r="U15" i="137" s="1"/>
  <c r="U16" i="137" s="1"/>
  <c r="AA46" i="139"/>
  <c r="AA51" i="139" s="1"/>
  <c r="Y15" i="137" s="1"/>
  <c r="Y16" i="137" s="1"/>
  <c r="AE46" i="139"/>
  <c r="AE51" i="139" s="1"/>
  <c r="AC15" i="137" s="1"/>
  <c r="AC16" i="137" s="1"/>
  <c r="AI46" i="139"/>
  <c r="AI51" i="139" s="1"/>
  <c r="AG15" i="137" s="1"/>
  <c r="AG16" i="137" s="1"/>
  <c r="AM46" i="139"/>
  <c r="AM51" i="139" s="1"/>
  <c r="AK15" i="137" s="1"/>
  <c r="AK16" i="137" s="1"/>
  <c r="AQ46" i="139"/>
  <c r="AQ51" i="139" s="1"/>
  <c r="AO15" i="137" s="1"/>
  <c r="AO16" i="137" s="1"/>
  <c r="AU46" i="139"/>
  <c r="AU51" i="139" s="1"/>
  <c r="AS15" i="137" s="1"/>
  <c r="AS16" i="137" s="1"/>
  <c r="AY46" i="139"/>
  <c r="AY51" i="139" s="1"/>
  <c r="AW15" i="137" s="1"/>
  <c r="AW16" i="137" s="1"/>
  <c r="BC46" i="139"/>
  <c r="BC51" i="139" s="1"/>
  <c r="BA15" i="137" s="1"/>
  <c r="BA16" i="137" s="1"/>
  <c r="G46" i="138"/>
  <c r="G51" i="138" s="1"/>
  <c r="E12" i="137" s="1"/>
  <c r="E13" i="137" s="1"/>
  <c r="K46" i="138"/>
  <c r="K51" i="138" s="1"/>
  <c r="I12" i="137" s="1"/>
  <c r="I13" i="137" s="1"/>
  <c r="O46" i="138"/>
  <c r="O51" i="138" s="1"/>
  <c r="M12" i="137" s="1"/>
  <c r="M13" i="137" s="1"/>
  <c r="S46" i="138"/>
  <c r="S51" i="138" s="1"/>
  <c r="Q12" i="137" s="1"/>
  <c r="Q13" i="137" s="1"/>
  <c r="W46" i="138"/>
  <c r="W51" i="138" s="1"/>
  <c r="U12" i="137" s="1"/>
  <c r="U13" i="137" s="1"/>
  <c r="AA46" i="138"/>
  <c r="AA51" i="138" s="1"/>
  <c r="Y12" i="137" s="1"/>
  <c r="Y13" i="137" s="1"/>
  <c r="AE46" i="138"/>
  <c r="AE51" i="138" s="1"/>
  <c r="AC12" i="137" s="1"/>
  <c r="AC13" i="137" s="1"/>
  <c r="AI46" i="138"/>
  <c r="AI51" i="138" s="1"/>
  <c r="AG12" i="137" s="1"/>
  <c r="AG13" i="137" s="1"/>
  <c r="AM46" i="138"/>
  <c r="AM51" i="138" s="1"/>
  <c r="AK12" i="137" s="1"/>
  <c r="AK13" i="137" s="1"/>
  <c r="AQ46" i="138"/>
  <c r="AQ51" i="138" s="1"/>
  <c r="AO12" i="137" s="1"/>
  <c r="AO13" i="137" s="1"/>
  <c r="AU46" i="138"/>
  <c r="AU51" i="138" s="1"/>
  <c r="AS12" i="137" s="1"/>
  <c r="AS13" i="137" s="1"/>
  <c r="AY46" i="138"/>
  <c r="AY51" i="138" s="1"/>
  <c r="AW12" i="137" s="1"/>
  <c r="AW13" i="137" s="1"/>
  <c r="BC46" i="138"/>
  <c r="BC51" i="138" s="1"/>
  <c r="BA12" i="137" s="1"/>
  <c r="BA13" i="137" s="1"/>
  <c r="H46" i="139"/>
  <c r="H51" i="139" s="1"/>
  <c r="F15" i="137" s="1"/>
  <c r="F16" i="137" s="1"/>
  <c r="L46" i="139"/>
  <c r="L51" i="139" s="1"/>
  <c r="J15" i="137" s="1"/>
  <c r="J16" i="137" s="1"/>
  <c r="P46" i="139"/>
  <c r="P51" i="139" s="1"/>
  <c r="N15" i="137" s="1"/>
  <c r="N16" i="137" s="1"/>
  <c r="T46" i="139"/>
  <c r="T51" i="139" s="1"/>
  <c r="R15" i="137" s="1"/>
  <c r="R16" i="137" s="1"/>
  <c r="X46" i="139"/>
  <c r="X51" i="139" s="1"/>
  <c r="V15" i="137" s="1"/>
  <c r="V16" i="137" s="1"/>
  <c r="AB46" i="139"/>
  <c r="AB51" i="139" s="1"/>
  <c r="Z15" i="137" s="1"/>
  <c r="Z16" i="137" s="1"/>
  <c r="AF46" i="139"/>
  <c r="AF51" i="139" s="1"/>
  <c r="AD15" i="137" s="1"/>
  <c r="AD16" i="137" s="1"/>
  <c r="AJ46" i="139"/>
  <c r="AJ51" i="139" s="1"/>
  <c r="AH15" i="137" s="1"/>
  <c r="AH16" i="137" s="1"/>
  <c r="AN46" i="139"/>
  <c r="AN51" i="139" s="1"/>
  <c r="AL15" i="137" s="1"/>
  <c r="AL16" i="137" s="1"/>
  <c r="AR46" i="139"/>
  <c r="AR51" i="139" s="1"/>
  <c r="AP15" i="137" s="1"/>
  <c r="AP16" i="137" s="1"/>
  <c r="AV46" i="139"/>
  <c r="AV51" i="139" s="1"/>
  <c r="AT15" i="137" s="1"/>
  <c r="AT16" i="137" s="1"/>
  <c r="AZ46" i="139"/>
  <c r="AZ51" i="139" s="1"/>
  <c r="AX15" i="137" s="1"/>
  <c r="AX16" i="137" s="1"/>
  <c r="F46" i="139"/>
  <c r="F51" i="139" s="1"/>
  <c r="D15" i="137" s="1"/>
  <c r="J46" i="139"/>
  <c r="J51" i="139" s="1"/>
  <c r="H15" i="137" s="1"/>
  <c r="H16" i="137" s="1"/>
  <c r="N46" i="139"/>
  <c r="N51" i="139" s="1"/>
  <c r="L15" i="137" s="1"/>
  <c r="L16" i="137" s="1"/>
  <c r="R46" i="139"/>
  <c r="R51" i="139" s="1"/>
  <c r="P15" i="137" s="1"/>
  <c r="P16" i="137" s="1"/>
  <c r="V46" i="139"/>
  <c r="V51" i="139" s="1"/>
  <c r="T15" i="137" s="1"/>
  <c r="T16" i="137" s="1"/>
  <c r="Z46" i="139"/>
  <c r="Z51" i="139" s="1"/>
  <c r="X15" i="137" s="1"/>
  <c r="X16" i="137" s="1"/>
  <c r="AD46" i="139"/>
  <c r="AD51" i="139" s="1"/>
  <c r="AB15" i="137" s="1"/>
  <c r="AB16" i="137" s="1"/>
  <c r="AH46" i="139"/>
  <c r="AH51" i="139" s="1"/>
  <c r="AF15" i="137" s="1"/>
  <c r="AF16" i="137" s="1"/>
  <c r="AL46" i="139"/>
  <c r="AL51" i="139" s="1"/>
  <c r="AJ15" i="137" s="1"/>
  <c r="AJ16" i="137" s="1"/>
  <c r="AP46" i="139"/>
  <c r="AP51" i="139" s="1"/>
  <c r="AN15" i="137" s="1"/>
  <c r="AN16" i="137" s="1"/>
  <c r="AT46" i="139"/>
  <c r="AT51" i="139" s="1"/>
  <c r="AR15" i="137" s="1"/>
  <c r="AR16" i="137" s="1"/>
  <c r="AX46" i="139"/>
  <c r="AX51" i="139" s="1"/>
  <c r="AV15" i="137" s="1"/>
  <c r="AV16" i="137" s="1"/>
  <c r="BB46" i="139"/>
  <c r="BB51" i="139" s="1"/>
  <c r="AZ15" i="137" s="1"/>
  <c r="AZ16" i="137" s="1"/>
  <c r="F51" i="138"/>
  <c r="D12" i="137" s="1"/>
  <c r="M46" i="138"/>
  <c r="M51" i="138" s="1"/>
  <c r="K12" i="137" s="1"/>
  <c r="K13" i="137" s="1"/>
  <c r="Y46" i="138"/>
  <c r="Y51" i="138" s="1"/>
  <c r="W12" i="137" s="1"/>
  <c r="W13" i="137" s="1"/>
  <c r="AO46" i="138"/>
  <c r="AO51" i="138" s="1"/>
  <c r="AM12" i="137" s="1"/>
  <c r="AM13" i="137" s="1"/>
  <c r="I46" i="138"/>
  <c r="I51" i="138" s="1"/>
  <c r="G12" i="137" s="1"/>
  <c r="G13" i="137" s="1"/>
  <c r="U46" i="138"/>
  <c r="U51" i="138" s="1"/>
  <c r="S12" i="137" s="1"/>
  <c r="S13" i="137" s="1"/>
  <c r="AC46" i="138"/>
  <c r="AC51" i="138" s="1"/>
  <c r="AA12" i="137" s="1"/>
  <c r="AA13" i="137" s="1"/>
  <c r="AK46" i="138"/>
  <c r="AK51" i="138" s="1"/>
  <c r="AI12" i="137" s="1"/>
  <c r="AI13" i="137" s="1"/>
  <c r="BA46" i="138"/>
  <c r="BA51" i="138" s="1"/>
  <c r="AY12" i="137" s="1"/>
  <c r="AY13" i="137" s="1"/>
  <c r="Q46" i="138"/>
  <c r="Q51" i="138" s="1"/>
  <c r="O12" i="137" s="1"/>
  <c r="O13" i="137" s="1"/>
  <c r="AG46" i="138"/>
  <c r="AG51" i="138" s="1"/>
  <c r="AE12" i="137" s="1"/>
  <c r="AE13" i="137" s="1"/>
  <c r="AS46" i="138"/>
  <c r="AS51" i="138" s="1"/>
  <c r="AQ12" i="137" s="1"/>
  <c r="AQ13" i="137" s="1"/>
  <c r="AW46" i="138"/>
  <c r="AW51" i="138" s="1"/>
  <c r="AU12" i="137" s="1"/>
  <c r="AU13" i="137" s="1"/>
  <c r="A12" i="137" l="1"/>
  <c r="D13" i="137"/>
  <c r="A18" i="137"/>
  <c r="D19" i="137"/>
  <c r="A15" i="137"/>
  <c r="D16" i="137"/>
  <c r="D7" i="137"/>
  <c r="E7" i="137" s="1"/>
  <c r="F7" i="137" s="1"/>
  <c r="G7" i="137" s="1"/>
  <c r="H7" i="137" s="1"/>
  <c r="I7" i="137" s="1"/>
  <c r="J7" i="137" s="1"/>
  <c r="K7" i="137" s="1"/>
  <c r="L7" i="137" s="1"/>
  <c r="M7" i="137" s="1"/>
  <c r="N7" i="137" s="1"/>
  <c r="O7" i="137" s="1"/>
  <c r="P7" i="137" s="1"/>
  <c r="Q7" i="137" s="1"/>
  <c r="R7" i="137" s="1"/>
  <c r="S7" i="137" s="1"/>
  <c r="T7" i="137" s="1"/>
  <c r="U7" i="137" s="1"/>
  <c r="V7" i="137" s="1"/>
  <c r="W7" i="137" s="1"/>
  <c r="X7" i="137" s="1"/>
  <c r="Y7" i="137" s="1"/>
  <c r="Z7" i="137" s="1"/>
  <c r="AA7" i="137" s="1"/>
  <c r="AB7" i="137" s="1"/>
  <c r="AC7" i="137" s="1"/>
  <c r="AD7" i="137" s="1"/>
  <c r="AE7" i="137" s="1"/>
  <c r="AF7" i="137" s="1"/>
  <c r="AG7" i="137" s="1"/>
  <c r="AH7" i="137" s="1"/>
  <c r="AI7" i="137" s="1"/>
  <c r="AJ7" i="137" s="1"/>
  <c r="AK7" i="137" s="1"/>
  <c r="AL7" i="137" s="1"/>
  <c r="AM7" i="137" s="1"/>
  <c r="AN7" i="137" s="1"/>
  <c r="AO7" i="137" s="1"/>
  <c r="AP7" i="137" s="1"/>
  <c r="AQ7" i="137" s="1"/>
  <c r="AR7" i="137" s="1"/>
  <c r="AS7" i="137" s="1"/>
  <c r="AT7" i="137" s="1"/>
  <c r="AU7" i="137" s="1"/>
  <c r="AV7" i="137" s="1"/>
  <c r="AW7" i="137" s="1"/>
  <c r="AX7" i="137" s="1"/>
  <c r="AY7" i="137" s="1"/>
  <c r="AZ7" i="137" s="1"/>
  <c r="BA7" i="137" s="1"/>
  <c r="B22" i="126" l="1"/>
  <c r="B22" i="120"/>
  <c r="B25" i="128"/>
  <c r="F23" i="120" l="1"/>
  <c r="F23" i="141" l="1"/>
  <c r="F23" i="138"/>
  <c r="F26" i="128"/>
  <c r="F23" i="126"/>
  <c r="E9" i="130"/>
  <c r="E12" i="130" s="1"/>
  <c r="G23" i="120" l="1"/>
  <c r="G23" i="126"/>
  <c r="G26" i="128"/>
  <c r="F9" i="130"/>
  <c r="F12" i="130" s="1"/>
  <c r="G9" i="130" l="1"/>
  <c r="G12" i="130" s="1"/>
  <c r="H23" i="126" l="1"/>
  <c r="H26" i="128"/>
  <c r="H23" i="120"/>
  <c r="H9" i="130"/>
  <c r="H12" i="130" s="1"/>
  <c r="I23" i="126" l="1"/>
  <c r="I26" i="128"/>
  <c r="I23" i="120"/>
  <c r="I9" i="130"/>
  <c r="I12" i="130" s="1"/>
  <c r="J23" i="120" l="1"/>
  <c r="J23" i="126"/>
  <c r="J26" i="128"/>
  <c r="J9" i="130"/>
  <c r="J12" i="130" s="1"/>
  <c r="K23" i="120" l="1"/>
  <c r="K23" i="126"/>
  <c r="K26" i="128"/>
  <c r="K9" i="130"/>
  <c r="K12" i="130" s="1"/>
  <c r="L23" i="126" l="1"/>
  <c r="L26" i="128"/>
  <c r="L23" i="120"/>
  <c r="L9" i="130"/>
  <c r="L12" i="130" s="1"/>
  <c r="M23" i="126" l="1"/>
  <c r="M26" i="128"/>
  <c r="M23" i="120"/>
  <c r="M9" i="130"/>
  <c r="M12" i="130" s="1"/>
  <c r="N23" i="120" l="1"/>
  <c r="N23" i="126"/>
  <c r="N26" i="128"/>
  <c r="N9" i="130"/>
  <c r="N12" i="130" s="1"/>
  <c r="O23" i="120" l="1"/>
  <c r="O23" i="126"/>
  <c r="O26" i="128"/>
  <c r="O9" i="130"/>
  <c r="O12" i="130" s="1"/>
  <c r="P23" i="126" l="1"/>
  <c r="P26" i="128"/>
  <c r="P23" i="120"/>
  <c r="P9" i="130"/>
  <c r="P12" i="130" s="1"/>
  <c r="Q23" i="126" l="1"/>
  <c r="Q26" i="128"/>
  <c r="Q23" i="120"/>
  <c r="Q9" i="130"/>
  <c r="Q12" i="130" s="1"/>
  <c r="R23" i="120" l="1"/>
  <c r="R23" i="126"/>
  <c r="R26" i="128"/>
  <c r="R9" i="130"/>
  <c r="R12" i="130" s="1"/>
  <c r="S23" i="120" l="1"/>
  <c r="S23" i="126"/>
  <c r="S26" i="128"/>
  <c r="S9" i="130"/>
  <c r="S12" i="130" s="1"/>
  <c r="T23" i="126" l="1"/>
  <c r="T26" i="128"/>
  <c r="T23" i="120"/>
  <c r="T9" i="130"/>
  <c r="T12" i="130" s="1"/>
  <c r="U23" i="126" l="1"/>
  <c r="U26" i="128"/>
  <c r="U23" i="120"/>
  <c r="U9" i="130"/>
  <c r="U12" i="130" s="1"/>
  <c r="V23" i="120" l="1"/>
  <c r="V23" i="126"/>
  <c r="V26" i="128"/>
  <c r="V9" i="130"/>
  <c r="V12" i="130" s="1"/>
  <c r="W23" i="120" l="1"/>
  <c r="W23" i="126"/>
  <c r="W26" i="128"/>
  <c r="W9" i="130"/>
  <c r="W12" i="130" s="1"/>
  <c r="X23" i="126" l="1"/>
  <c r="X26" i="128"/>
  <c r="X23" i="120"/>
  <c r="X9" i="130"/>
  <c r="X12" i="130" s="1"/>
  <c r="Y23" i="126" l="1"/>
  <c r="Y26" i="128"/>
  <c r="Y23" i="120"/>
  <c r="Y9" i="130"/>
  <c r="Y12" i="130" s="1"/>
  <c r="Z23" i="120" l="1"/>
  <c r="Z23" i="126"/>
  <c r="Z26" i="128"/>
  <c r="Z9" i="130"/>
  <c r="Z12" i="130" s="1"/>
  <c r="AA23" i="120" l="1"/>
  <c r="AA23" i="126"/>
  <c r="AA26" i="128"/>
  <c r="AA9" i="130"/>
  <c r="AA12" i="130" s="1"/>
  <c r="AB23" i="126" l="1"/>
  <c r="AB26" i="128"/>
  <c r="AB23" i="120"/>
  <c r="AB9" i="130"/>
  <c r="AB12" i="130" s="1"/>
  <c r="AC23" i="126" l="1"/>
  <c r="AC26" i="128"/>
  <c r="AC23" i="120"/>
  <c r="AC9" i="130"/>
  <c r="AC12" i="130" s="1"/>
  <c r="AD23" i="120" l="1"/>
  <c r="AD23" i="126"/>
  <c r="AD26" i="128"/>
  <c r="AD9" i="130"/>
  <c r="AD12" i="130" s="1"/>
  <c r="AE23" i="120" l="1"/>
  <c r="AE23" i="126"/>
  <c r="AE26" i="128"/>
  <c r="AE9" i="130"/>
  <c r="AE12" i="130" s="1"/>
  <c r="AF23" i="126" l="1"/>
  <c r="AF26" i="128"/>
  <c r="AF23" i="120"/>
  <c r="AF9" i="130"/>
  <c r="AF12" i="130" s="1"/>
  <c r="AG23" i="126" l="1"/>
  <c r="AG26" i="128"/>
  <c r="AG23" i="120"/>
  <c r="AG9" i="130"/>
  <c r="AG12" i="130" s="1"/>
  <c r="AH23" i="120" l="1"/>
  <c r="AH23" i="126"/>
  <c r="AH26" i="128"/>
  <c r="AH9" i="130"/>
  <c r="AH12" i="130" s="1"/>
  <c r="AI23" i="120" l="1"/>
  <c r="AI23" i="126"/>
  <c r="AI26" i="128"/>
  <c r="AI9" i="130"/>
  <c r="AI12" i="130" s="1"/>
  <c r="AJ23" i="126" l="1"/>
  <c r="AJ26" i="128"/>
  <c r="AJ23" i="120"/>
  <c r="AJ9" i="130"/>
  <c r="AJ12" i="130" s="1"/>
  <c r="AK23" i="126" l="1"/>
  <c r="AK26" i="128"/>
  <c r="AK23" i="120"/>
  <c r="AK9" i="130"/>
  <c r="AK12" i="130" s="1"/>
  <c r="AL23" i="120" l="1"/>
  <c r="AL23" i="126"/>
  <c r="AL26" i="128"/>
  <c r="AL9" i="130"/>
  <c r="AL12" i="130" s="1"/>
  <c r="AM23" i="120" l="1"/>
  <c r="AM23" i="126"/>
  <c r="AM26" i="128"/>
  <c r="AM9" i="130"/>
  <c r="AM12" i="130" s="1"/>
  <c r="AN23" i="126" l="1"/>
  <c r="AN26" i="128"/>
  <c r="AN23" i="120"/>
  <c r="AN9" i="130"/>
  <c r="AN12" i="130" s="1"/>
  <c r="AO23" i="126" l="1"/>
  <c r="AO26" i="128"/>
  <c r="AO23" i="120"/>
  <c r="AO9" i="130"/>
  <c r="AO12" i="130" s="1"/>
  <c r="AP23" i="120" l="1"/>
  <c r="AP23" i="126"/>
  <c r="AP26" i="128"/>
  <c r="AP9" i="130"/>
  <c r="AP12" i="130" s="1"/>
  <c r="AQ23" i="120" l="1"/>
  <c r="AQ23" i="126"/>
  <c r="AQ26" i="128"/>
  <c r="AQ9" i="130"/>
  <c r="AQ12" i="130" s="1"/>
  <c r="AR23" i="126" l="1"/>
  <c r="AR26" i="128"/>
  <c r="AR23" i="120"/>
  <c r="AR9" i="130"/>
  <c r="AR12" i="130" s="1"/>
  <c r="AS23" i="126" l="1"/>
  <c r="AS26" i="128"/>
  <c r="AS23" i="120"/>
  <c r="AS9" i="130"/>
  <c r="AS12" i="130" s="1"/>
  <c r="AT23" i="120" l="1"/>
  <c r="AT23" i="126"/>
  <c r="AT26" i="128"/>
  <c r="AT9" i="130"/>
  <c r="AT12" i="130" s="1"/>
  <c r="AU23" i="120" l="1"/>
  <c r="AU23" i="126"/>
  <c r="AU26" i="128"/>
  <c r="AU9" i="130"/>
  <c r="AU12" i="130" s="1"/>
  <c r="AV23" i="126" l="1"/>
  <c r="AV26" i="128"/>
  <c r="AV23" i="120"/>
  <c r="AV9" i="130"/>
  <c r="AV12" i="130" s="1"/>
  <c r="AW23" i="126" l="1"/>
  <c r="AW26" i="128"/>
  <c r="AW23" i="120"/>
  <c r="AW9" i="130"/>
  <c r="AW12" i="130" s="1"/>
  <c r="AX23" i="120" l="1"/>
  <c r="AX23" i="126"/>
  <c r="AX26" i="128"/>
  <c r="AX9" i="130"/>
  <c r="AX12" i="130" s="1"/>
  <c r="AY23" i="120" l="1"/>
  <c r="AY23" i="126"/>
  <c r="AY26" i="128"/>
  <c r="AY9" i="130"/>
  <c r="AY12" i="130" s="1"/>
  <c r="AZ23" i="126" l="1"/>
  <c r="AZ26" i="128"/>
  <c r="AZ23" i="120"/>
  <c r="AZ9" i="130"/>
  <c r="AZ12" i="130" s="1"/>
  <c r="BA23" i="126" l="1"/>
  <c r="BA26" i="128"/>
  <c r="BA23" i="120"/>
  <c r="BA9" i="130"/>
  <c r="BA12" i="130" s="1"/>
  <c r="BC23" i="120" l="1"/>
  <c r="BC23" i="126"/>
  <c r="BC26" i="128"/>
  <c r="BB23" i="120"/>
  <c r="BB23" i="126"/>
  <c r="BB26" i="128"/>
  <c r="E13" i="133"/>
  <c r="E9" i="132"/>
  <c r="E12" i="132" s="1"/>
  <c r="G23" i="139" s="1"/>
  <c r="E9" i="131"/>
  <c r="E12" i="131" s="1"/>
  <c r="C63" i="130"/>
  <c r="C69" i="130" s="1"/>
  <c r="D63" i="130"/>
  <c r="G23" i="140" l="1"/>
  <c r="F13" i="133"/>
  <c r="F9" i="132"/>
  <c r="F12" i="132" s="1"/>
  <c r="H23" i="139" s="1"/>
  <c r="F9" i="131"/>
  <c r="F12" i="131" s="1"/>
  <c r="BC90" i="128"/>
  <c r="BB90" i="128"/>
  <c r="BA90" i="128"/>
  <c r="AZ90" i="128"/>
  <c r="AY90" i="128"/>
  <c r="AX90" i="128"/>
  <c r="AW90" i="128"/>
  <c r="AV90" i="128"/>
  <c r="AU90" i="128"/>
  <c r="AT90" i="128"/>
  <c r="AS90" i="128"/>
  <c r="AR90" i="128"/>
  <c r="AQ90" i="128"/>
  <c r="AP90" i="128"/>
  <c r="AO90" i="128"/>
  <c r="AN90" i="128"/>
  <c r="AM90" i="128"/>
  <c r="AL90" i="128"/>
  <c r="AK90" i="128"/>
  <c r="AJ90" i="128"/>
  <c r="AI90" i="128"/>
  <c r="AH90" i="128"/>
  <c r="AG90" i="128"/>
  <c r="AF90" i="128"/>
  <c r="AE90" i="128"/>
  <c r="AD90" i="128"/>
  <c r="AC90" i="128"/>
  <c r="AB90" i="128"/>
  <c r="AA90" i="128"/>
  <c r="Z90" i="128"/>
  <c r="Y90" i="128"/>
  <c r="X90" i="128"/>
  <c r="W90" i="128"/>
  <c r="V90" i="128"/>
  <c r="U90" i="128"/>
  <c r="T90" i="128"/>
  <c r="S90" i="128"/>
  <c r="R90" i="128"/>
  <c r="Q90" i="128"/>
  <c r="P90" i="128"/>
  <c r="O90" i="128"/>
  <c r="N90" i="128"/>
  <c r="M90" i="128"/>
  <c r="L90" i="128"/>
  <c r="K90" i="128"/>
  <c r="J90" i="128"/>
  <c r="I90" i="128"/>
  <c r="H90" i="128"/>
  <c r="G90" i="128"/>
  <c r="F90" i="128"/>
  <c r="BC89" i="128"/>
  <c r="BB89" i="128"/>
  <c r="BA89" i="128"/>
  <c r="AZ89" i="128"/>
  <c r="AY89" i="128"/>
  <c r="AX89" i="128"/>
  <c r="AW89" i="128"/>
  <c r="AV89" i="128"/>
  <c r="AU89" i="128"/>
  <c r="AT89" i="128"/>
  <c r="AS89" i="128"/>
  <c r="AR89" i="128"/>
  <c r="AQ89" i="128"/>
  <c r="AP89" i="128"/>
  <c r="AO89" i="128"/>
  <c r="AN89" i="128"/>
  <c r="AM89" i="128"/>
  <c r="AL89" i="128"/>
  <c r="AK89" i="128"/>
  <c r="AJ89" i="128"/>
  <c r="AI89" i="128"/>
  <c r="AH89" i="128"/>
  <c r="AG89" i="128"/>
  <c r="AF89" i="128"/>
  <c r="AE89" i="128"/>
  <c r="AD89" i="128"/>
  <c r="AC89" i="128"/>
  <c r="AB89" i="128"/>
  <c r="AA89" i="128"/>
  <c r="Z89" i="128"/>
  <c r="Y89" i="128"/>
  <c r="X89" i="128"/>
  <c r="W89" i="128"/>
  <c r="V89" i="128"/>
  <c r="U89" i="128"/>
  <c r="T89" i="128"/>
  <c r="S89" i="128"/>
  <c r="R89" i="128"/>
  <c r="Q89" i="128"/>
  <c r="P89" i="128"/>
  <c r="O89" i="128"/>
  <c r="N89" i="128"/>
  <c r="M89" i="128"/>
  <c r="L89" i="128"/>
  <c r="K89" i="128"/>
  <c r="J89" i="128"/>
  <c r="I89" i="128"/>
  <c r="H89" i="128"/>
  <c r="G89" i="128"/>
  <c r="F89" i="128"/>
  <c r="BC88" i="128"/>
  <c r="BB88" i="128"/>
  <c r="BA88" i="128"/>
  <c r="AZ88" i="128"/>
  <c r="AY88" i="128"/>
  <c r="AX88" i="128"/>
  <c r="AW88" i="128"/>
  <c r="AV88" i="128"/>
  <c r="AU88" i="128"/>
  <c r="AT88" i="128"/>
  <c r="AS88" i="128"/>
  <c r="AR88" i="128"/>
  <c r="AQ88" i="128"/>
  <c r="AP88" i="128"/>
  <c r="AO88" i="128"/>
  <c r="AN88" i="128"/>
  <c r="AM88" i="128"/>
  <c r="AL88" i="128"/>
  <c r="AK88" i="128"/>
  <c r="AJ88" i="128"/>
  <c r="AI88" i="128"/>
  <c r="AH88" i="128"/>
  <c r="AG88" i="128"/>
  <c r="AF88" i="128"/>
  <c r="AE88" i="128"/>
  <c r="AD88" i="128"/>
  <c r="AC88" i="128"/>
  <c r="AB88" i="128"/>
  <c r="AA88" i="128"/>
  <c r="Z88" i="128"/>
  <c r="Y88" i="128"/>
  <c r="X88" i="128"/>
  <c r="W88" i="128"/>
  <c r="V88" i="128"/>
  <c r="U88" i="128"/>
  <c r="T88" i="128"/>
  <c r="S88" i="128"/>
  <c r="R88" i="128"/>
  <c r="Q88" i="128"/>
  <c r="P88" i="128"/>
  <c r="O88" i="128"/>
  <c r="N88" i="128"/>
  <c r="M88" i="128"/>
  <c r="L88" i="128"/>
  <c r="K88" i="128"/>
  <c r="J88" i="128"/>
  <c r="I88" i="128"/>
  <c r="H88" i="128"/>
  <c r="G88" i="128"/>
  <c r="F88" i="128"/>
  <c r="BC87" i="128"/>
  <c r="BB87" i="128"/>
  <c r="BA87" i="128"/>
  <c r="AZ87" i="128"/>
  <c r="AY87" i="128"/>
  <c r="AX87" i="128"/>
  <c r="AW87" i="128"/>
  <c r="AV87" i="128"/>
  <c r="AU87" i="128"/>
  <c r="AT87" i="128"/>
  <c r="AS87" i="128"/>
  <c r="AR87" i="128"/>
  <c r="AQ87" i="128"/>
  <c r="AP87" i="128"/>
  <c r="AO87" i="128"/>
  <c r="AN87" i="128"/>
  <c r="AM87" i="128"/>
  <c r="AL87" i="128"/>
  <c r="AK87" i="128"/>
  <c r="AJ87" i="128"/>
  <c r="AI87" i="128"/>
  <c r="AH87" i="128"/>
  <c r="AG87" i="128"/>
  <c r="AF87" i="128"/>
  <c r="AE87" i="128"/>
  <c r="AD87" i="128"/>
  <c r="AC87" i="128"/>
  <c r="AB87" i="128"/>
  <c r="AA87" i="128"/>
  <c r="Z87" i="128"/>
  <c r="Y87" i="128"/>
  <c r="X87" i="128"/>
  <c r="W87" i="128"/>
  <c r="V87" i="128"/>
  <c r="U87" i="128"/>
  <c r="T87" i="128"/>
  <c r="S87" i="128"/>
  <c r="R87" i="128"/>
  <c r="Q87" i="128"/>
  <c r="P87" i="128"/>
  <c r="O87" i="128"/>
  <c r="N87" i="128"/>
  <c r="M87" i="128"/>
  <c r="L87" i="128"/>
  <c r="K87" i="128"/>
  <c r="J87" i="128"/>
  <c r="I87" i="128"/>
  <c r="H87" i="128"/>
  <c r="G87" i="128"/>
  <c r="F87" i="128"/>
  <c r="BC86" i="128"/>
  <c r="BB86" i="128"/>
  <c r="BA86" i="128"/>
  <c r="AZ86" i="128"/>
  <c r="AY86" i="128"/>
  <c r="AX86" i="128"/>
  <c r="AW86" i="128"/>
  <c r="AV86" i="128"/>
  <c r="AU86" i="128"/>
  <c r="AT86" i="128"/>
  <c r="AS86" i="128"/>
  <c r="AR86" i="128"/>
  <c r="AQ86" i="128"/>
  <c r="AP86" i="128"/>
  <c r="AO86" i="128"/>
  <c r="AN86" i="128"/>
  <c r="AM86" i="128"/>
  <c r="AL86" i="128"/>
  <c r="AK86" i="128"/>
  <c r="AJ86" i="128"/>
  <c r="AI86" i="128"/>
  <c r="AH86" i="128"/>
  <c r="AG86" i="128"/>
  <c r="AF86" i="128"/>
  <c r="AE86" i="128"/>
  <c r="AD86" i="128"/>
  <c r="AC86" i="128"/>
  <c r="AB86" i="128"/>
  <c r="AA86" i="128"/>
  <c r="Z86" i="128"/>
  <c r="Y86" i="128"/>
  <c r="X86" i="128"/>
  <c r="W86" i="128"/>
  <c r="V86" i="128"/>
  <c r="U86" i="128"/>
  <c r="T86" i="128"/>
  <c r="S86" i="128"/>
  <c r="R86" i="128"/>
  <c r="Q86" i="128"/>
  <c r="P86" i="128"/>
  <c r="O86" i="128"/>
  <c r="N86" i="128"/>
  <c r="M86" i="128"/>
  <c r="L86" i="128"/>
  <c r="K86" i="128"/>
  <c r="J86" i="128"/>
  <c r="I86" i="128"/>
  <c r="H86" i="128"/>
  <c r="G86" i="128"/>
  <c r="F86" i="128"/>
  <c r="BC80" i="128"/>
  <c r="BB80" i="128"/>
  <c r="BA80" i="128"/>
  <c r="AZ80" i="128"/>
  <c r="AY80" i="128"/>
  <c r="AX80" i="128"/>
  <c r="AW80" i="128"/>
  <c r="AV80" i="128"/>
  <c r="AU80" i="128"/>
  <c r="AT80" i="128"/>
  <c r="AS80" i="128"/>
  <c r="AR80" i="128"/>
  <c r="AQ80" i="128"/>
  <c r="AP80" i="128"/>
  <c r="AO80" i="128"/>
  <c r="AN80" i="128"/>
  <c r="AM80" i="128"/>
  <c r="AL80" i="128"/>
  <c r="AK80" i="128"/>
  <c r="AJ80" i="128"/>
  <c r="AI80" i="128"/>
  <c r="AH80" i="128"/>
  <c r="AG80" i="128"/>
  <c r="AF80" i="128"/>
  <c r="AE80" i="128"/>
  <c r="AD80" i="128"/>
  <c r="AC80" i="128"/>
  <c r="AB80" i="128"/>
  <c r="AA80" i="128"/>
  <c r="Z80" i="128"/>
  <c r="Y80" i="128"/>
  <c r="X80" i="128"/>
  <c r="W80" i="128"/>
  <c r="V80" i="128"/>
  <c r="U80" i="128"/>
  <c r="T80" i="128"/>
  <c r="S80" i="128"/>
  <c r="R80" i="128"/>
  <c r="Q80" i="128"/>
  <c r="P80" i="128"/>
  <c r="O80" i="128"/>
  <c r="N80" i="128"/>
  <c r="M80" i="128"/>
  <c r="L80" i="128"/>
  <c r="K80" i="128"/>
  <c r="J80" i="128"/>
  <c r="I80" i="128"/>
  <c r="H80" i="128"/>
  <c r="G80" i="128"/>
  <c r="F80" i="128"/>
  <c r="BC77" i="128"/>
  <c r="BB77" i="128"/>
  <c r="BA77" i="128"/>
  <c r="AZ77" i="128"/>
  <c r="AY77" i="128"/>
  <c r="AX77" i="128"/>
  <c r="AW77" i="128"/>
  <c r="AV77" i="128"/>
  <c r="AU77" i="128"/>
  <c r="AT77" i="128"/>
  <c r="AS77" i="128"/>
  <c r="AR77" i="128"/>
  <c r="AQ77" i="128"/>
  <c r="AP77" i="128"/>
  <c r="AO77" i="128"/>
  <c r="AN77" i="128"/>
  <c r="AM77" i="128"/>
  <c r="AL77" i="128"/>
  <c r="AK77" i="128"/>
  <c r="AJ77" i="128"/>
  <c r="AI77" i="128"/>
  <c r="AH77" i="128"/>
  <c r="AG77" i="128"/>
  <c r="AF77" i="128"/>
  <c r="AE77" i="128"/>
  <c r="AD77" i="128"/>
  <c r="AC77" i="128"/>
  <c r="AB77" i="128"/>
  <c r="AA77" i="128"/>
  <c r="Z77" i="128"/>
  <c r="Y77" i="128"/>
  <c r="X77" i="128"/>
  <c r="W77" i="128"/>
  <c r="V77" i="128"/>
  <c r="U77" i="128"/>
  <c r="T77" i="128"/>
  <c r="S77" i="128"/>
  <c r="R77" i="128"/>
  <c r="Q77" i="128"/>
  <c r="P77" i="128"/>
  <c r="O77" i="128"/>
  <c r="N77" i="128"/>
  <c r="M77" i="128"/>
  <c r="L77" i="128"/>
  <c r="K77" i="128"/>
  <c r="J77" i="128"/>
  <c r="I77" i="128"/>
  <c r="H77" i="128"/>
  <c r="G77" i="128"/>
  <c r="F77" i="128"/>
  <c r="BC76" i="128"/>
  <c r="BB76" i="128"/>
  <c r="BA76" i="128"/>
  <c r="AZ76" i="128"/>
  <c r="AY76" i="128"/>
  <c r="AX76" i="128"/>
  <c r="AW76" i="128"/>
  <c r="AV76" i="128"/>
  <c r="AU76" i="128"/>
  <c r="AT76" i="128"/>
  <c r="AS76" i="128"/>
  <c r="AR76" i="128"/>
  <c r="AQ76" i="128"/>
  <c r="AP76" i="128"/>
  <c r="AO76" i="128"/>
  <c r="AN76" i="128"/>
  <c r="AM76" i="128"/>
  <c r="AL76" i="128"/>
  <c r="AK76" i="128"/>
  <c r="AJ76" i="128"/>
  <c r="AI76" i="128"/>
  <c r="AH76" i="128"/>
  <c r="AG76" i="128"/>
  <c r="AF76" i="128"/>
  <c r="AE76" i="128"/>
  <c r="AD76" i="128"/>
  <c r="AC76" i="128"/>
  <c r="AB76" i="128"/>
  <c r="AA76" i="128"/>
  <c r="Z76" i="128"/>
  <c r="Y76" i="128"/>
  <c r="X76" i="128"/>
  <c r="W76" i="128"/>
  <c r="V76" i="128"/>
  <c r="U76" i="128"/>
  <c r="T76" i="128"/>
  <c r="S76" i="128"/>
  <c r="R76" i="128"/>
  <c r="Q76" i="128"/>
  <c r="P76" i="128"/>
  <c r="O76" i="128"/>
  <c r="N76" i="128"/>
  <c r="M76" i="128"/>
  <c r="L76" i="128"/>
  <c r="K76" i="128"/>
  <c r="J76" i="128"/>
  <c r="I76" i="128"/>
  <c r="H76" i="128"/>
  <c r="G76" i="128"/>
  <c r="F76" i="128"/>
  <c r="BC74" i="128"/>
  <c r="BC75" i="128" s="1"/>
  <c r="BB74" i="128"/>
  <c r="BB75" i="128" s="1"/>
  <c r="BA74" i="128"/>
  <c r="BA75" i="128" s="1"/>
  <c r="AZ74" i="128"/>
  <c r="AZ75" i="128" s="1"/>
  <c r="AY74" i="128"/>
  <c r="AY75" i="128" s="1"/>
  <c r="AX74" i="128"/>
  <c r="AX75" i="128" s="1"/>
  <c r="AW74" i="128"/>
  <c r="AW75" i="128" s="1"/>
  <c r="AV74" i="128"/>
  <c r="AV75" i="128" s="1"/>
  <c r="AU74" i="128"/>
  <c r="AU75" i="128" s="1"/>
  <c r="AT74" i="128"/>
  <c r="AT75" i="128" s="1"/>
  <c r="AS74" i="128"/>
  <c r="AS75" i="128" s="1"/>
  <c r="AR74" i="128"/>
  <c r="AR75" i="128" s="1"/>
  <c r="AQ74" i="128"/>
  <c r="AQ75" i="128" s="1"/>
  <c r="AP74" i="128"/>
  <c r="AP75" i="128" s="1"/>
  <c r="AO74" i="128"/>
  <c r="AO75" i="128" s="1"/>
  <c r="AN74" i="128"/>
  <c r="AN75" i="128" s="1"/>
  <c r="AM74" i="128"/>
  <c r="AM75" i="128" s="1"/>
  <c r="AL74" i="128"/>
  <c r="AL75" i="128" s="1"/>
  <c r="AK74" i="128"/>
  <c r="AK75" i="128" s="1"/>
  <c r="AJ74" i="128"/>
  <c r="AJ75" i="128" s="1"/>
  <c r="AI74" i="128"/>
  <c r="AI75" i="128" s="1"/>
  <c r="AH74" i="128"/>
  <c r="AH75" i="128" s="1"/>
  <c r="AG74" i="128"/>
  <c r="AG75" i="128" s="1"/>
  <c r="AF74" i="128"/>
  <c r="AF75" i="128" s="1"/>
  <c r="AE74" i="128"/>
  <c r="AE75" i="128" s="1"/>
  <c r="AD74" i="128"/>
  <c r="AD75" i="128" s="1"/>
  <c r="AC74" i="128"/>
  <c r="AC75" i="128" s="1"/>
  <c r="AB74" i="128"/>
  <c r="AB75" i="128" s="1"/>
  <c r="AA74" i="128"/>
  <c r="AA75" i="128" s="1"/>
  <c r="Z74" i="128"/>
  <c r="Z75" i="128" s="1"/>
  <c r="Y74" i="128"/>
  <c r="Y75" i="128" s="1"/>
  <c r="X74" i="128"/>
  <c r="X75" i="128" s="1"/>
  <c r="W74" i="128"/>
  <c r="W75" i="128" s="1"/>
  <c r="V74" i="128"/>
  <c r="V75" i="128" s="1"/>
  <c r="U74" i="128"/>
  <c r="U75" i="128" s="1"/>
  <c r="T74" i="128"/>
  <c r="T75" i="128" s="1"/>
  <c r="S74" i="128"/>
  <c r="S75" i="128" s="1"/>
  <c r="R74" i="128"/>
  <c r="R75" i="128" s="1"/>
  <c r="Q74" i="128"/>
  <c r="Q75" i="128" s="1"/>
  <c r="P74" i="128"/>
  <c r="P75" i="128" s="1"/>
  <c r="O74" i="128"/>
  <c r="O75" i="128" s="1"/>
  <c r="N74" i="128"/>
  <c r="N75" i="128" s="1"/>
  <c r="M74" i="128"/>
  <c r="M75" i="128" s="1"/>
  <c r="L74" i="128"/>
  <c r="L75" i="128" s="1"/>
  <c r="K74" i="128"/>
  <c r="K75" i="128" s="1"/>
  <c r="J74" i="128"/>
  <c r="J75" i="128" s="1"/>
  <c r="I74" i="128"/>
  <c r="I75" i="128" s="1"/>
  <c r="H74" i="128"/>
  <c r="H75" i="128" s="1"/>
  <c r="G74" i="128"/>
  <c r="G75" i="128" s="1"/>
  <c r="F74" i="128"/>
  <c r="F75" i="128" s="1"/>
  <c r="BC69" i="128"/>
  <c r="BB69" i="128"/>
  <c r="BA69" i="128"/>
  <c r="AZ69" i="128"/>
  <c r="AY69" i="128"/>
  <c r="AX69" i="128"/>
  <c r="AW69" i="128"/>
  <c r="AV69" i="128"/>
  <c r="AU69" i="128"/>
  <c r="AT69" i="128"/>
  <c r="AS69" i="128"/>
  <c r="AR69" i="128"/>
  <c r="AQ69" i="128"/>
  <c r="AP69" i="128"/>
  <c r="AO69" i="128"/>
  <c r="AN69" i="128"/>
  <c r="AM69" i="128"/>
  <c r="AL69" i="128"/>
  <c r="AK69" i="128"/>
  <c r="AJ69" i="128"/>
  <c r="AI69" i="128"/>
  <c r="AH69" i="128"/>
  <c r="AG69" i="128"/>
  <c r="AF69" i="128"/>
  <c r="AE69" i="128"/>
  <c r="AD69" i="128"/>
  <c r="AC69" i="128"/>
  <c r="AB69" i="128"/>
  <c r="AA69" i="128"/>
  <c r="Z69" i="128"/>
  <c r="Y69" i="128"/>
  <c r="X69" i="128"/>
  <c r="W69" i="128"/>
  <c r="V69" i="128"/>
  <c r="U69" i="128"/>
  <c r="T69" i="128"/>
  <c r="S69" i="128"/>
  <c r="R69" i="128"/>
  <c r="Q69" i="128"/>
  <c r="P69" i="128"/>
  <c r="O69" i="128"/>
  <c r="N69" i="128"/>
  <c r="M69" i="128"/>
  <c r="L69" i="128"/>
  <c r="K69" i="128"/>
  <c r="J69" i="128"/>
  <c r="I69" i="128"/>
  <c r="H69" i="128"/>
  <c r="G69" i="128"/>
  <c r="F69" i="128"/>
  <c r="F50" i="128"/>
  <c r="G50" i="128" s="1"/>
  <c r="H50" i="128" s="1"/>
  <c r="I50" i="128" s="1"/>
  <c r="J50" i="128" s="1"/>
  <c r="K50" i="128" s="1"/>
  <c r="L50" i="128" s="1"/>
  <c r="M50" i="128" s="1"/>
  <c r="N50" i="128" s="1"/>
  <c r="O50" i="128" s="1"/>
  <c r="P50" i="128" s="1"/>
  <c r="Q50" i="128" s="1"/>
  <c r="R50" i="128" s="1"/>
  <c r="S50" i="128" s="1"/>
  <c r="T50" i="128" s="1"/>
  <c r="U50" i="128" s="1"/>
  <c r="V50" i="128" s="1"/>
  <c r="W50" i="128" s="1"/>
  <c r="X50" i="128" s="1"/>
  <c r="Y50" i="128" s="1"/>
  <c r="Z50" i="128" s="1"/>
  <c r="AA50" i="128" s="1"/>
  <c r="AB50" i="128" s="1"/>
  <c r="AC50" i="128" s="1"/>
  <c r="AD50" i="128" s="1"/>
  <c r="AE50" i="128" s="1"/>
  <c r="AF50" i="128" s="1"/>
  <c r="AG50" i="128" s="1"/>
  <c r="AH50" i="128" s="1"/>
  <c r="AI50" i="128" s="1"/>
  <c r="AJ50" i="128" s="1"/>
  <c r="AK50" i="128" s="1"/>
  <c r="AL50" i="128" s="1"/>
  <c r="AM50" i="128" s="1"/>
  <c r="AN50" i="128" s="1"/>
  <c r="AO50" i="128" s="1"/>
  <c r="AP50" i="128" s="1"/>
  <c r="AQ50" i="128" s="1"/>
  <c r="AR50" i="128" s="1"/>
  <c r="AS50" i="128" s="1"/>
  <c r="AT50" i="128" s="1"/>
  <c r="AU50" i="128" s="1"/>
  <c r="AV50" i="128" s="1"/>
  <c r="AW50" i="128" s="1"/>
  <c r="AX50" i="128" s="1"/>
  <c r="AY50" i="128" s="1"/>
  <c r="AZ50" i="128" s="1"/>
  <c r="BA50" i="128" s="1"/>
  <c r="BB50" i="128" s="1"/>
  <c r="BC50" i="128" s="1"/>
  <c r="E50" i="128"/>
  <c r="BC43" i="128"/>
  <c r="BB43" i="128"/>
  <c r="BA43" i="128"/>
  <c r="AZ43" i="128"/>
  <c r="AY43" i="128"/>
  <c r="AX43" i="128"/>
  <c r="AW43" i="128"/>
  <c r="AV43" i="128"/>
  <c r="AU43" i="128"/>
  <c r="AT43" i="128"/>
  <c r="AS43" i="128"/>
  <c r="AR43" i="128"/>
  <c r="AQ43" i="128"/>
  <c r="AP43" i="128"/>
  <c r="AO43" i="128"/>
  <c r="AN43" i="128"/>
  <c r="AM43" i="128"/>
  <c r="AL43" i="128"/>
  <c r="AK43" i="128"/>
  <c r="AJ43" i="128"/>
  <c r="AI43" i="128"/>
  <c r="AH43" i="128"/>
  <c r="AG43" i="128"/>
  <c r="AF43" i="128"/>
  <c r="AE43" i="128"/>
  <c r="AD43" i="128"/>
  <c r="AC43" i="128"/>
  <c r="AB43" i="128"/>
  <c r="AA43" i="128"/>
  <c r="Z43" i="128"/>
  <c r="Y43" i="128"/>
  <c r="X43" i="128"/>
  <c r="W43" i="128"/>
  <c r="V43" i="128"/>
  <c r="U43" i="128"/>
  <c r="T43" i="128"/>
  <c r="S43" i="128"/>
  <c r="R43" i="128"/>
  <c r="Q43" i="128"/>
  <c r="P43" i="128"/>
  <c r="O43" i="128"/>
  <c r="N43" i="128"/>
  <c r="M43" i="128"/>
  <c r="L43" i="128"/>
  <c r="K43" i="128"/>
  <c r="J43" i="128"/>
  <c r="I43" i="128"/>
  <c r="H43" i="128"/>
  <c r="G43" i="128"/>
  <c r="F43" i="128"/>
  <c r="BC39" i="128"/>
  <c r="BB39" i="128"/>
  <c r="BA39" i="128"/>
  <c r="AZ39" i="128"/>
  <c r="AY39" i="128"/>
  <c r="AX39" i="128"/>
  <c r="AW39" i="128"/>
  <c r="AV39" i="128"/>
  <c r="AU39" i="128"/>
  <c r="AT39" i="128"/>
  <c r="AS39" i="128"/>
  <c r="AR39" i="128"/>
  <c r="AQ39" i="128"/>
  <c r="AP39" i="128"/>
  <c r="AO39" i="128"/>
  <c r="AN39" i="128"/>
  <c r="AM39" i="128"/>
  <c r="AL39" i="128"/>
  <c r="AK39" i="128"/>
  <c r="AJ39" i="128"/>
  <c r="AI39" i="128"/>
  <c r="AH39" i="128"/>
  <c r="AG39" i="128"/>
  <c r="AF39" i="128"/>
  <c r="AE39" i="128"/>
  <c r="AD39" i="128"/>
  <c r="AC39" i="128"/>
  <c r="AB39" i="128"/>
  <c r="AA39" i="128"/>
  <c r="Z39" i="128"/>
  <c r="Y39" i="128"/>
  <c r="X39" i="128"/>
  <c r="W39" i="128"/>
  <c r="V39" i="128"/>
  <c r="U39" i="128"/>
  <c r="T39" i="128"/>
  <c r="S39" i="128"/>
  <c r="R39" i="128"/>
  <c r="Q39" i="128"/>
  <c r="P39" i="128"/>
  <c r="O39" i="128"/>
  <c r="N39" i="128"/>
  <c r="M39" i="128"/>
  <c r="L39" i="128"/>
  <c r="K39" i="128"/>
  <c r="J39" i="128"/>
  <c r="I39" i="128"/>
  <c r="H39" i="128"/>
  <c r="G39" i="128"/>
  <c r="F39" i="128"/>
  <c r="BC30" i="128"/>
  <c r="BB30" i="128"/>
  <c r="BB84" i="128" s="1"/>
  <c r="BA30" i="128"/>
  <c r="AZ30" i="128"/>
  <c r="AZ84" i="128" s="1"/>
  <c r="AY30" i="128"/>
  <c r="AX30" i="128"/>
  <c r="AX84" i="128" s="1"/>
  <c r="AW30" i="128"/>
  <c r="AV30" i="128"/>
  <c r="AU30" i="128"/>
  <c r="AT30" i="128"/>
  <c r="AT84" i="128" s="1"/>
  <c r="AS30" i="128"/>
  <c r="AR30" i="128"/>
  <c r="AQ30" i="128"/>
  <c r="AP30" i="128"/>
  <c r="AP84" i="128" s="1"/>
  <c r="AO30" i="128"/>
  <c r="AN30" i="128"/>
  <c r="AM30" i="128"/>
  <c r="AL30" i="128"/>
  <c r="AL84" i="128" s="1"/>
  <c r="AK30" i="128"/>
  <c r="AJ30" i="128"/>
  <c r="AJ84" i="128" s="1"/>
  <c r="AI30" i="128"/>
  <c r="AH30" i="128"/>
  <c r="AH84" i="128" s="1"/>
  <c r="AG30" i="128"/>
  <c r="AF30" i="128"/>
  <c r="AE30" i="128"/>
  <c r="AD30" i="128"/>
  <c r="AD84" i="128" s="1"/>
  <c r="AC30" i="128"/>
  <c r="AB30" i="128"/>
  <c r="AA30" i="128"/>
  <c r="Z30" i="128"/>
  <c r="Z84" i="128" s="1"/>
  <c r="Y30" i="128"/>
  <c r="X30" i="128"/>
  <c r="W30" i="128"/>
  <c r="V30" i="128"/>
  <c r="V84" i="128" s="1"/>
  <c r="U30" i="128"/>
  <c r="T30" i="128"/>
  <c r="T84" i="128" s="1"/>
  <c r="S30" i="128"/>
  <c r="R30" i="128"/>
  <c r="R84" i="128" s="1"/>
  <c r="Q30" i="128"/>
  <c r="P30" i="128"/>
  <c r="O30" i="128"/>
  <c r="N30" i="128"/>
  <c r="N84" i="128" s="1"/>
  <c r="M30" i="128"/>
  <c r="L30" i="128"/>
  <c r="K30" i="128"/>
  <c r="J30" i="128"/>
  <c r="J84" i="128" s="1"/>
  <c r="I30" i="128"/>
  <c r="H30" i="128"/>
  <c r="G30" i="128"/>
  <c r="F30" i="128"/>
  <c r="F84" i="128" s="1"/>
  <c r="F11" i="128"/>
  <c r="G11" i="128" s="1"/>
  <c r="H11" i="128" s="1"/>
  <c r="I11" i="128" s="1"/>
  <c r="J11" i="128" s="1"/>
  <c r="K11" i="128" s="1"/>
  <c r="L11" i="128" s="1"/>
  <c r="M11" i="128" s="1"/>
  <c r="N11" i="128" s="1"/>
  <c r="O11" i="128" s="1"/>
  <c r="P11" i="128" s="1"/>
  <c r="Q11" i="128" s="1"/>
  <c r="R11" i="128" s="1"/>
  <c r="S11" i="128" s="1"/>
  <c r="T11" i="128" s="1"/>
  <c r="U11" i="128" s="1"/>
  <c r="V11" i="128" s="1"/>
  <c r="W11" i="128" s="1"/>
  <c r="X11" i="128" s="1"/>
  <c r="Y11" i="128" s="1"/>
  <c r="Z11" i="128" s="1"/>
  <c r="AA11" i="128" s="1"/>
  <c r="AB11" i="128" s="1"/>
  <c r="AC11" i="128" s="1"/>
  <c r="AD11" i="128" s="1"/>
  <c r="AE11" i="128" s="1"/>
  <c r="AF11" i="128" s="1"/>
  <c r="AG11" i="128" s="1"/>
  <c r="AH11" i="128" s="1"/>
  <c r="AI11" i="128" s="1"/>
  <c r="AJ11" i="128" s="1"/>
  <c r="AK11" i="128" s="1"/>
  <c r="AL11" i="128" s="1"/>
  <c r="AM11" i="128" s="1"/>
  <c r="AN11" i="128" s="1"/>
  <c r="AO11" i="128" s="1"/>
  <c r="AP11" i="128" s="1"/>
  <c r="AQ11" i="128" s="1"/>
  <c r="AR11" i="128" s="1"/>
  <c r="AS11" i="128" s="1"/>
  <c r="AT11" i="128" s="1"/>
  <c r="AU11" i="128" s="1"/>
  <c r="AV11" i="128" s="1"/>
  <c r="AW11" i="128" s="1"/>
  <c r="AX11" i="128" s="1"/>
  <c r="AY11" i="128" s="1"/>
  <c r="AZ11" i="128" s="1"/>
  <c r="BA11" i="128" s="1"/>
  <c r="BB11" i="128" s="1"/>
  <c r="BC11" i="128" s="1"/>
  <c r="H23" i="140" l="1"/>
  <c r="G23" i="141"/>
  <c r="G23" i="138"/>
  <c r="L78" i="128"/>
  <c r="AB78" i="128"/>
  <c r="AR78" i="128"/>
  <c r="AW78" i="128"/>
  <c r="AW79" i="128" s="1"/>
  <c r="G78" i="128"/>
  <c r="W78" i="128"/>
  <c r="W79" i="128" s="1"/>
  <c r="G13" i="133"/>
  <c r="G9" i="132"/>
  <c r="G12" i="132" s="1"/>
  <c r="I23" i="139" s="1"/>
  <c r="G9" i="131"/>
  <c r="G12" i="131" s="1"/>
  <c r="F45" i="128"/>
  <c r="F48" i="128" s="1"/>
  <c r="D8" i="137" s="1"/>
  <c r="J45" i="128"/>
  <c r="J48" i="128" s="1"/>
  <c r="H8" i="137" s="1"/>
  <c r="N45" i="128"/>
  <c r="N48" i="128" s="1"/>
  <c r="L8" i="137" s="1"/>
  <c r="R45" i="128"/>
  <c r="R48" i="128" s="1"/>
  <c r="P8" i="137" s="1"/>
  <c r="V45" i="128"/>
  <c r="V48" i="128" s="1"/>
  <c r="T8" i="137" s="1"/>
  <c r="AH45" i="128"/>
  <c r="AH48" i="128" s="1"/>
  <c r="AF8" i="137" s="1"/>
  <c r="AL45" i="128"/>
  <c r="AL48" i="128" s="1"/>
  <c r="AJ8" i="137" s="1"/>
  <c r="AP45" i="128"/>
  <c r="AP48" i="128" s="1"/>
  <c r="AN8" i="137" s="1"/>
  <c r="AT45" i="128"/>
  <c r="AT48" i="128" s="1"/>
  <c r="AR8" i="137" s="1"/>
  <c r="AX45" i="128"/>
  <c r="AX48" i="128" s="1"/>
  <c r="AV8" i="137" s="1"/>
  <c r="BB45" i="128"/>
  <c r="BB48" i="128" s="1"/>
  <c r="AZ8" i="137" s="1"/>
  <c r="AD45" i="128"/>
  <c r="AD48" i="128" s="1"/>
  <c r="AB8" i="137" s="1"/>
  <c r="F83" i="128"/>
  <c r="AH85" i="128"/>
  <c r="AM78" i="128"/>
  <c r="AM79" i="128" s="1"/>
  <c r="BC78" i="128"/>
  <c r="BC79" i="128" s="1"/>
  <c r="I78" i="128"/>
  <c r="M78" i="128"/>
  <c r="Q78" i="128"/>
  <c r="Q79" i="128" s="1"/>
  <c r="U78" i="128"/>
  <c r="U79" i="128" s="1"/>
  <c r="Y78" i="128"/>
  <c r="Y79" i="128" s="1"/>
  <c r="AC78" i="128"/>
  <c r="AG78" i="128"/>
  <c r="AG79" i="128" s="1"/>
  <c r="AK78" i="128"/>
  <c r="AK79" i="128" s="1"/>
  <c r="AO78" i="128"/>
  <c r="AS78" i="128"/>
  <c r="BA78" i="128"/>
  <c r="BA79" i="128" s="1"/>
  <c r="V83" i="128"/>
  <c r="AX85" i="128"/>
  <c r="G79" i="128"/>
  <c r="AL83" i="128"/>
  <c r="H78" i="128"/>
  <c r="H79" i="128" s="1"/>
  <c r="P78" i="128"/>
  <c r="P79" i="128" s="1"/>
  <c r="X78" i="128"/>
  <c r="X79" i="128" s="1"/>
  <c r="AF78" i="128"/>
  <c r="AF79" i="128" s="1"/>
  <c r="AN78" i="128"/>
  <c r="AN79" i="128" s="1"/>
  <c r="AV78" i="128"/>
  <c r="AV79" i="128" s="1"/>
  <c r="F78" i="128"/>
  <c r="F79" i="128" s="1"/>
  <c r="N78" i="128"/>
  <c r="N79" i="128" s="1"/>
  <c r="V78" i="128"/>
  <c r="V79" i="128" s="1"/>
  <c r="AD78" i="128"/>
  <c r="AD79" i="128" s="1"/>
  <c r="AL78" i="128"/>
  <c r="AL79" i="128" s="1"/>
  <c r="AP78" i="128"/>
  <c r="AP79" i="128" s="1"/>
  <c r="AT78" i="128"/>
  <c r="AT79" i="128" s="1"/>
  <c r="BB78" i="128"/>
  <c r="BB79" i="128" s="1"/>
  <c r="Z45" i="128"/>
  <c r="Z48" i="128" s="1"/>
  <c r="X8" i="137" s="1"/>
  <c r="K78" i="128"/>
  <c r="K79" i="128" s="1"/>
  <c r="O78" i="128"/>
  <c r="O79" i="128" s="1"/>
  <c r="S78" i="128"/>
  <c r="S79" i="128" s="1"/>
  <c r="AA78" i="128"/>
  <c r="AA79" i="128" s="1"/>
  <c r="AE78" i="128"/>
  <c r="AE79" i="128" s="1"/>
  <c r="AI78" i="128"/>
  <c r="AI79" i="128" s="1"/>
  <c r="AQ78" i="128"/>
  <c r="AQ79" i="128" s="1"/>
  <c r="AU78" i="128"/>
  <c r="AU79" i="128" s="1"/>
  <c r="AY78" i="128"/>
  <c r="AY79" i="128" s="1"/>
  <c r="BB83" i="128"/>
  <c r="R85" i="128"/>
  <c r="E43" i="128"/>
  <c r="T78" i="128"/>
  <c r="AJ78" i="128"/>
  <c r="AJ79" i="128" s="1"/>
  <c r="AZ78" i="128"/>
  <c r="AZ79" i="128" s="1"/>
  <c r="J78" i="128"/>
  <c r="J79" i="128" s="1"/>
  <c r="R78" i="128"/>
  <c r="R79" i="128" s="1"/>
  <c r="Z78" i="128"/>
  <c r="Z79" i="128" s="1"/>
  <c r="AH78" i="128"/>
  <c r="AH79" i="128" s="1"/>
  <c r="AX78" i="128"/>
  <c r="AX79" i="128" s="1"/>
  <c r="G84" i="128"/>
  <c r="G85" i="128"/>
  <c r="G83" i="128"/>
  <c r="G45" i="128"/>
  <c r="G48" i="128" s="1"/>
  <c r="E8" i="137" s="1"/>
  <c r="O84" i="128"/>
  <c r="O85" i="128"/>
  <c r="O83" i="128"/>
  <c r="O45" i="128"/>
  <c r="O48" i="128" s="1"/>
  <c r="M8" i="137" s="1"/>
  <c r="W84" i="128"/>
  <c r="W85" i="128"/>
  <c r="W83" i="128"/>
  <c r="W45" i="128"/>
  <c r="W48" i="128" s="1"/>
  <c r="U8" i="137" s="1"/>
  <c r="AE84" i="128"/>
  <c r="AE85" i="128"/>
  <c r="AE83" i="128"/>
  <c r="AE45" i="128"/>
  <c r="AE48" i="128" s="1"/>
  <c r="AC8" i="137" s="1"/>
  <c r="AM84" i="128"/>
  <c r="AM85" i="128"/>
  <c r="AM83" i="128"/>
  <c r="AM45" i="128"/>
  <c r="AM48" i="128" s="1"/>
  <c r="AK8" i="137" s="1"/>
  <c r="AU84" i="128"/>
  <c r="AU85" i="128"/>
  <c r="AU83" i="128"/>
  <c r="AU45" i="128"/>
  <c r="AU48" i="128" s="1"/>
  <c r="AS8" i="137" s="1"/>
  <c r="BC84" i="128"/>
  <c r="BC85" i="128"/>
  <c r="BC83" i="128"/>
  <c r="BC45" i="128"/>
  <c r="BC48" i="128" s="1"/>
  <c r="BA8" i="137" s="1"/>
  <c r="I85" i="128"/>
  <c r="I83" i="128"/>
  <c r="I84" i="128"/>
  <c r="I45" i="128"/>
  <c r="I48" i="128" s="1"/>
  <c r="G8" i="137" s="1"/>
  <c r="Q85" i="128"/>
  <c r="Q83" i="128"/>
  <c r="Q84" i="128"/>
  <c r="Q45" i="128"/>
  <c r="Q48" i="128" s="1"/>
  <c r="O8" i="137" s="1"/>
  <c r="M79" i="128"/>
  <c r="AC79" i="128"/>
  <c r="AS79" i="128"/>
  <c r="I79" i="128"/>
  <c r="AO79" i="128"/>
  <c r="E38" i="128"/>
  <c r="E41" i="128"/>
  <c r="E34" i="128"/>
  <c r="K84" i="128"/>
  <c r="K85" i="128"/>
  <c r="K83" i="128"/>
  <c r="K45" i="128"/>
  <c r="K48" i="128" s="1"/>
  <c r="I8" i="137" s="1"/>
  <c r="S84" i="128"/>
  <c r="S85" i="128"/>
  <c r="S83" i="128"/>
  <c r="S45" i="128"/>
  <c r="S48" i="128" s="1"/>
  <c r="Q8" i="137" s="1"/>
  <c r="AA84" i="128"/>
  <c r="AA85" i="128"/>
  <c r="AA83" i="128"/>
  <c r="AA45" i="128"/>
  <c r="AA48" i="128" s="1"/>
  <c r="Y8" i="137" s="1"/>
  <c r="AI84" i="128"/>
  <c r="AI85" i="128"/>
  <c r="AI83" i="128"/>
  <c r="AI45" i="128"/>
  <c r="AI48" i="128" s="1"/>
  <c r="AG8" i="137" s="1"/>
  <c r="AQ84" i="128"/>
  <c r="AQ85" i="128"/>
  <c r="AQ83" i="128"/>
  <c r="AQ45" i="128"/>
  <c r="AQ48" i="128" s="1"/>
  <c r="AO8" i="137" s="1"/>
  <c r="AY84" i="128"/>
  <c r="AY85" i="128"/>
  <c r="AY83" i="128"/>
  <c r="AY45" i="128"/>
  <c r="AY48" i="128" s="1"/>
  <c r="AW8" i="137" s="1"/>
  <c r="E28" i="128"/>
  <c r="E36" i="128"/>
  <c r="E30" i="128"/>
  <c r="M85" i="128"/>
  <c r="M83" i="128"/>
  <c r="M84" i="128"/>
  <c r="M45" i="128"/>
  <c r="M48" i="128" s="1"/>
  <c r="K8" i="137" s="1"/>
  <c r="U85" i="128"/>
  <c r="U83" i="128"/>
  <c r="U84" i="128"/>
  <c r="U45" i="128"/>
  <c r="U48" i="128" s="1"/>
  <c r="S8" i="137" s="1"/>
  <c r="E29" i="128"/>
  <c r="H85" i="128"/>
  <c r="H83" i="128"/>
  <c r="L85" i="128"/>
  <c r="L83" i="128"/>
  <c r="P85" i="128"/>
  <c r="P83" i="128"/>
  <c r="T85" i="128"/>
  <c r="T83" i="128"/>
  <c r="X85" i="128"/>
  <c r="X83" i="128"/>
  <c r="AB85" i="128"/>
  <c r="AB83" i="128"/>
  <c r="AF85" i="128"/>
  <c r="AF83" i="128"/>
  <c r="AJ85" i="128"/>
  <c r="AJ83" i="128"/>
  <c r="AN85" i="128"/>
  <c r="AN83" i="128"/>
  <c r="AR85" i="128"/>
  <c r="AR83" i="128"/>
  <c r="AV85" i="128"/>
  <c r="AV83" i="128"/>
  <c r="AZ85" i="128"/>
  <c r="AZ83" i="128"/>
  <c r="E32" i="128"/>
  <c r="E37" i="128"/>
  <c r="E51" i="128"/>
  <c r="J83" i="128"/>
  <c r="Z83" i="128"/>
  <c r="AP83" i="128"/>
  <c r="H84" i="128"/>
  <c r="X84" i="128"/>
  <c r="AN84" i="128"/>
  <c r="F85" i="128"/>
  <c r="V85" i="128"/>
  <c r="AL85" i="128"/>
  <c r="BB85" i="128"/>
  <c r="H45" i="128"/>
  <c r="H48" i="128" s="1"/>
  <c r="F8" i="137" s="1"/>
  <c r="L45" i="128"/>
  <c r="L48" i="128" s="1"/>
  <c r="J8" i="137" s="1"/>
  <c r="P45" i="128"/>
  <c r="P48" i="128" s="1"/>
  <c r="N8" i="137" s="1"/>
  <c r="T45" i="128"/>
  <c r="T48" i="128" s="1"/>
  <c r="R8" i="137" s="1"/>
  <c r="X45" i="128"/>
  <c r="X48" i="128" s="1"/>
  <c r="V8" i="137" s="1"/>
  <c r="AB45" i="128"/>
  <c r="AB48" i="128" s="1"/>
  <c r="Z8" i="137" s="1"/>
  <c r="AF45" i="128"/>
  <c r="AF48" i="128" s="1"/>
  <c r="AD8" i="137" s="1"/>
  <c r="AJ45" i="128"/>
  <c r="AJ48" i="128" s="1"/>
  <c r="AH8" i="137" s="1"/>
  <c r="AN45" i="128"/>
  <c r="AN48" i="128" s="1"/>
  <c r="AL8" i="137" s="1"/>
  <c r="AR45" i="128"/>
  <c r="AR48" i="128" s="1"/>
  <c r="AP8" i="137" s="1"/>
  <c r="AV45" i="128"/>
  <c r="AV48" i="128" s="1"/>
  <c r="AT8" i="137" s="1"/>
  <c r="AZ45" i="128"/>
  <c r="AZ48" i="128" s="1"/>
  <c r="AX8" i="137" s="1"/>
  <c r="L79" i="128"/>
  <c r="T79" i="128"/>
  <c r="AB79" i="128"/>
  <c r="AR79" i="128"/>
  <c r="N83" i="128"/>
  <c r="AD83" i="128"/>
  <c r="AT83" i="128"/>
  <c r="L84" i="128"/>
  <c r="AB84" i="128"/>
  <c r="AR84" i="128"/>
  <c r="J85" i="128"/>
  <c r="Z85" i="128"/>
  <c r="AP85" i="128"/>
  <c r="Y85" i="128"/>
  <c r="Y83" i="128"/>
  <c r="Y84" i="128"/>
  <c r="AC85" i="128"/>
  <c r="AC83" i="128"/>
  <c r="AC84" i="128"/>
  <c r="AG85" i="128"/>
  <c r="AG83" i="128"/>
  <c r="AG84" i="128"/>
  <c r="AK85" i="128"/>
  <c r="AK83" i="128"/>
  <c r="AK84" i="128"/>
  <c r="AO85" i="128"/>
  <c r="AO83" i="128"/>
  <c r="AO84" i="128"/>
  <c r="AS85" i="128"/>
  <c r="AS83" i="128"/>
  <c r="AS84" i="128"/>
  <c r="AW85" i="128"/>
  <c r="AW83" i="128"/>
  <c r="AW84" i="128"/>
  <c r="BA85" i="128"/>
  <c r="BA83" i="128"/>
  <c r="BA84" i="128"/>
  <c r="E27" i="128"/>
  <c r="E35" i="128"/>
  <c r="E42" i="128"/>
  <c r="Y45" i="128"/>
  <c r="Y48" i="128" s="1"/>
  <c r="W8" i="137" s="1"/>
  <c r="AC45" i="128"/>
  <c r="AC48" i="128" s="1"/>
  <c r="AA8" i="137" s="1"/>
  <c r="AG45" i="128"/>
  <c r="AG48" i="128" s="1"/>
  <c r="AE8" i="137" s="1"/>
  <c r="AK45" i="128"/>
  <c r="AK48" i="128" s="1"/>
  <c r="AI8" i="137" s="1"/>
  <c r="AO45" i="128"/>
  <c r="AO48" i="128" s="1"/>
  <c r="AM8" i="137" s="1"/>
  <c r="AS45" i="128"/>
  <c r="AS48" i="128" s="1"/>
  <c r="AQ8" i="137" s="1"/>
  <c r="AW45" i="128"/>
  <c r="AW48" i="128" s="1"/>
  <c r="AU8" i="137" s="1"/>
  <c r="BA45" i="128"/>
  <c r="BA48" i="128" s="1"/>
  <c r="AY8" i="137" s="1"/>
  <c r="R83" i="128"/>
  <c r="AH83" i="128"/>
  <c r="AX83" i="128"/>
  <c r="P84" i="128"/>
  <c r="AF84" i="128"/>
  <c r="AV84" i="128"/>
  <c r="N85" i="128"/>
  <c r="AD85" i="128"/>
  <c r="AT85" i="128"/>
  <c r="I23" i="140" l="1"/>
  <c r="A8" i="137"/>
  <c r="H23" i="141"/>
  <c r="H23" i="138"/>
  <c r="H13" i="133"/>
  <c r="H9" i="132"/>
  <c r="H12" i="132" s="1"/>
  <c r="J23" i="139" s="1"/>
  <c r="H9" i="131"/>
  <c r="H12" i="131" s="1"/>
  <c r="E48" i="128"/>
  <c r="E45" i="128"/>
  <c r="E5" i="128" s="1"/>
  <c r="E39" i="128"/>
  <c r="F18" i="126"/>
  <c r="G18" i="126" s="1"/>
  <c r="H18" i="126" s="1"/>
  <c r="I18" i="126" s="1"/>
  <c r="J18" i="126" s="1"/>
  <c r="K18" i="126" s="1"/>
  <c r="L18" i="126" s="1"/>
  <c r="M18" i="126" s="1"/>
  <c r="N18" i="126" s="1"/>
  <c r="O18" i="126" s="1"/>
  <c r="P18" i="126" s="1"/>
  <c r="Q18" i="126" s="1"/>
  <c r="R18" i="126" s="1"/>
  <c r="S18" i="126" s="1"/>
  <c r="T18" i="126" s="1"/>
  <c r="U18" i="126" s="1"/>
  <c r="V18" i="126" s="1"/>
  <c r="W18" i="126" s="1"/>
  <c r="X18" i="126" s="1"/>
  <c r="Y18" i="126" s="1"/>
  <c r="Z18" i="126" s="1"/>
  <c r="AA18" i="126" s="1"/>
  <c r="AB18" i="126" s="1"/>
  <c r="AC18" i="126" s="1"/>
  <c r="AD18" i="126" s="1"/>
  <c r="AE18" i="126" s="1"/>
  <c r="AF18" i="126" s="1"/>
  <c r="AG18" i="126" s="1"/>
  <c r="AH18" i="126" s="1"/>
  <c r="AI18" i="126" s="1"/>
  <c r="AJ18" i="126" s="1"/>
  <c r="AK18" i="126" s="1"/>
  <c r="AL18" i="126" s="1"/>
  <c r="AM18" i="126" s="1"/>
  <c r="AN18" i="126" s="1"/>
  <c r="AO18" i="126" s="1"/>
  <c r="AP18" i="126" s="1"/>
  <c r="AQ18" i="126" s="1"/>
  <c r="AR18" i="126" s="1"/>
  <c r="AS18" i="126" s="1"/>
  <c r="AT18" i="126" s="1"/>
  <c r="AU18" i="126" s="1"/>
  <c r="AV18" i="126" s="1"/>
  <c r="AW18" i="126" s="1"/>
  <c r="AX18" i="126" s="1"/>
  <c r="AY18" i="126" s="1"/>
  <c r="AZ18" i="126" s="1"/>
  <c r="BA18" i="126" s="1"/>
  <c r="BB18" i="126" s="1"/>
  <c r="BC18" i="126" s="1"/>
  <c r="F18" i="120"/>
  <c r="G18" i="120" s="1"/>
  <c r="H18" i="120" s="1"/>
  <c r="I18" i="120" s="1"/>
  <c r="J18" i="120" s="1"/>
  <c r="K18" i="120" s="1"/>
  <c r="L18" i="120" s="1"/>
  <c r="M18" i="120" s="1"/>
  <c r="N18" i="120" s="1"/>
  <c r="O18" i="120" s="1"/>
  <c r="P18" i="120" s="1"/>
  <c r="Q18" i="120" s="1"/>
  <c r="R18" i="120" s="1"/>
  <c r="S18" i="120" s="1"/>
  <c r="T18" i="120" s="1"/>
  <c r="U18" i="120" s="1"/>
  <c r="V18" i="120" s="1"/>
  <c r="W18" i="120" s="1"/>
  <c r="X18" i="120" s="1"/>
  <c r="Y18" i="120" s="1"/>
  <c r="Z18" i="120" s="1"/>
  <c r="AA18" i="120" s="1"/>
  <c r="AB18" i="120" s="1"/>
  <c r="AC18" i="120" s="1"/>
  <c r="AD18" i="120" s="1"/>
  <c r="AE18" i="120" s="1"/>
  <c r="AF18" i="120" s="1"/>
  <c r="AG18" i="120" s="1"/>
  <c r="AH18" i="120" s="1"/>
  <c r="AI18" i="120" s="1"/>
  <c r="AJ18" i="120" s="1"/>
  <c r="AK18" i="120" s="1"/>
  <c r="AL18" i="120" s="1"/>
  <c r="AM18" i="120" s="1"/>
  <c r="AN18" i="120" s="1"/>
  <c r="AO18" i="120" s="1"/>
  <c r="AP18" i="120" s="1"/>
  <c r="AQ18" i="120" s="1"/>
  <c r="AR18" i="120" s="1"/>
  <c r="AS18" i="120" s="1"/>
  <c r="AT18" i="120" s="1"/>
  <c r="AU18" i="120" s="1"/>
  <c r="AV18" i="120" s="1"/>
  <c r="AW18" i="120" s="1"/>
  <c r="AX18" i="120" s="1"/>
  <c r="AY18" i="120" s="1"/>
  <c r="AZ18" i="120" s="1"/>
  <c r="BA18" i="120" s="1"/>
  <c r="BB18" i="120" s="1"/>
  <c r="BC18" i="120" s="1"/>
  <c r="BC44" i="126"/>
  <c r="BB44" i="126"/>
  <c r="BA44" i="126"/>
  <c r="AZ44" i="126"/>
  <c r="AY44" i="126"/>
  <c r="AX44" i="126"/>
  <c r="AW44" i="126"/>
  <c r="AV44" i="126"/>
  <c r="AU44" i="126"/>
  <c r="AT44" i="126"/>
  <c r="AS44" i="126"/>
  <c r="AR44" i="126"/>
  <c r="AQ44" i="126"/>
  <c r="AP44" i="126"/>
  <c r="AO44" i="126"/>
  <c r="AN44" i="126"/>
  <c r="AM44" i="126"/>
  <c r="AL44" i="126"/>
  <c r="AK44" i="126"/>
  <c r="AJ44" i="126"/>
  <c r="AI44" i="126"/>
  <c r="AH44" i="126"/>
  <c r="AG44" i="126"/>
  <c r="AF44" i="126"/>
  <c r="AE44" i="126"/>
  <c r="AD44" i="126"/>
  <c r="AC44" i="126"/>
  <c r="AB44" i="126"/>
  <c r="AA44" i="126"/>
  <c r="Z44" i="126"/>
  <c r="Y44" i="126"/>
  <c r="X44" i="126"/>
  <c r="W44" i="126"/>
  <c r="V44" i="126"/>
  <c r="U44" i="126"/>
  <c r="T44" i="126"/>
  <c r="S44" i="126"/>
  <c r="R44" i="126"/>
  <c r="Q44" i="126"/>
  <c r="P44" i="126"/>
  <c r="P46" i="126" s="1"/>
  <c r="O44" i="126"/>
  <c r="N44" i="126"/>
  <c r="M44" i="126"/>
  <c r="L44" i="126"/>
  <c r="K44" i="126"/>
  <c r="J44" i="126"/>
  <c r="I44" i="126"/>
  <c r="H44" i="126"/>
  <c r="G44" i="126"/>
  <c r="G46" i="126" s="1"/>
  <c r="G51" i="126" s="1"/>
  <c r="F44" i="126"/>
  <c r="BC40" i="126"/>
  <c r="BB40" i="126"/>
  <c r="BA40" i="126"/>
  <c r="AZ40" i="126"/>
  <c r="AY40" i="126"/>
  <c r="AX40" i="126"/>
  <c r="AW40" i="126"/>
  <c r="AV40" i="126"/>
  <c r="AU40" i="126"/>
  <c r="AT40" i="126"/>
  <c r="AS40" i="126"/>
  <c r="AR40" i="126"/>
  <c r="AQ40" i="126"/>
  <c r="AP40" i="126"/>
  <c r="AO40" i="126"/>
  <c r="AN40" i="126"/>
  <c r="AM40" i="126"/>
  <c r="AL40" i="126"/>
  <c r="AK40" i="126"/>
  <c r="AJ40" i="126"/>
  <c r="AI40" i="126"/>
  <c r="AH40" i="126"/>
  <c r="AG40" i="126"/>
  <c r="AF40" i="126"/>
  <c r="AE40" i="126"/>
  <c r="AD40" i="126"/>
  <c r="AC40" i="126"/>
  <c r="AB40" i="126"/>
  <c r="AA40" i="126"/>
  <c r="Z40" i="126"/>
  <c r="Y40" i="126"/>
  <c r="X40" i="126"/>
  <c r="W40" i="126"/>
  <c r="V40" i="126"/>
  <c r="U40" i="126"/>
  <c r="T40" i="126"/>
  <c r="S40" i="126"/>
  <c r="R40" i="126"/>
  <c r="Q40" i="126"/>
  <c r="P40" i="126"/>
  <c r="O40" i="126"/>
  <c r="N40" i="126"/>
  <c r="M40" i="126"/>
  <c r="L40" i="126"/>
  <c r="K40" i="126"/>
  <c r="J40" i="126"/>
  <c r="I40" i="126"/>
  <c r="H40" i="126"/>
  <c r="G40" i="126"/>
  <c r="F40" i="126"/>
  <c r="BC27" i="126"/>
  <c r="BB27" i="126"/>
  <c r="BA27" i="126"/>
  <c r="AZ27" i="126"/>
  <c r="AY27" i="126"/>
  <c r="AX27" i="126"/>
  <c r="AW27" i="126"/>
  <c r="AV27" i="126"/>
  <c r="AU27" i="126"/>
  <c r="AT27" i="126"/>
  <c r="AS27" i="126"/>
  <c r="AR27" i="126"/>
  <c r="AQ27" i="126"/>
  <c r="AP27" i="126"/>
  <c r="AO27" i="126"/>
  <c r="AN27" i="126"/>
  <c r="AM27" i="126"/>
  <c r="AL27" i="126"/>
  <c r="AK27" i="126"/>
  <c r="AJ27" i="126"/>
  <c r="AJ46" i="126" s="1"/>
  <c r="AI27" i="126"/>
  <c r="AH27" i="126"/>
  <c r="AH46" i="126" s="1"/>
  <c r="AH51" i="126" s="1"/>
  <c r="AG27" i="126"/>
  <c r="AF27" i="126"/>
  <c r="AE27" i="126"/>
  <c r="AD27" i="126"/>
  <c r="AC27" i="126"/>
  <c r="AB27" i="126"/>
  <c r="AA27" i="126"/>
  <c r="Z27" i="126"/>
  <c r="Y27" i="126"/>
  <c r="X27" i="126"/>
  <c r="W27" i="126"/>
  <c r="V27" i="126"/>
  <c r="U27" i="126"/>
  <c r="T27" i="126"/>
  <c r="S27" i="126"/>
  <c r="R27" i="126"/>
  <c r="Q27" i="126"/>
  <c r="P27" i="126"/>
  <c r="O27" i="126"/>
  <c r="N27" i="126"/>
  <c r="M27" i="126"/>
  <c r="L27" i="126"/>
  <c r="K27" i="126"/>
  <c r="J27" i="126"/>
  <c r="I27" i="126"/>
  <c r="H27" i="126"/>
  <c r="G27" i="126"/>
  <c r="F27" i="126"/>
  <c r="BC56" i="120"/>
  <c r="BB56" i="120"/>
  <c r="BA56" i="120"/>
  <c r="AZ56" i="120"/>
  <c r="AY56" i="120"/>
  <c r="AX56" i="120"/>
  <c r="AW56" i="120"/>
  <c r="AV56" i="120"/>
  <c r="AU56" i="120"/>
  <c r="AT56" i="120"/>
  <c r="AS56" i="120"/>
  <c r="AR56" i="120"/>
  <c r="AQ56" i="120"/>
  <c r="AP56" i="120"/>
  <c r="AO56" i="120"/>
  <c r="AN56" i="120"/>
  <c r="AM56" i="120"/>
  <c r="AL56" i="120"/>
  <c r="AK56" i="120"/>
  <c r="AJ56" i="120"/>
  <c r="AI56" i="120"/>
  <c r="AH56" i="120"/>
  <c r="AG56" i="120"/>
  <c r="AF56" i="120"/>
  <c r="AE56" i="120"/>
  <c r="AD56" i="120"/>
  <c r="AC56" i="120"/>
  <c r="AB56" i="120"/>
  <c r="AA56" i="120"/>
  <c r="Z56" i="120"/>
  <c r="Y56" i="120"/>
  <c r="X56" i="120"/>
  <c r="W56" i="120"/>
  <c r="V56" i="120"/>
  <c r="U56" i="120"/>
  <c r="T56" i="120"/>
  <c r="S56" i="120"/>
  <c r="R56" i="120"/>
  <c r="Q56" i="120"/>
  <c r="P56" i="120"/>
  <c r="O56" i="120"/>
  <c r="N56" i="120"/>
  <c r="M56" i="120"/>
  <c r="L56" i="120"/>
  <c r="K56" i="120"/>
  <c r="J56" i="120"/>
  <c r="I56" i="120"/>
  <c r="H56" i="120"/>
  <c r="G56" i="120"/>
  <c r="F56" i="120"/>
  <c r="BC44" i="120"/>
  <c r="BB44" i="120"/>
  <c r="BA44" i="120"/>
  <c r="AZ44" i="120"/>
  <c r="AY44" i="120"/>
  <c r="AX44" i="120"/>
  <c r="AW44" i="120"/>
  <c r="AV44" i="120"/>
  <c r="AU44" i="120"/>
  <c r="AT44" i="120"/>
  <c r="AS44" i="120"/>
  <c r="AR44" i="120"/>
  <c r="AQ44" i="120"/>
  <c r="AP44" i="120"/>
  <c r="AO44" i="120"/>
  <c r="AN44" i="120"/>
  <c r="AM44" i="120"/>
  <c r="AL44" i="120"/>
  <c r="AK44" i="120"/>
  <c r="AJ44" i="120"/>
  <c r="AI44" i="120"/>
  <c r="AH44" i="120"/>
  <c r="AG44" i="120"/>
  <c r="AF44" i="120"/>
  <c r="AE44" i="120"/>
  <c r="AD44" i="120"/>
  <c r="AC44" i="120"/>
  <c r="AB44" i="120"/>
  <c r="AA44" i="120"/>
  <c r="Z44" i="120"/>
  <c r="Y44" i="120"/>
  <c r="X44" i="120"/>
  <c r="W44" i="120"/>
  <c r="V44" i="120"/>
  <c r="U44" i="120"/>
  <c r="T44" i="120"/>
  <c r="S44" i="120"/>
  <c r="R44" i="120"/>
  <c r="Q44" i="120"/>
  <c r="P44" i="120"/>
  <c r="O44" i="120"/>
  <c r="N44" i="120"/>
  <c r="M44" i="120"/>
  <c r="L44" i="120"/>
  <c r="K44" i="120"/>
  <c r="J44" i="120"/>
  <c r="I44" i="120"/>
  <c r="H44" i="120"/>
  <c r="G44" i="120"/>
  <c r="F44" i="120"/>
  <c r="BC40" i="120"/>
  <c r="BB40" i="120"/>
  <c r="BA40" i="120"/>
  <c r="AZ40" i="120"/>
  <c r="AY40" i="120"/>
  <c r="AX40" i="120"/>
  <c r="AW40" i="120"/>
  <c r="AV40" i="120"/>
  <c r="AU40" i="120"/>
  <c r="AT40" i="120"/>
  <c r="AS40" i="120"/>
  <c r="AR40" i="120"/>
  <c r="AQ40" i="120"/>
  <c r="AP40" i="120"/>
  <c r="AO40" i="120"/>
  <c r="AN40" i="120"/>
  <c r="AM40" i="120"/>
  <c r="AL40" i="120"/>
  <c r="AK40" i="120"/>
  <c r="AJ40" i="120"/>
  <c r="AI40" i="120"/>
  <c r="AH40" i="120"/>
  <c r="AG40" i="120"/>
  <c r="AF40" i="120"/>
  <c r="AE40" i="120"/>
  <c r="AD40" i="120"/>
  <c r="AC40" i="120"/>
  <c r="AB40" i="120"/>
  <c r="AA40" i="120"/>
  <c r="Z40" i="120"/>
  <c r="Y40" i="120"/>
  <c r="X40" i="120"/>
  <c r="W40" i="120"/>
  <c r="V40" i="120"/>
  <c r="U40" i="120"/>
  <c r="T40" i="120"/>
  <c r="S40" i="120"/>
  <c r="R40" i="120"/>
  <c r="Q40" i="120"/>
  <c r="P40" i="120"/>
  <c r="O40" i="120"/>
  <c r="N40" i="120"/>
  <c r="M40" i="120"/>
  <c r="L40" i="120"/>
  <c r="K40" i="120"/>
  <c r="J40" i="120"/>
  <c r="I40" i="120"/>
  <c r="H40" i="120"/>
  <c r="G40" i="120"/>
  <c r="F40" i="120"/>
  <c r="BC27" i="120"/>
  <c r="BB27" i="120"/>
  <c r="BA27" i="120"/>
  <c r="AZ27" i="120"/>
  <c r="AZ46" i="120" s="1"/>
  <c r="AZ51" i="120" s="1"/>
  <c r="AX9" i="137" s="1"/>
  <c r="AX10" i="137" s="1"/>
  <c r="AY27" i="120"/>
  <c r="AX27" i="120"/>
  <c r="AW27" i="120"/>
  <c r="AV27" i="120"/>
  <c r="AU27" i="120"/>
  <c r="AT27" i="120"/>
  <c r="AS27" i="120"/>
  <c r="AS46" i="120" s="1"/>
  <c r="AR27" i="120"/>
  <c r="AQ27" i="120"/>
  <c r="AP27" i="120"/>
  <c r="AO27" i="120"/>
  <c r="AO46" i="120" s="1"/>
  <c r="AN27" i="120"/>
  <c r="AM27" i="120"/>
  <c r="AL27" i="120"/>
  <c r="AL46" i="120" s="1"/>
  <c r="AL51" i="120" s="1"/>
  <c r="AJ9" i="137" s="1"/>
  <c r="AJ10" i="137" s="1"/>
  <c r="AK27" i="120"/>
  <c r="AJ27" i="120"/>
  <c r="AI27" i="120"/>
  <c r="AH27" i="120"/>
  <c r="AG27" i="120"/>
  <c r="AF27" i="120"/>
  <c r="AF46" i="120" s="1"/>
  <c r="AF51" i="120" s="1"/>
  <c r="AD9" i="137" s="1"/>
  <c r="AD10" i="137" s="1"/>
  <c r="AE27" i="120"/>
  <c r="AD27" i="120"/>
  <c r="AC27" i="120"/>
  <c r="AB27" i="120"/>
  <c r="AA27" i="120"/>
  <c r="Z27" i="120"/>
  <c r="Y27" i="120"/>
  <c r="X27" i="120"/>
  <c r="W27" i="120"/>
  <c r="V27" i="120"/>
  <c r="U27" i="120"/>
  <c r="T27" i="120"/>
  <c r="S27" i="120"/>
  <c r="R27" i="120"/>
  <c r="Q27" i="120"/>
  <c r="P27" i="120"/>
  <c r="O27" i="120"/>
  <c r="N27" i="120"/>
  <c r="M27" i="120"/>
  <c r="L27" i="120"/>
  <c r="K27" i="120"/>
  <c r="J27" i="120"/>
  <c r="I27" i="120"/>
  <c r="H27" i="120"/>
  <c r="G27" i="120"/>
  <c r="F27" i="120"/>
  <c r="J23" i="140" l="1"/>
  <c r="BA46" i="120"/>
  <c r="AX46" i="120"/>
  <c r="J46" i="120"/>
  <c r="AB46" i="120"/>
  <c r="AV46" i="120"/>
  <c r="AV51" i="120" s="1"/>
  <c r="AT9" i="137" s="1"/>
  <c r="AT10" i="137" s="1"/>
  <c r="S46" i="126"/>
  <c r="S51" i="126" s="1"/>
  <c r="W46" i="126"/>
  <c r="W51" i="126" s="1"/>
  <c r="AE46" i="126"/>
  <c r="AE51" i="126" s="1"/>
  <c r="AM46" i="126"/>
  <c r="AM51" i="126" s="1"/>
  <c r="AY46" i="126"/>
  <c r="AY51" i="126" s="1"/>
  <c r="I46" i="126"/>
  <c r="I51" i="126" s="1"/>
  <c r="AG46" i="126"/>
  <c r="AG51" i="126" s="1"/>
  <c r="AO46" i="126"/>
  <c r="AO51" i="126" s="1"/>
  <c r="J46" i="126"/>
  <c r="J51" i="126" s="1"/>
  <c r="AP46" i="126"/>
  <c r="AP51" i="126" s="1"/>
  <c r="O46" i="120"/>
  <c r="O51" i="120" s="1"/>
  <c r="M9" i="137" s="1"/>
  <c r="M10" i="137" s="1"/>
  <c r="S46" i="120"/>
  <c r="W46" i="120"/>
  <c r="W51" i="120" s="1"/>
  <c r="U9" i="137" s="1"/>
  <c r="U10" i="137" s="1"/>
  <c r="AI46" i="120"/>
  <c r="AI51" i="120" s="1"/>
  <c r="AG9" i="137" s="1"/>
  <c r="AG10" i="137" s="1"/>
  <c r="I23" i="138"/>
  <c r="I23" i="141"/>
  <c r="Y46" i="126"/>
  <c r="AK46" i="126"/>
  <c r="AK51" i="126" s="1"/>
  <c r="K46" i="126"/>
  <c r="K51" i="126" s="1"/>
  <c r="O46" i="126"/>
  <c r="O51" i="126" s="1"/>
  <c r="AA46" i="126"/>
  <c r="AA51" i="126" s="1"/>
  <c r="AI46" i="126"/>
  <c r="AI51" i="126" s="1"/>
  <c r="AQ46" i="126"/>
  <c r="AQ51" i="126" s="1"/>
  <c r="AU46" i="126"/>
  <c r="AU51" i="126" s="1"/>
  <c r="Q46" i="120"/>
  <c r="Q51" i="120" s="1"/>
  <c r="O9" i="137" s="1"/>
  <c r="O10" i="137" s="1"/>
  <c r="AG46" i="120"/>
  <c r="AE46" i="120"/>
  <c r="AE51" i="120" s="1"/>
  <c r="AC9" i="137" s="1"/>
  <c r="AC10" i="137" s="1"/>
  <c r="AC46" i="120"/>
  <c r="AC51" i="120" s="1"/>
  <c r="AA9" i="137" s="1"/>
  <c r="AA10" i="137" s="1"/>
  <c r="AT46" i="120"/>
  <c r="AT51" i="120" s="1"/>
  <c r="AR9" i="137" s="1"/>
  <c r="AR10" i="137" s="1"/>
  <c r="I13" i="133"/>
  <c r="I9" i="132"/>
  <c r="I12" i="132" s="1"/>
  <c r="K23" i="139" s="1"/>
  <c r="I9" i="131"/>
  <c r="I12" i="131" s="1"/>
  <c r="E7" i="128"/>
  <c r="E9" i="128" s="1"/>
  <c r="V46" i="126"/>
  <c r="AF46" i="126"/>
  <c r="M46" i="126"/>
  <c r="AN46" i="126"/>
  <c r="BA46" i="126"/>
  <c r="S51" i="120"/>
  <c r="Q9" i="137" s="1"/>
  <c r="Q10" i="137" s="1"/>
  <c r="AJ51" i="126"/>
  <c r="AW46" i="126"/>
  <c r="AA46" i="120"/>
  <c r="F46" i="126"/>
  <c r="AR46" i="126"/>
  <c r="H46" i="126"/>
  <c r="AD46" i="126"/>
  <c r="AD51" i="126" s="1"/>
  <c r="J51" i="120"/>
  <c r="H9" i="137" s="1"/>
  <c r="H10" i="137" s="1"/>
  <c r="Y46" i="120"/>
  <c r="Y51" i="120" s="1"/>
  <c r="W9" i="137" s="1"/>
  <c r="W10" i="137" s="1"/>
  <c r="AV46" i="126"/>
  <c r="L46" i="126"/>
  <c r="T46" i="126"/>
  <c r="AZ46" i="126"/>
  <c r="AS51" i="120"/>
  <c r="AQ9" i="137" s="1"/>
  <c r="AQ10" i="137" s="1"/>
  <c r="L46" i="120"/>
  <c r="AR46" i="120"/>
  <c r="Z46" i="126"/>
  <c r="Y51" i="126"/>
  <c r="N46" i="120"/>
  <c r="N51" i="120" s="1"/>
  <c r="L9" i="137" s="1"/>
  <c r="L10" i="137" s="1"/>
  <c r="X46" i="126"/>
  <c r="X51" i="126" s="1"/>
  <c r="AN46" i="120"/>
  <c r="M46" i="120"/>
  <c r="AX46" i="126"/>
  <c r="N46" i="126"/>
  <c r="BB46" i="126"/>
  <c r="Q46" i="126"/>
  <c r="U46" i="120"/>
  <c r="H46" i="120"/>
  <c r="Z46" i="120"/>
  <c r="T46" i="120"/>
  <c r="AC46" i="126"/>
  <c r="AL46" i="126"/>
  <c r="AS46" i="126"/>
  <c r="U46" i="126"/>
  <c r="K46" i="120"/>
  <c r="K51" i="120" s="1"/>
  <c r="I9" i="137" s="1"/>
  <c r="I10" i="137" s="1"/>
  <c r="BC46" i="126"/>
  <c r="R46" i="120"/>
  <c r="R46" i="126"/>
  <c r="X46" i="120"/>
  <c r="P46" i="120"/>
  <c r="P51" i="120" s="1"/>
  <c r="N9" i="137" s="1"/>
  <c r="N10" i="137" s="1"/>
  <c r="F46" i="120"/>
  <c r="AB46" i="126"/>
  <c r="AD46" i="120"/>
  <c r="P51" i="126"/>
  <c r="AO51" i="120"/>
  <c r="AM9" i="137" s="1"/>
  <c r="AM10" i="137" s="1"/>
  <c r="I46" i="120"/>
  <c r="AY46" i="120"/>
  <c r="Z51" i="120"/>
  <c r="X9" i="137" s="1"/>
  <c r="X10" i="137" s="1"/>
  <c r="BA51" i="120"/>
  <c r="AY9" i="137" s="1"/>
  <c r="AY10" i="137" s="1"/>
  <c r="V46" i="120"/>
  <c r="AQ46" i="120"/>
  <c r="AG51" i="120"/>
  <c r="AE9" i="137" s="1"/>
  <c r="AE10" i="137" s="1"/>
  <c r="AX51" i="120"/>
  <c r="AV9" i="137" s="1"/>
  <c r="AV10" i="137" s="1"/>
  <c r="AB51" i="120"/>
  <c r="Z9" i="137" s="1"/>
  <c r="Z10" i="137" s="1"/>
  <c r="AJ46" i="120"/>
  <c r="AT46" i="126"/>
  <c r="G46" i="120"/>
  <c r="AM46" i="120"/>
  <c r="AH46" i="120"/>
  <c r="AP46" i="120"/>
  <c r="AW46" i="120"/>
  <c r="BC46" i="120"/>
  <c r="AU46" i="120"/>
  <c r="AK46" i="120"/>
  <c r="BB46" i="120"/>
  <c r="K23" i="140" l="1"/>
  <c r="J23" i="138"/>
  <c r="J23" i="141"/>
  <c r="J13" i="133"/>
  <c r="J9" i="132"/>
  <c r="J12" i="132" s="1"/>
  <c r="L23" i="139" s="1"/>
  <c r="J9" i="131"/>
  <c r="J12" i="131" s="1"/>
  <c r="Z51" i="126"/>
  <c r="AR51" i="120"/>
  <c r="AP9" i="137" s="1"/>
  <c r="AP10" i="137" s="1"/>
  <c r="F51" i="126"/>
  <c r="AA51" i="120"/>
  <c r="Y9" i="137" s="1"/>
  <c r="Y10" i="137" s="1"/>
  <c r="BA51" i="126"/>
  <c r="AF51" i="126"/>
  <c r="M51" i="120"/>
  <c r="K9" i="137" s="1"/>
  <c r="K10" i="137" s="1"/>
  <c r="T51" i="126"/>
  <c r="AW51" i="126"/>
  <c r="X51" i="120"/>
  <c r="V9" i="137" s="1"/>
  <c r="V10" i="137" s="1"/>
  <c r="R51" i="120"/>
  <c r="P9" i="137" s="1"/>
  <c r="P10" i="137" s="1"/>
  <c r="AS51" i="126"/>
  <c r="AC51" i="126"/>
  <c r="T51" i="120"/>
  <c r="R9" i="137" s="1"/>
  <c r="R10" i="137" s="1"/>
  <c r="H51" i="120"/>
  <c r="F9" i="137" s="1"/>
  <c r="F10" i="137" s="1"/>
  <c r="Q51" i="126"/>
  <c r="L51" i="120"/>
  <c r="J9" i="137" s="1"/>
  <c r="J10" i="137" s="1"/>
  <c r="H51" i="126"/>
  <c r="M51" i="126"/>
  <c r="V51" i="126"/>
  <c r="AL51" i="126"/>
  <c r="F51" i="120"/>
  <c r="D9" i="137" s="1"/>
  <c r="U51" i="126"/>
  <c r="U51" i="120"/>
  <c r="S9" i="137" s="1"/>
  <c r="S10" i="137" s="1"/>
  <c r="N51" i="126"/>
  <c r="AV51" i="126"/>
  <c r="AN51" i="126"/>
  <c r="AB51" i="126"/>
  <c r="R51" i="126"/>
  <c r="BC51" i="126"/>
  <c r="BB51" i="126"/>
  <c r="AX51" i="126"/>
  <c r="AN51" i="120"/>
  <c r="AL9" i="137" s="1"/>
  <c r="AL10" i="137" s="1"/>
  <c r="AZ51" i="126"/>
  <c r="L51" i="126"/>
  <c r="AR51" i="126"/>
  <c r="BB51" i="120"/>
  <c r="AZ9" i="137" s="1"/>
  <c r="AZ10" i="137" s="1"/>
  <c r="G51" i="120"/>
  <c r="E9" i="137" s="1"/>
  <c r="E10" i="137" s="1"/>
  <c r="V51" i="120"/>
  <c r="T9" i="137" s="1"/>
  <c r="T10" i="137" s="1"/>
  <c r="AP51" i="120"/>
  <c r="AN9" i="137" s="1"/>
  <c r="AN10" i="137" s="1"/>
  <c r="AY51" i="120"/>
  <c r="AW9" i="137" s="1"/>
  <c r="AW10" i="137" s="1"/>
  <c r="I51" i="120"/>
  <c r="G9" i="137" s="1"/>
  <c r="G10" i="137" s="1"/>
  <c r="AU51" i="120"/>
  <c r="AS9" i="137" s="1"/>
  <c r="AS10" i="137" s="1"/>
  <c r="AW51" i="120"/>
  <c r="AU9" i="137" s="1"/>
  <c r="AU10" i="137" s="1"/>
  <c r="AH51" i="120"/>
  <c r="AF9" i="137" s="1"/>
  <c r="AF10" i="137" s="1"/>
  <c r="AJ51" i="120"/>
  <c r="AH9" i="137" s="1"/>
  <c r="AH10" i="137" s="1"/>
  <c r="AD51" i="120"/>
  <c r="AB9" i="137" s="1"/>
  <c r="AB10" i="137" s="1"/>
  <c r="BC51" i="120"/>
  <c r="BA9" i="137" s="1"/>
  <c r="BA10" i="137" s="1"/>
  <c r="AK51" i="120"/>
  <c r="AI9" i="137" s="1"/>
  <c r="AI10" i="137" s="1"/>
  <c r="AM51" i="120"/>
  <c r="AK9" i="137" s="1"/>
  <c r="AK10" i="137" s="1"/>
  <c r="AT51" i="126"/>
  <c r="AQ51" i="120"/>
  <c r="AO9" i="137" s="1"/>
  <c r="AO10" i="137" s="1"/>
  <c r="L23" i="140" l="1"/>
  <c r="A9" i="137"/>
  <c r="D10" i="137"/>
  <c r="K23" i="141"/>
  <c r="K23" i="138"/>
  <c r="K13" i="133"/>
  <c r="K9" i="132"/>
  <c r="K12" i="132" s="1"/>
  <c r="M23" i="139" s="1"/>
  <c r="K9" i="131"/>
  <c r="K12" i="131" s="1"/>
  <c r="M23" i="140" l="1"/>
  <c r="L23" i="141"/>
  <c r="L23" i="138"/>
  <c r="L13" i="133"/>
  <c r="L9" i="132"/>
  <c r="L12" i="132" s="1"/>
  <c r="N23" i="139" s="1"/>
  <c r="L9" i="131"/>
  <c r="L12" i="131" s="1"/>
  <c r="N23" i="140" l="1"/>
  <c r="M23" i="138"/>
  <c r="M23" i="141"/>
  <c r="M13" i="133"/>
  <c r="M9" i="132"/>
  <c r="M12" i="132" s="1"/>
  <c r="O23" i="139" s="1"/>
  <c r="M9" i="131"/>
  <c r="M12" i="131" s="1"/>
  <c r="O23" i="140" l="1"/>
  <c r="N23" i="138"/>
  <c r="N23" i="141"/>
  <c r="N13" i="133"/>
  <c r="N9" i="132"/>
  <c r="N12" i="132" s="1"/>
  <c r="P23" i="139" s="1"/>
  <c r="N9" i="131"/>
  <c r="N12" i="131" s="1"/>
  <c r="P23" i="140" l="1"/>
  <c r="O23" i="141"/>
  <c r="O23" i="138"/>
  <c r="O13" i="133"/>
  <c r="O9" i="132"/>
  <c r="O12" i="132" s="1"/>
  <c r="Q23" i="139" s="1"/>
  <c r="O9" i="131"/>
  <c r="O12" i="131" s="1"/>
  <c r="Q23" i="140" l="1"/>
  <c r="P23" i="141"/>
  <c r="P23" i="138"/>
  <c r="P13" i="133"/>
  <c r="P9" i="132"/>
  <c r="P12" i="132" s="1"/>
  <c r="R23" i="139" s="1"/>
  <c r="P9" i="131"/>
  <c r="P12" i="131" s="1"/>
  <c r="R23" i="140" l="1"/>
  <c r="Q23" i="138"/>
  <c r="Q23" i="141"/>
  <c r="Q13" i="133"/>
  <c r="Q9" i="132"/>
  <c r="Q12" i="132" s="1"/>
  <c r="S23" i="139" s="1"/>
  <c r="Q9" i="131"/>
  <c r="Q12" i="131" s="1"/>
  <c r="S23" i="140" l="1"/>
  <c r="R23" i="138"/>
  <c r="R23" i="141"/>
  <c r="R13" i="133"/>
  <c r="R9" i="132"/>
  <c r="R12" i="132" s="1"/>
  <c r="T23" i="139" s="1"/>
  <c r="R9" i="131"/>
  <c r="R12" i="131" s="1"/>
  <c r="T23" i="140" l="1"/>
  <c r="S23" i="141"/>
  <c r="S23" i="138"/>
  <c r="S13" i="133"/>
  <c r="S9" i="132"/>
  <c r="S12" i="132" s="1"/>
  <c r="U23" i="139" s="1"/>
  <c r="S9" i="131"/>
  <c r="S12" i="131" s="1"/>
  <c r="U23" i="140" l="1"/>
  <c r="T23" i="141"/>
  <c r="T23" i="138"/>
  <c r="T13" i="133"/>
  <c r="T9" i="132"/>
  <c r="T12" i="132" s="1"/>
  <c r="V23" i="139" s="1"/>
  <c r="T9" i="131"/>
  <c r="T12" i="131" s="1"/>
  <c r="V23" i="140" l="1"/>
  <c r="U23" i="138"/>
  <c r="U23" i="141"/>
  <c r="U13" i="133"/>
  <c r="U9" i="132"/>
  <c r="U12" i="132" s="1"/>
  <c r="W23" i="139" s="1"/>
  <c r="U9" i="131"/>
  <c r="U12" i="131" s="1"/>
  <c r="W23" i="140" l="1"/>
  <c r="V23" i="138"/>
  <c r="V23" i="141"/>
  <c r="V13" i="133"/>
  <c r="V9" i="132"/>
  <c r="V12" i="132" s="1"/>
  <c r="X23" i="139" s="1"/>
  <c r="V9" i="131"/>
  <c r="V12" i="131" s="1"/>
  <c r="X23" i="140" l="1"/>
  <c r="W23" i="141"/>
  <c r="W23" i="138"/>
  <c r="W13" i="133"/>
  <c r="W9" i="132"/>
  <c r="W12" i="132" s="1"/>
  <c r="Y23" i="139" s="1"/>
  <c r="W9" i="131"/>
  <c r="W12" i="131" s="1"/>
  <c r="Y23" i="140" l="1"/>
  <c r="X23" i="141"/>
  <c r="X23" i="138"/>
  <c r="X13" i="133"/>
  <c r="X9" i="132"/>
  <c r="X12" i="132" s="1"/>
  <c r="Z23" i="139" s="1"/>
  <c r="X9" i="131"/>
  <c r="X12" i="131" s="1"/>
  <c r="Z23" i="140" l="1"/>
  <c r="Y23" i="138"/>
  <c r="Y23" i="141"/>
  <c r="Y13" i="133"/>
  <c r="Y9" i="132"/>
  <c r="Y12" i="132" s="1"/>
  <c r="AA23" i="139" s="1"/>
  <c r="Y9" i="131"/>
  <c r="Y12" i="131" s="1"/>
  <c r="AA23" i="140" l="1"/>
  <c r="Z23" i="138"/>
  <c r="Z23" i="141"/>
  <c r="Z13" i="133"/>
  <c r="Z9" i="132"/>
  <c r="Z12" i="132" s="1"/>
  <c r="AB23" i="139" s="1"/>
  <c r="Z9" i="131"/>
  <c r="Z12" i="131" s="1"/>
  <c r="AB23" i="140" l="1"/>
  <c r="AA23" i="141"/>
  <c r="AA23" i="138"/>
  <c r="AA13" i="133"/>
  <c r="AA9" i="132"/>
  <c r="AA12" i="132" s="1"/>
  <c r="AC23" i="139" s="1"/>
  <c r="AA9" i="131"/>
  <c r="AA12" i="131" s="1"/>
  <c r="AC23" i="140" l="1"/>
  <c r="AB23" i="141"/>
  <c r="AB23" i="138"/>
  <c r="AB13" i="133"/>
  <c r="AB9" i="132"/>
  <c r="AB12" i="132" s="1"/>
  <c r="AD23" i="139" s="1"/>
  <c r="AB9" i="131"/>
  <c r="AB12" i="131" s="1"/>
  <c r="AD23" i="140" l="1"/>
  <c r="AC23" i="138"/>
  <c r="AC23" i="141"/>
  <c r="AC13" i="133"/>
  <c r="AC9" i="132"/>
  <c r="AC12" i="132" s="1"/>
  <c r="AE23" i="139" s="1"/>
  <c r="AC9" i="131"/>
  <c r="AC12" i="131" s="1"/>
  <c r="AE23" i="140" l="1"/>
  <c r="AD23" i="138"/>
  <c r="AD23" i="141"/>
  <c r="AD13" i="133"/>
  <c r="AD9" i="132"/>
  <c r="AD12" i="132" s="1"/>
  <c r="AF23" i="139" s="1"/>
  <c r="AD9" i="131"/>
  <c r="AD12" i="131" s="1"/>
  <c r="AF23" i="140" l="1"/>
  <c r="AE23" i="141"/>
  <c r="AE23" i="138"/>
  <c r="AE13" i="133"/>
  <c r="AE9" i="132"/>
  <c r="AE12" i="132" s="1"/>
  <c r="AG23" i="139" s="1"/>
  <c r="AE9" i="131"/>
  <c r="AE12" i="131" s="1"/>
  <c r="AG23" i="140" l="1"/>
  <c r="AF23" i="141"/>
  <c r="AF23" i="138"/>
  <c r="AF13" i="133"/>
  <c r="AF9" i="132"/>
  <c r="AF12" i="132" s="1"/>
  <c r="AH23" i="139" s="1"/>
  <c r="AF9" i="131"/>
  <c r="AF12" i="131" s="1"/>
  <c r="AH23" i="140" l="1"/>
  <c r="AG23" i="138"/>
  <c r="AG23" i="141"/>
  <c r="AG13" i="133"/>
  <c r="AG9" i="132"/>
  <c r="AG12" i="132" s="1"/>
  <c r="AI23" i="139" s="1"/>
  <c r="AG9" i="131"/>
  <c r="AG12" i="131" s="1"/>
  <c r="AI23" i="140" l="1"/>
  <c r="AH23" i="138"/>
  <c r="AH23" i="141"/>
  <c r="AH13" i="133"/>
  <c r="AH9" i="132"/>
  <c r="AH12" i="132" s="1"/>
  <c r="AJ23" i="139" s="1"/>
  <c r="AH9" i="131"/>
  <c r="AH12" i="131" s="1"/>
  <c r="AJ23" i="140" l="1"/>
  <c r="AI23" i="141"/>
  <c r="AI23" i="138"/>
  <c r="AI13" i="133"/>
  <c r="AI9" i="132"/>
  <c r="AI12" i="132" s="1"/>
  <c r="AK23" i="139" s="1"/>
  <c r="AI9" i="131"/>
  <c r="AI12" i="131" s="1"/>
  <c r="AK23" i="140" l="1"/>
  <c r="AJ23" i="141"/>
  <c r="AJ23" i="138"/>
  <c r="AJ13" i="133"/>
  <c r="AJ9" i="132"/>
  <c r="AJ12" i="132" s="1"/>
  <c r="AL23" i="139" s="1"/>
  <c r="AJ9" i="131"/>
  <c r="AJ12" i="131" s="1"/>
  <c r="AL23" i="140" l="1"/>
  <c r="AK23" i="138"/>
  <c r="AK23" i="141"/>
  <c r="AK13" i="133"/>
  <c r="AK9" i="132"/>
  <c r="AK12" i="132" s="1"/>
  <c r="AM23" i="139" s="1"/>
  <c r="AK9" i="131"/>
  <c r="AK12" i="131" s="1"/>
  <c r="AM23" i="140" l="1"/>
  <c r="AL23" i="138"/>
  <c r="AL23" i="141"/>
  <c r="AL13" i="133"/>
  <c r="AL9" i="132"/>
  <c r="AL12" i="132" s="1"/>
  <c r="AN23" i="139" s="1"/>
  <c r="AL9" i="131"/>
  <c r="AL12" i="131" s="1"/>
  <c r="AN23" i="140" l="1"/>
  <c r="AM23" i="141"/>
  <c r="AM23" i="138"/>
  <c r="AM13" i="133"/>
  <c r="AM9" i="132"/>
  <c r="AM12" i="132" s="1"/>
  <c r="AO23" i="139" s="1"/>
  <c r="AM9" i="131"/>
  <c r="AM12" i="131" s="1"/>
  <c r="AO23" i="140" l="1"/>
  <c r="AN23" i="141"/>
  <c r="AN23" i="138"/>
  <c r="AN13" i="133"/>
  <c r="AN9" i="132"/>
  <c r="AN12" i="132" s="1"/>
  <c r="AP23" i="139" s="1"/>
  <c r="AN9" i="131"/>
  <c r="AN12" i="131" s="1"/>
  <c r="AP23" i="140" l="1"/>
  <c r="AO23" i="138"/>
  <c r="AO23" i="141"/>
  <c r="AO13" i="133"/>
  <c r="AO9" i="132"/>
  <c r="AO12" i="132" s="1"/>
  <c r="AQ23" i="139" s="1"/>
  <c r="AO9" i="131"/>
  <c r="AO12" i="131" s="1"/>
  <c r="AQ23" i="140" l="1"/>
  <c r="AP23" i="138"/>
  <c r="AP23" i="141"/>
  <c r="AP13" i="133"/>
  <c r="AP9" i="132"/>
  <c r="AP12" i="132" s="1"/>
  <c r="AR23" i="139" s="1"/>
  <c r="AP9" i="131"/>
  <c r="AP12" i="131" s="1"/>
  <c r="AR23" i="140" l="1"/>
  <c r="AQ23" i="141"/>
  <c r="AQ23" i="138"/>
  <c r="AQ13" i="133"/>
  <c r="AQ9" i="132"/>
  <c r="AQ12" i="132" s="1"/>
  <c r="AS23" i="139" s="1"/>
  <c r="AQ9" i="131"/>
  <c r="AQ12" i="131" s="1"/>
  <c r="AS23" i="140" l="1"/>
  <c r="AR23" i="141"/>
  <c r="AR23" i="138"/>
  <c r="AR13" i="133"/>
  <c r="AR9" i="132"/>
  <c r="AR12" i="132" s="1"/>
  <c r="AT23" i="139" s="1"/>
  <c r="AR9" i="131"/>
  <c r="AR12" i="131" s="1"/>
  <c r="AT23" i="140" l="1"/>
  <c r="AS23" i="138"/>
  <c r="AS23" i="141"/>
  <c r="AS13" i="133"/>
  <c r="AS9" i="132"/>
  <c r="AS12" i="132" s="1"/>
  <c r="AU23" i="139" s="1"/>
  <c r="AS9" i="131"/>
  <c r="AS12" i="131" s="1"/>
  <c r="AU23" i="140" l="1"/>
  <c r="AT23" i="138"/>
  <c r="AT23" i="141"/>
  <c r="AT13" i="133"/>
  <c r="AT9" i="132"/>
  <c r="AT12" i="132" s="1"/>
  <c r="AV23" i="139" s="1"/>
  <c r="AT9" i="131"/>
  <c r="AT12" i="131" s="1"/>
  <c r="AV23" i="140" l="1"/>
  <c r="AU23" i="141"/>
  <c r="AU23" i="138"/>
  <c r="AU13" i="133"/>
  <c r="AU9" i="132"/>
  <c r="AU12" i="132" s="1"/>
  <c r="AW23" i="139" s="1"/>
  <c r="AU9" i="131"/>
  <c r="AU12" i="131" s="1"/>
  <c r="AW23" i="140" l="1"/>
  <c r="AV23" i="141"/>
  <c r="AV23" i="138"/>
  <c r="AV13" i="133"/>
  <c r="AV9" i="132"/>
  <c r="AV12" i="132" s="1"/>
  <c r="AX23" i="139" s="1"/>
  <c r="AV9" i="131"/>
  <c r="AV12" i="131" s="1"/>
  <c r="AX23" i="140" l="1"/>
  <c r="AW23" i="138"/>
  <c r="AW23" i="141"/>
  <c r="AW13" i="133"/>
  <c r="AW9" i="132"/>
  <c r="AW12" i="132" s="1"/>
  <c r="AY23" i="139" s="1"/>
  <c r="AW9" i="131"/>
  <c r="AW12" i="131" s="1"/>
  <c r="AY23" i="140" l="1"/>
  <c r="AX23" i="138"/>
  <c r="AX23" i="141"/>
  <c r="AX13" i="133"/>
  <c r="AX9" i="132"/>
  <c r="AX12" i="132" s="1"/>
  <c r="AZ23" i="139" s="1"/>
  <c r="AX9" i="131"/>
  <c r="AX12" i="131" s="1"/>
  <c r="AZ23" i="140" l="1"/>
  <c r="AY23" i="141"/>
  <c r="AY23" i="138"/>
  <c r="AY13" i="133"/>
  <c r="AY9" i="132"/>
  <c r="AY12" i="132" s="1"/>
  <c r="BA23" i="139" s="1"/>
  <c r="AY9" i="131"/>
  <c r="AY12" i="131" s="1"/>
  <c r="BA23" i="140" l="1"/>
  <c r="AZ23" i="141"/>
  <c r="AZ23" i="138"/>
  <c r="AZ13" i="133"/>
  <c r="AZ9" i="132"/>
  <c r="AZ12" i="132" s="1"/>
  <c r="BB23" i="139" s="1"/>
  <c r="AZ9" i="131"/>
  <c r="AZ12" i="131" s="1"/>
  <c r="BB23" i="140" l="1"/>
  <c r="BA23" i="138"/>
  <c r="BA23" i="141"/>
  <c r="BA13" i="133"/>
  <c r="BA9" i="132"/>
  <c r="BA12" i="132" s="1"/>
  <c r="BC23" i="139" s="1"/>
  <c r="BA9" i="131"/>
  <c r="BA12" i="131" s="1"/>
  <c r="BC23" i="140" l="1"/>
  <c r="E37" i="140"/>
  <c r="E27" i="140"/>
  <c r="E32" i="140"/>
  <c r="E39" i="140"/>
  <c r="E42" i="140"/>
  <c r="E25" i="140"/>
  <c r="E35" i="140"/>
  <c r="E54" i="140"/>
  <c r="E48" i="140"/>
  <c r="E51" i="140"/>
  <c r="E31" i="140"/>
  <c r="E38" i="140"/>
  <c r="E43" i="140"/>
  <c r="E49" i="140"/>
  <c r="E29" i="140"/>
  <c r="E24" i="140"/>
  <c r="E36" i="140"/>
  <c r="E26" i="140"/>
  <c r="E56" i="140"/>
  <c r="E14" i="140" s="1"/>
  <c r="E16" i="140" s="1"/>
  <c r="E55" i="140"/>
  <c r="E46" i="140"/>
  <c r="E44" i="140"/>
  <c r="E34" i="140"/>
  <c r="E33" i="140"/>
  <c r="E42" i="139"/>
  <c r="E37" i="139"/>
  <c r="E29" i="139"/>
  <c r="E39" i="139"/>
  <c r="E33" i="139"/>
  <c r="E32" i="139"/>
  <c r="E56" i="139"/>
  <c r="E14" i="139" s="1"/>
  <c r="E16" i="139" s="1"/>
  <c r="E43" i="139"/>
  <c r="E44" i="139"/>
  <c r="E51" i="139"/>
  <c r="E34" i="139"/>
  <c r="E36" i="139"/>
  <c r="E26" i="139"/>
  <c r="E49" i="139"/>
  <c r="E31" i="139"/>
  <c r="E25" i="139"/>
  <c r="E46" i="139"/>
  <c r="E5" i="139" s="1"/>
  <c r="E10" i="139" s="1"/>
  <c r="E12" i="139" s="1"/>
  <c r="E38" i="139"/>
  <c r="E54" i="139"/>
  <c r="E24" i="139"/>
  <c r="E35" i="139"/>
  <c r="E55" i="139"/>
  <c r="E48" i="139"/>
  <c r="E27" i="139"/>
  <c r="BC23" i="141"/>
  <c r="BC23" i="138"/>
  <c r="BB23" i="138"/>
  <c r="BB23" i="141"/>
  <c r="E49" i="126"/>
  <c r="E38" i="126"/>
  <c r="E39" i="126"/>
  <c r="E35" i="126"/>
  <c r="E36" i="126"/>
  <c r="E34" i="126"/>
  <c r="E51" i="126"/>
  <c r="E26" i="126"/>
  <c r="E43" i="126"/>
  <c r="E42" i="126"/>
  <c r="E25" i="126"/>
  <c r="E44" i="126"/>
  <c r="E24" i="126"/>
  <c r="E32" i="126"/>
  <c r="E27" i="126"/>
  <c r="E48" i="126"/>
  <c r="E46" i="126"/>
  <c r="E37" i="126"/>
  <c r="E33" i="126"/>
  <c r="E31" i="126"/>
  <c r="E29" i="126"/>
  <c r="E42" i="120"/>
  <c r="E29" i="120"/>
  <c r="E36" i="120"/>
  <c r="E34" i="120"/>
  <c r="E48" i="120"/>
  <c r="E44" i="120"/>
  <c r="E49" i="120"/>
  <c r="E54" i="120"/>
  <c r="E39" i="120"/>
  <c r="E46" i="120"/>
  <c r="E56" i="120"/>
  <c r="E33" i="120"/>
  <c r="E27" i="120"/>
  <c r="E35" i="120"/>
  <c r="E31" i="120"/>
  <c r="E43" i="120"/>
  <c r="E38" i="120"/>
  <c r="E37" i="120"/>
  <c r="E25" i="120"/>
  <c r="E26" i="120"/>
  <c r="E32" i="120"/>
  <c r="E24" i="120"/>
  <c r="E55" i="120"/>
  <c r="E51" i="120"/>
  <c r="E5" i="140" l="1"/>
  <c r="E10" i="140" s="1"/>
  <c r="E12" i="140" s="1"/>
  <c r="E40" i="140"/>
  <c r="E40" i="139"/>
  <c r="E55" i="138"/>
  <c r="E48" i="138"/>
  <c r="E42" i="138"/>
  <c r="E46" i="138"/>
  <c r="E5" i="138" s="1"/>
  <c r="E10" i="138" s="1"/>
  <c r="E12" i="138" s="1"/>
  <c r="E29" i="138"/>
  <c r="E37" i="138"/>
  <c r="E38" i="138"/>
  <c r="E44" i="138"/>
  <c r="E56" i="138"/>
  <c r="E14" i="138" s="1"/>
  <c r="E16" i="138" s="1"/>
  <c r="E27" i="138"/>
  <c r="E25" i="138"/>
  <c r="E54" i="138"/>
  <c r="E51" i="138"/>
  <c r="E24" i="138"/>
  <c r="E39" i="138"/>
  <c r="E36" i="138"/>
  <c r="E32" i="138"/>
  <c r="E33" i="138"/>
  <c r="E35" i="138"/>
  <c r="E31" i="138"/>
  <c r="E34" i="138"/>
  <c r="E26" i="138"/>
  <c r="E43" i="138"/>
  <c r="E49" i="138"/>
  <c r="E51" i="141"/>
  <c r="E33" i="141"/>
  <c r="E26" i="141"/>
  <c r="E24" i="141"/>
  <c r="E48" i="141"/>
  <c r="E44" i="141"/>
  <c r="E27" i="141"/>
  <c r="E39" i="141"/>
  <c r="E32" i="141"/>
  <c r="E31" i="141"/>
  <c r="E29" i="141"/>
  <c r="E25" i="141"/>
  <c r="E35" i="141"/>
  <c r="E46" i="141"/>
  <c r="E5" i="141" s="1"/>
  <c r="E10" i="141" s="1"/>
  <c r="E12" i="141" s="1"/>
  <c r="E38" i="141"/>
  <c r="E43" i="141"/>
  <c r="E37" i="141"/>
  <c r="E36" i="141"/>
  <c r="E42" i="141"/>
  <c r="E49" i="141"/>
  <c r="E34" i="141"/>
  <c r="E40" i="120"/>
  <c r="E14" i="120"/>
  <c r="E40" i="126"/>
  <c r="E5" i="126"/>
  <c r="E5" i="120"/>
  <c r="E40" i="138" l="1"/>
  <c r="E40" i="141"/>
  <c r="E10" i="120"/>
  <c r="E10" i="126"/>
  <c r="E16" i="120"/>
  <c r="E12" i="126" l="1"/>
  <c r="E12" i="120"/>
</calcChain>
</file>

<file path=xl/sharedStrings.xml><?xml version="1.0" encoding="utf-8"?>
<sst xmlns="http://schemas.openxmlformats.org/spreadsheetml/2006/main" count="1046" uniqueCount="330">
  <si>
    <t>Nr</t>
  </si>
  <si>
    <t>Total, i.e. incl any adjustments necessary e.g. due to up-scaling of cash flows</t>
  </si>
  <si>
    <t>Mio. CHF</t>
  </si>
  <si>
    <t xml:space="preserve">Anzahl aktive Versicherte </t>
  </si>
  <si>
    <t>Durchschnittsalter der aktiven Versicherten</t>
  </si>
  <si>
    <t>Durchschnittslohn der aktiven Versicherten</t>
  </si>
  <si>
    <t>obligatorische Verzinsung Altersguthaben in %</t>
  </si>
  <si>
    <t>überobligatorische Verzinsung Altersguthaben in %</t>
  </si>
  <si>
    <t>Kapitalbezugsquote Obligatorium in %</t>
  </si>
  <si>
    <t>Kapitalbezugsquote Überobligatorium in %</t>
  </si>
  <si>
    <t>obligatorischer Umwandlungssatz im Schlussalter (65/64) in %</t>
  </si>
  <si>
    <t>überobligatorischer Umwandlungssatz für 65-jährige Männer in %</t>
  </si>
  <si>
    <t>ökonomischer Umwandlungssatz für 65-jährige Männer in %</t>
  </si>
  <si>
    <t>Ausschüttungsquote gemäss Artikel 147 (1) AVO</t>
  </si>
  <si>
    <t>Ausschüttungsquote gemäss Artikel 147 (2) AVO</t>
  </si>
  <si>
    <t>Sparbeiträge</t>
  </si>
  <si>
    <t>Risikoprämie</t>
  </si>
  <si>
    <t>Kostenprämie</t>
  </si>
  <si>
    <t>Gesamtprämie</t>
  </si>
  <si>
    <t>Andere eingehende Cashflows</t>
  </si>
  <si>
    <t>abgehendes AGH in Folge stornierter Anschlussverträge</t>
  </si>
  <si>
    <t>Todesfallleistungen</t>
  </si>
  <si>
    <t>Invalidenrenten</t>
  </si>
  <si>
    <t>Erlebensfall-Leistungen (Kapitalbezug)</t>
  </si>
  <si>
    <t>Alters- und Hinterbliebenenrenten</t>
  </si>
  <si>
    <t>Leistungen an Versicherungsnehmer</t>
  </si>
  <si>
    <t>Anlagekosten</t>
  </si>
  <si>
    <t>Verwaltungskosten</t>
  </si>
  <si>
    <t>Kosten total</t>
  </si>
  <si>
    <t>Netto-Cashflow (Prämien - Leistungen - Kosten)</t>
  </si>
  <si>
    <t>Saldo aus Rückversicherung</t>
  </si>
  <si>
    <t>Netto-Cashflow nach Rückversicherungen</t>
  </si>
  <si>
    <t>Statutarische Bilanzpositionen</t>
  </si>
  <si>
    <t>Statutarischer Vorsteuergewinn</t>
  </si>
  <si>
    <t>Aktiven (Buchwert)</t>
  </si>
  <si>
    <t>Buchwert der dem gebundenen Vermögen für das BVG zugewiesenen Aktiven</t>
  </si>
  <si>
    <t>Stille Reserven</t>
  </si>
  <si>
    <t>Laufende Kapitalerträge</t>
  </si>
  <si>
    <t>Ausserordentliche Kapitalerträge</t>
  </si>
  <si>
    <t>Versicherungstechnische Rückstellungen</t>
  </si>
  <si>
    <t>davon Deckungsrückstellungen für laufende Renten</t>
  </si>
  <si>
    <t>davon Altersguthaben (Obligatorium)</t>
  </si>
  <si>
    <t>davon Altersguthaben (Überobligatorium)</t>
  </si>
  <si>
    <t>Verstärkungen</t>
  </si>
  <si>
    <t>davon: Verstärkungen für Altersrenten</t>
  </si>
  <si>
    <t>Überschussfonds</t>
  </si>
  <si>
    <t>… Zuweisung</t>
  </si>
  <si>
    <t>… Entnahme</t>
  </si>
  <si>
    <t xml:space="preserve"> Aufwand im Sparprozess</t>
  </si>
  <si>
    <t xml:space="preserve"> davon: Umwandlungsverluste</t>
  </si>
  <si>
    <t>Ertrag im Sparprozess</t>
  </si>
  <si>
    <t>Ergebnis Sparprozess</t>
  </si>
  <si>
    <t>Höhe des verrenteten AGH</t>
  </si>
  <si>
    <t>davon verrentetes Altersguthaben (Obligatorium)</t>
  </si>
  <si>
    <t>davon verrentetes Altersguthaben (Überobligatorium)</t>
  </si>
  <si>
    <t>Aufwand im Risikoprozess</t>
  </si>
  <si>
    <t>Ertrag im Risikoprozess</t>
  </si>
  <si>
    <t>Ergebnis Risikoprozess</t>
  </si>
  <si>
    <t>Aufwand im Kostenprozess</t>
  </si>
  <si>
    <t>Ertrag im Kostenprozess</t>
  </si>
  <si>
    <t>Ergebnis Kostenprozess</t>
  </si>
  <si>
    <t>Ergebnis Kosten- und Risikoprozess abzüglich Umwandlungsverluste</t>
  </si>
  <si>
    <t>Summe von Kosten- und Risikoprämien</t>
  </si>
  <si>
    <t>Weitere Kenngrössen</t>
  </si>
  <si>
    <t>Sparbeiträge / Gesamtprämie</t>
  </si>
  <si>
    <t>Risikoprämie / Gesamtprämie</t>
  </si>
  <si>
    <t>Kostenprämie / Gesamtprämie</t>
  </si>
  <si>
    <t>Sparbeiträge / AGH</t>
  </si>
  <si>
    <t>Risikoprämie / AGH</t>
  </si>
  <si>
    <t>Kostenprämie / AGH</t>
  </si>
  <si>
    <t>AGH Obli / AGH Ü-Obli</t>
  </si>
  <si>
    <t>verrentetes AGH / AGH</t>
  </si>
  <si>
    <t>Best Estimate sonstiger Verpflichtungen aus dem BVG-Geschäft</t>
  </si>
  <si>
    <t>Falls ungleich Null bitte erläutern</t>
  </si>
  <si>
    <t>Entspricht Position im FDS</t>
  </si>
  <si>
    <t>Differenz: Marktnaher Best Estimate - Statutarischer Wert</t>
  </si>
  <si>
    <t>falls positiv mit +-Zeichen, allfällige Verluste mit "-"Zeichen</t>
  </si>
  <si>
    <t>mit +-Zeichen, solange Verstärkung &gt; 0</t>
  </si>
  <si>
    <t>"Aufwand" mit +-Zeichen</t>
  </si>
  <si>
    <t>"Verluste" mit +-Zeichen</t>
  </si>
  <si>
    <t>"Ertrag" mit +-Zeichen</t>
  </si>
  <si>
    <t>Term:</t>
  </si>
  <si>
    <t>Ziel:</t>
  </si>
  <si>
    <t xml:space="preserve">Modell </t>
  </si>
  <si>
    <t>Vorgabe</t>
  </si>
  <si>
    <t>jährlich</t>
  </si>
  <si>
    <t>Zeitschritt:</t>
  </si>
  <si>
    <t>mit Skalierungsfaktor:</t>
  </si>
  <si>
    <t>Volatilität:</t>
  </si>
  <si>
    <t>Rüd Blass</t>
  </si>
  <si>
    <t>IAZI</t>
  </si>
  <si>
    <t>Index:</t>
  </si>
  <si>
    <t>3.1. Historische Volatilität mal 1.3</t>
  </si>
  <si>
    <t>3. Immobilien</t>
  </si>
  <si>
    <t>SMI 10Y 100 VOL BVOLIndex</t>
  </si>
  <si>
    <t>Bloomberg:</t>
  </si>
  <si>
    <t>Modell</t>
  </si>
  <si>
    <t>2.1. Implizite Volatilität</t>
  </si>
  <si>
    <t>2. Aktien</t>
  </si>
  <si>
    <t>Normal</t>
  </si>
  <si>
    <t>Modell IV</t>
  </si>
  <si>
    <t>Bloomberg</t>
  </si>
  <si>
    <t>Volatilität Typ</t>
  </si>
  <si>
    <t>Gewicht</t>
  </si>
  <si>
    <t>Strike</t>
  </si>
  <si>
    <t>Swap Tenor</t>
  </si>
  <si>
    <t>Option Term</t>
  </si>
  <si>
    <t>1.2. Swaption Volatilitätsoberfläche  (BBIR)</t>
  </si>
  <si>
    <t>Maturität [Jahre]</t>
  </si>
  <si>
    <t>1.1. Zinskurve</t>
  </si>
  <si>
    <t>yearly</t>
  </si>
  <si>
    <t>LPXDITR</t>
  </si>
  <si>
    <t>4.1. Historische Volatilität mal 1 da Transaktion</t>
  </si>
  <si>
    <t>4. Private Equity</t>
  </si>
  <si>
    <t>EURCHFV10Y Curncy</t>
  </si>
  <si>
    <t>Wechselkurs:</t>
  </si>
  <si>
    <t>3.1. Implizite Volatilität und Wechselkurs</t>
  </si>
  <si>
    <t>3. FX</t>
  </si>
  <si>
    <t>SX5E 10Y 100 VOL BVOLIndex</t>
  </si>
  <si>
    <t>NONE: VCUBE</t>
  </si>
  <si>
    <t>VolatilitätTyp</t>
  </si>
  <si>
    <t>1.2. Swaption Volatilitätsoberfläche (BVOL)</t>
  </si>
  <si>
    <t>EUR</t>
  </si>
  <si>
    <t>5.1. Historische Volatilität mal 1 da Transaktion</t>
  </si>
  <si>
    <t>5. Private Equity</t>
  </si>
  <si>
    <t>4.1. Historische Volatilität mal 2</t>
  </si>
  <si>
    <t>4. Hedge Fund</t>
  </si>
  <si>
    <t>USDCHFV10Y Curncy</t>
  </si>
  <si>
    <t>SPX 10Y 100 VOL BVOL Index</t>
  </si>
  <si>
    <t>GBPCHFV10Y Curncy</t>
  </si>
  <si>
    <t>UKX 10Y 100 VOL BVOL Index</t>
  </si>
  <si>
    <t>Diskontsätze</t>
  </si>
  <si>
    <t>Zero coupon rates z(t)</t>
  </si>
  <si>
    <t>Kosteninflation</t>
  </si>
  <si>
    <t>Kommentar</t>
  </si>
  <si>
    <t>Hinweise</t>
  </si>
  <si>
    <t>Definiert als Differenz zwischen Buch- und Marktwert rein auf der Aktivseite
falls positiv mit +-Zeichen, stille Lasten mit "-"Zeichen</t>
  </si>
  <si>
    <t>Muster-Gesellschaft</t>
  </si>
  <si>
    <t>E-Mail</t>
  </si>
  <si>
    <t>Titel</t>
  </si>
  <si>
    <t>Name of the worksheet</t>
  </si>
  <si>
    <t>Life: Zinskurve und ESG-Vorgaben CHF</t>
  </si>
  <si>
    <t>Life: Zinskurve und ESG-Vorgaben EUR</t>
  </si>
  <si>
    <t>Life: Zinskurve und ESG-Vorgaben USD</t>
  </si>
  <si>
    <t>Life: Zinskurve und ESG-Vorgaben GBP</t>
  </si>
  <si>
    <t>Maturity [Years]</t>
  </si>
  <si>
    <t>Term</t>
  </si>
  <si>
    <t>Volatilität</t>
  </si>
  <si>
    <t>Index</t>
  </si>
  <si>
    <t>mit Skalierungsfaktor</t>
  </si>
  <si>
    <t>Zeitschritt</t>
  </si>
  <si>
    <t>Wechselkurs</t>
  </si>
  <si>
    <t>1.1. Zinskurve und Kosteninflationannahmen</t>
  </si>
  <si>
    <t>Kontaktperson</t>
  </si>
  <si>
    <t>Name der Versicherungsgesellschaft</t>
  </si>
  <si>
    <t>Leben</t>
  </si>
  <si>
    <t>Eingabe</t>
  </si>
  <si>
    <t>Tabellenblätter, die vom Versicherungsunternehmen auszufüllen sind.</t>
  </si>
  <si>
    <t>Tabellenblätter mit Informationen und Parametern. Diese Tabellenblätter sind in der Regel nicht zu ändern.</t>
  </si>
  <si>
    <t>Eingabefelder: In diesen Feldern sind versicherungsspezifische Angaben erwartet.</t>
  </si>
  <si>
    <t>Liste der Arbeitsblätter</t>
  </si>
  <si>
    <t>list_of_sheets</t>
  </si>
  <si>
    <t>SST-Template Lebensversicherung</t>
  </si>
  <si>
    <t>Life: CHF Cashflows für Group Life Business (risikofrei)</t>
  </si>
  <si>
    <t>Life: CHF Cashflows für Traditional Individual Life Business (risikofrei)</t>
  </si>
  <si>
    <t>Life: CHF Cashflows für Unit-Linked Business (risikofrei)</t>
  </si>
  <si>
    <t>L_input_sst_template</t>
  </si>
  <si>
    <t>Life: Input für SST-Template</t>
  </si>
  <si>
    <t>L_CHF</t>
  </si>
  <si>
    <t>L_EUR</t>
  </si>
  <si>
    <t>L_USD</t>
  </si>
  <si>
    <t>L_GBP</t>
  </si>
  <si>
    <t>Cashflows</t>
  </si>
  <si>
    <t>Andere Cashflows</t>
  </si>
  <si>
    <t>Leistungen an Versicherungsnehmer (vor Rückversicherung)</t>
  </si>
  <si>
    <t>Nur, falls separat vorhanden</t>
  </si>
  <si>
    <t>Anzahl Verträge</t>
  </si>
  <si>
    <t>Steuern</t>
  </si>
  <si>
    <t>Statutarischer Nachsteuergewinn</t>
  </si>
  <si>
    <t>Provisionenen an den Rückversicherer</t>
  </si>
  <si>
    <t>Prämien an den Rückversicherer</t>
  </si>
  <si>
    <t>Leistungen vom Rückversicherer (inkl. Gewinnbeteiligung in der Rückversicherung)</t>
  </si>
  <si>
    <t>Technische Rückstellungen für nicht modellierte Reserven</t>
  </si>
  <si>
    <t>Residual balance sheet: Beteiligung der Versicherungsnehmer</t>
  </si>
  <si>
    <t>Best Estimate der versicherungstechnischen Rückstellungen für Geschäfte, die nicht durch die unten dargestellte Cashflow-Projektion modelliert wurden</t>
  </si>
  <si>
    <t>Zeitwert der eingebetteten Optionen und Garantien</t>
  </si>
  <si>
    <t>Gesamtprämie erhalten vom Versicherungsnehmer</t>
  </si>
  <si>
    <t>Modellierte statutarische Bilanzpositionen</t>
  </si>
  <si>
    <t>… davon Deckungsrückstellungen für laufende Renten</t>
  </si>
  <si>
    <t>Versicherungstechnische Rückstellungen für inforce business</t>
  </si>
  <si>
    <t>Laufende Renten</t>
  </si>
  <si>
    <t>Laufende Risikorenten</t>
  </si>
  <si>
    <t>Aufgeschobene Renten</t>
  </si>
  <si>
    <t>Bezahlte Überschüsse an den Versicherungsnehmer</t>
  </si>
  <si>
    <t>Bitte kommentieren Sie die verwendete Schätzungsmethode, z.B. gewählter Skalierungsfaktor</t>
  </si>
  <si>
    <t>Falls die Aufteilung in Spar- / Risiko- / Kostenprämie nicht vorhanden ist, dann geben Sie hier bitte direkt die Gesamtprämie ein.</t>
  </si>
  <si>
    <t>z.B. Retrozessionen, bitte im Kommentarbereich angeben</t>
  </si>
  <si>
    <t>D.h. Renten, die durch Sparprozess finanziert werden</t>
  </si>
  <si>
    <t>D.h. Renten (aufgrund von Tod oder Invalidität), die durch Risikotransfer finanziert werden</t>
  </si>
  <si>
    <t>Bitte ausweisen, falls vorhanden</t>
  </si>
  <si>
    <t>Gesamtzuweisung während des Zeitraums -- bitte ausweisen, falls vorhanden</t>
  </si>
  <si>
    <t>Gesamtentnahme während des Zeitraums -- bitte ausweisen, falls vorhanden</t>
  </si>
  <si>
    <t>Am Ende des Zeitraums, d.h. nach Zuweisung und Entnahme -- bitte ausweisen, falls vorhanden</t>
  </si>
  <si>
    <t>Bitte beachten Sie die folgenden Konventionen in diesem Template:</t>
  </si>
  <si>
    <t>Allgemeines</t>
  </si>
  <si>
    <t>Aufteilung des Geschäftes</t>
  </si>
  <si>
    <t>Bei einer ausländischen Niederlassung ist die Aufteilung nach Geschäftsbereichen nicht erforderlich.</t>
  </si>
  <si>
    <t>Die Cashflows der folgenden Geschäftsbereiche (LoB) sollten ausgewiesen werden:</t>
  </si>
  <si>
    <t>Per Konvention sollten alle eingehenden Cashflows positiv sein, alle abfliessenden Cashflows negativ.</t>
  </si>
  <si>
    <t>Alle Cashflows sollten wie modelliert angegeben werden, d.h. ohne Skalierung.</t>
  </si>
  <si>
    <t>Alle Cashflows sind unter Anwendung des Certainty Equivalent Scenario zu berechnen.</t>
  </si>
  <si>
    <t>Der letzte Eintrag im Jahr 50 (oder weniger, abhängig vom Modell) sollte die Summe des Werts für das Jahr 50 (oder für das letzte Jahr des Modells) und die abgezinsten Werte der Cashflows für alle zukünftigen Jahre enthalten.</t>
  </si>
  <si>
    <t>Der abgezinste Wert der verschiedenen Positionen der Restbilanz sollte durch die Beteiligung der Versicherungsnehmer und der Aktionäre in den entsprechenden Zellen, d.h. nicht als Teil des letzten Cashflows, angegeben werden.</t>
  </si>
  <si>
    <t>- die Anzahl der Versicherungsnehmer sollte als solche angegeben werden (d.h. nicht in Tausender oder ähnlich); und</t>
  </si>
  <si>
    <t>Cashflow-Daten</t>
  </si>
  <si>
    <t>1. Nominalzinsen</t>
  </si>
  <si>
    <t>Nur, falls sie noch nicht Bestandteil der oben aufgeführten Leistungen sind.</t>
  </si>
  <si>
    <t>Bitte geben Sie im Kommentarbereich an, was dies enthält. Bitte verzichten Sie auf zusätzliche Zeilen.</t>
  </si>
  <si>
    <t>Bitte ausweisen so weit wie verfügbar</t>
  </si>
  <si>
    <t>Entwicklungsjahr</t>
  </si>
  <si>
    <t>- alle Prozentsätze (Kassakurse, Inflationsraten, implizite Volatilitäten) sollten in % angegeben werden (d.h. 25 anstelle 25% oder 0.25).</t>
  </si>
  <si>
    <t>Ökonomische Annahmen</t>
  </si>
  <si>
    <t>L_CF Group Life</t>
  </si>
  <si>
    <t>Mio. EUR</t>
  </si>
  <si>
    <t>Mio. USD</t>
  </si>
  <si>
    <t>L_CF Ind Life Trad_CHF</t>
  </si>
  <si>
    <t>L_CF Ind Life Trad_EUR</t>
  </si>
  <si>
    <t>L_CF Ind Life Trad_USD</t>
  </si>
  <si>
    <t>L_CF Ind Life Trad_GBP</t>
  </si>
  <si>
    <t>Life: EUR Cashflows für Traditional Individual Life Business (risikofrei)</t>
  </si>
  <si>
    <t>Life: USD Cashflows für Traditional Individual Life Business (risikofrei)</t>
  </si>
  <si>
    <t>Life: GBP Cashflows für Traditional Individual Life Business (risikofrei)</t>
  </si>
  <si>
    <t>Life: EUR Cashflows für Unit-Linked Business (risikofrei)</t>
  </si>
  <si>
    <t>6B</t>
  </si>
  <si>
    <t>6A</t>
  </si>
  <si>
    <t>L_CF Ind Life UL_CHF</t>
  </si>
  <si>
    <t>L_CF Ind Life UL_EUR</t>
  </si>
  <si>
    <t>Währung</t>
  </si>
  <si>
    <t>CHF</t>
  </si>
  <si>
    <t>USD</t>
  </si>
  <si>
    <t>GBP</t>
  </si>
  <si>
    <t>Cashflows in Mio.</t>
  </si>
  <si>
    <t>Netto-Cashflow nach Rückversicherungen: Group Life Business</t>
  </si>
  <si>
    <t>Netto-Cashflow nach Rückversicherungen: Traditional Individual Life Business</t>
  </si>
  <si>
    <t>Barwert des Netto-Cashflow (Prämien - Leistungen - Kosten)</t>
  </si>
  <si>
    <t>Barwert des Leistungs-Cashflows inkl. bezahlter Überschüsse</t>
  </si>
  <si>
    <t>Barwert der zukünftigen Nachsteuergewinne</t>
  </si>
  <si>
    <t>Gesamt-Barwert der zukünftigen Gewinne</t>
  </si>
  <si>
    <t>Bitte fügen Sie einen Kommentar zur gewählten Methode hinzu, wenn dies als Barwert der zukünftigen Leistungen modelliert wird.</t>
  </si>
  <si>
    <t>Kapitalleistungen</t>
  </si>
  <si>
    <t>Erwerbsunfähigkeitsleistungen</t>
  </si>
  <si>
    <t>Andere Leistungen</t>
  </si>
  <si>
    <t>Barwert der zukünftigen Nachsteuergewinne aus der Residualbilanz</t>
  </si>
  <si>
    <t>Residualbilanz: Beteiligung der Aktionäre</t>
  </si>
  <si>
    <t>Garantierter Zinssatz (Durchschnitt in %)</t>
  </si>
  <si>
    <t>Mio. GBP</t>
  </si>
  <si>
    <t>- alle Cashflows und Sensitivitäten sollten in Millionen der jeweiligen Währung angegeben werden;</t>
  </si>
  <si>
    <t>Bitte geben Sie die für die Bewertung verwendeten Annahmen ein.</t>
  </si>
  <si>
    <t>Alle Cashflows werden als per Jahresende betrachtet.
(Dies bedeutet, dass Cashflows, deren Zeitpunkt zu Beginn oder zur Mitte des Jahres liegt, durch Anwendung des entsprechenden Zinssatzes aufdiskontiert werden müssen.)</t>
  </si>
  <si>
    <t>Informationen</t>
  </si>
  <si>
    <t>Dieses SST-Template enthält Tabellenblätter mit verschiedenen Registerfarben. Es wird folgende Farbkonvention verwendet:</t>
  </si>
  <si>
    <t>Life: CHF-Cashflows für Group Life Business (risikofrei)</t>
  </si>
  <si>
    <t>Life: CHF-Cashflows für Traditional Individual Life Business (risikofrei)</t>
  </si>
  <si>
    <t>Life: EUR-Cashflows für Traditional Individual Life Business (risikofrei)</t>
  </si>
  <si>
    <t>Life: USD-Cashflows für Traditional Individual Life Business (risikofrei)</t>
  </si>
  <si>
    <t>Life: GBP-Cashflows für Traditional Individual Life Business (risikofrei)</t>
  </si>
  <si>
    <t>Life: CHF-Cashflows für Unit-Linked Business (risikofrei)</t>
  </si>
  <si>
    <t>Life: EUR-Cashflows für Unit-Linked Business (risikofrei)</t>
  </si>
  <si>
    <t xml:space="preserve">SST-Leben-Template </t>
  </si>
  <si>
    <t>Netto-Cashflow nach Rückversicherungen (Total ohne UL)</t>
  </si>
  <si>
    <t>Aktualisierungsliste</t>
  </si>
  <si>
    <t>Nr.</t>
  </si>
  <si>
    <t>Datum</t>
  </si>
  <si>
    <t>Tabellenblatt</t>
  </si>
  <si>
    <t>Zelle</t>
  </si>
  <si>
    <t>Bemerkung</t>
  </si>
  <si>
    <t>Alle Blätter</t>
  </si>
  <si>
    <t>Erste Version</t>
  </si>
  <si>
    <t>Update</t>
  </si>
  <si>
    <t>4A</t>
  </si>
  <si>
    <t>4B</t>
  </si>
  <si>
    <t>4C</t>
  </si>
  <si>
    <t>4D</t>
  </si>
  <si>
    <t>6C</t>
  </si>
  <si>
    <t>6D</t>
  </si>
  <si>
    <t>7A</t>
  </si>
  <si>
    <t>7B</t>
  </si>
  <si>
    <t>UL-Geschäft nicht Teil der Cashflows für Marktrisiko, da via Delta-Sensitivitäten abzubilden</t>
  </si>
  <si>
    <t>1. Nominalzinsen und Kosteninflationsannahmen</t>
  </si>
  <si>
    <t>Vorgabe Zinskurven und Kosteninflationsannahmen</t>
  </si>
  <si>
    <t>L_&lt;currency&gt;</t>
  </si>
  <si>
    <t>Cashflows aus Versicherungsverpflichtungen für das Standardmodell Marktrisiko (Wechsel der Vorzeichenkonvention)</t>
  </si>
  <si>
    <t>Wechsel der Vorzeichenkonvention berücksichtigt</t>
  </si>
  <si>
    <t>Erste Version SST 2020</t>
  </si>
  <si>
    <t>Intro_SM_Life</t>
  </si>
  <si>
    <t xml:space="preserve">- Kollektivlebensversicherung im Rahmen der beruflichen Vorsorge ("Group Life"): A1 </t>
  </si>
  <si>
    <t>- Sonstige Lebensversicherung ("Ind Life Trad"): A3, A6.3, A7</t>
  </si>
  <si>
    <t>- Anteilgebundene Lebensversicherung ("Ind Life UL"): A2, A6.1, A6.2</t>
  </si>
  <si>
    <t>Aktualisierung zum 31.01.2020 (aktualisierte zero coupon rates z(t) sowie Kosteninflation)</t>
  </si>
  <si>
    <t>B29:B31</t>
  </si>
  <si>
    <t>LoB-Definition entsprechend AVO, Verweise auf FIRST gestrichen.</t>
  </si>
  <si>
    <t>Zeile 23</t>
  </si>
  <si>
    <t>Hinweis:</t>
  </si>
  <si>
    <r>
      <t xml:space="preserve">Ein </t>
    </r>
    <r>
      <rPr>
        <b/>
        <sz val="11"/>
        <color rgb="FFFF0000"/>
        <rFont val="Arial"/>
        <family val="2"/>
      </rPr>
      <t>!</t>
    </r>
    <r>
      <rPr>
        <sz val="11"/>
        <rFont val="Arial"/>
        <family val="2"/>
      </rPr>
      <t xml:space="preserve"> in Spalte A weist darauf hin, dass das Vorgehen zur Bestimmung des Cashflows im letzten Jahr der Projektion im SST-Bericht beschrieben werden sollte.</t>
    </r>
  </si>
  <si>
    <t>Bestimmung eines Hinweises zum letzten Jahr der Projektion</t>
  </si>
  <si>
    <t>A8:A9; A12; A15; A18</t>
  </si>
  <si>
    <t>Aufnahme eines Hinweises, in Bezug auf die Ergebnisse von Spalte A (zum letzten Jahr der Projektion)</t>
  </si>
  <si>
    <t>Zeile 25</t>
  </si>
  <si>
    <t>Es besteht keine Verpflichtung, die Cashflows ausländischer Töchter auszuweisen. Das Vorgehen ist im SST-Bericht darzulegen.</t>
  </si>
  <si>
    <t>Zeile 32</t>
  </si>
  <si>
    <t>Aufnahme eines Hinweises zum Vorgehen bei ausländischen Töchtern</t>
  </si>
  <si>
    <t>Aufnahme eines Hinweises in Bezug auf die im Marktrisiko verwendeten Cashflows</t>
  </si>
  <si>
    <t>Aktualisierung zum 31.01.2021 (aktualisierte zero coupon rates z(t) sowie Kosteninflation)</t>
  </si>
  <si>
    <t>Aktualisierung zum 31.01.2022 (aktualisierte zero coupon rates z(t) sowie Kosteninflation)</t>
  </si>
  <si>
    <t>Alle Blätter mit Jahreszahl</t>
  </si>
  <si>
    <t>Aktualisierung zum 31.01.2023 (aktualisierte zero coupon rates z(t) sowie Kosteninflation)</t>
  </si>
  <si>
    <t>Löschen der Werte aus dem SST 2023 (zero coupon rates z(t) sowie Kosteninflation)</t>
  </si>
  <si>
    <t>Aktualisierung der Jahreszahl: 2024 (statt vorher 2023)</t>
  </si>
  <si>
    <t>Aktualisierung zum 31.01.2024 (aktualisierte zero coupon rates z(t) sowie Kosteninflation)</t>
  </si>
  <si>
    <t>Aktualisierung der Jahreszahl: 2023 (statt vorher 2022)</t>
  </si>
  <si>
    <t>Aktualisierung der Jahreszahl: 2025 (statt vorher 2024)</t>
  </si>
  <si>
    <t>Löschen der Werte aus dem SST 2024 (zero coupon rates z(t) sowie Kosteninflation)</t>
  </si>
  <si>
    <t>G19:G48</t>
  </si>
  <si>
    <t>Aktualisierung der Bloomberg-Referenzen</t>
  </si>
  <si>
    <t>BHEDGE</t>
  </si>
  <si>
    <t>C72</t>
  </si>
  <si>
    <t>Aktualisierung des Bloomberg-Index</t>
  </si>
  <si>
    <t>Verbindlichkeiten, welche nicht Teil des vorliegenden Reportings sind, jedoch Bestandteil der ins Marktrisiko eingehenden Cashflows, sind im SST-Bericht (unter dem Abschnitt Marktrisiko) aufzuführen und zu erläutern.</t>
  </si>
  <si>
    <t>Version 31.01.2025</t>
  </si>
  <si>
    <t>Aktualisierung zum 31.01.2025 (aktualisierte zero coupon rates z(t) sowie Kosteninflation)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</si>
</sst>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00\ _S_F_r_._-;\-* #,##0.00\ _S_F_r_._-;_-* &quot;-&quot;??\ _S_F_r_._-;_-@_-"/>
    <numFmt numFmtId="165" formatCode="0.000"/>
    <numFmt numFmtId="166" formatCode="#,##0.0"/>
    <numFmt numFmtId="167" formatCode="_ * #,##0\ ;\ \-* #,##0\ ;_-* &quot;-&quot;??\ ;_-@_-\ "/>
    <numFmt numFmtId="168" formatCode="_ * #,##0.000_ ;_ * \-#,##0.000_ ;_ * &quot;-&quot;???_ ;_ @_ "/>
    <numFmt numFmtId="169" formatCode="d/mm/yy;@"/>
  </numFmts>
  <fonts count="62"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b/>
      <sz val="10"/>
      <name val="Arial"/>
      <family val="2"/>
    </font>
    <font>
      <sz val="8"/>
      <name val="Arial"/>
      <family val="2"/>
    </font>
    <font>
      <sz val="10"/>
      <color indexed="9"/>
      <name val="Arial"/>
      <family val="2"/>
    </font>
    <font>
      <b/>
      <sz val="12"/>
      <name val="Arial"/>
      <family val="2"/>
    </font>
    <font>
      <b/>
      <sz val="16"/>
      <color indexed="9"/>
      <name val="Arial"/>
      <family val="2"/>
    </font>
    <font>
      <b/>
      <sz val="10"/>
      <name val="Arial"/>
      <family val="2"/>
    </font>
    <font>
      <sz val="12"/>
      <name val="Arial"/>
      <family val="2"/>
    </font>
    <font>
      <sz val="11"/>
      <name val="Arial"/>
      <family val="2"/>
    </font>
    <font>
      <b/>
      <sz val="11"/>
      <color indexed="18"/>
      <name val="Arial"/>
      <family val="2"/>
    </font>
    <font>
      <sz val="9"/>
      <name val="Arial"/>
      <family val="2"/>
    </font>
    <font>
      <i/>
      <sz val="9"/>
      <name val="Arial"/>
      <family val="2"/>
    </font>
    <font>
      <sz val="10"/>
      <color indexed="62"/>
      <name val="Arial"/>
      <family val="2"/>
    </font>
    <font>
      <i/>
      <sz val="10"/>
      <name val="Arial"/>
      <family val="2"/>
    </font>
    <font>
      <b/>
      <sz val="16"/>
      <name val="Arial"/>
      <family val="2"/>
    </font>
    <font>
      <b/>
      <i/>
      <sz val="10"/>
      <name val="Arial"/>
      <family val="2"/>
    </font>
    <font>
      <sz val="11"/>
      <color theme="1"/>
      <name val="Calibri"/>
      <family val="2"/>
      <scheme val="minor"/>
    </font>
    <font>
      <sz val="11"/>
      <color theme="0"/>
      <name val="Arial"/>
      <family val="2"/>
    </font>
    <font>
      <b/>
      <sz val="10"/>
      <color theme="0"/>
      <name val="Arial"/>
      <family val="2"/>
    </font>
    <font>
      <sz val="10"/>
      <color theme="0"/>
      <name val="Arial"/>
      <family val="2"/>
    </font>
    <font>
      <sz val="10"/>
      <color rgb="FF3F3F76"/>
      <name val="Arial"/>
      <family val="2"/>
    </font>
    <font>
      <b/>
      <sz val="10"/>
      <color rgb="FF3F3F3F"/>
      <name val="Arial"/>
      <family val="2"/>
    </font>
    <font>
      <b/>
      <sz val="11"/>
      <name val="Arial"/>
      <family val="2"/>
    </font>
    <font>
      <b/>
      <sz val="10"/>
      <color indexed="62"/>
      <name val="Arial"/>
      <family val="2"/>
    </font>
    <font>
      <b/>
      <sz val="10"/>
      <color theme="1"/>
      <name val="Arial"/>
      <family val="2"/>
    </font>
    <font>
      <sz val="11"/>
      <color theme="5" tint="-0.249977111117893"/>
      <name val="Calibri"/>
      <family val="2"/>
      <scheme val="minor"/>
    </font>
    <font>
      <sz val="11"/>
      <color theme="5" tint="-0.249977111117893"/>
      <name val="Calibri"/>
      <family val="2"/>
    </font>
    <font>
      <sz val="11"/>
      <color indexed="8"/>
      <name val="Calibri"/>
      <family val="2"/>
    </font>
    <font>
      <sz val="10"/>
      <name val="Arial"/>
      <family val="2"/>
    </font>
    <font>
      <sz val="11"/>
      <name val="Calibri"/>
      <family val="2"/>
    </font>
    <font>
      <sz val="11"/>
      <name val="Calibri"/>
      <family val="2"/>
      <scheme val="minor"/>
    </font>
    <font>
      <b/>
      <sz val="16"/>
      <color rgb="FF002D64"/>
      <name val="Arial"/>
      <family val="2"/>
    </font>
    <font>
      <sz val="10"/>
      <color rgb="FF000000"/>
      <name val="Arial"/>
      <family val="2"/>
    </font>
    <font>
      <b/>
      <sz val="10"/>
      <color rgb="FF000000"/>
      <name val="Arial"/>
      <family val="2"/>
    </font>
    <font>
      <sz val="11"/>
      <color theme="5" tint="-0.249977111117893"/>
      <name val="Arial"/>
      <family val="2"/>
    </font>
    <font>
      <sz val="10"/>
      <color rgb="FFFDE2CE"/>
      <name val="Arial"/>
      <family val="2"/>
    </font>
    <font>
      <sz val="10"/>
      <color indexed="8"/>
      <name val="Arial"/>
      <family val="2"/>
    </font>
    <font>
      <sz val="10"/>
      <color theme="5" tint="-0.249977111117893"/>
      <name val="Arial"/>
      <family val="2"/>
    </font>
    <font>
      <sz val="10"/>
      <name val="Calibri"/>
      <family val="2"/>
    </font>
    <font>
      <sz val="10"/>
      <color rgb="FFFF0000"/>
      <name val="Arial"/>
      <family val="2"/>
    </font>
    <font>
      <b/>
      <sz val="11"/>
      <color rgb="FFFF0000"/>
      <name val="Arial"/>
      <family val="2"/>
    </font>
    <font>
      <b/>
      <sz val="10"/>
      <color rgb="FFFF0000"/>
      <name val="Arial"/>
      <family val="2"/>
    </font>
    <font>
      <sz val="8"/>
      <name val="Arial"/>
      <family val="2"/>
    </font>
  </fonts>
  <fills count="17">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F2F2F2"/>
      </patternFill>
    </fill>
    <fill>
      <patternFill patternType="solid">
        <fgColor rgb="FFFFCC99"/>
      </patternFill>
    </fill>
    <fill>
      <patternFill patternType="solid">
        <fgColor rgb="FFFAD6BF"/>
        <bgColor indexed="64"/>
      </patternFill>
    </fill>
    <fill>
      <patternFill patternType="solid">
        <fgColor indexed="47"/>
      </patternFill>
    </fill>
    <fill>
      <patternFill patternType="solid">
        <fgColor indexed="27"/>
      </patternFill>
    </fill>
    <fill>
      <patternFill patternType="solid">
        <fgColor indexed="45"/>
      </patternFill>
    </fill>
    <fill>
      <patternFill patternType="solid">
        <fgColor indexed="42"/>
      </patternFill>
    </fill>
    <fill>
      <patternFill patternType="solid">
        <fgColor rgb="FFD4ECF9"/>
        <bgColor indexed="64"/>
      </patternFill>
    </fill>
    <fill>
      <patternFill patternType="solid">
        <fgColor rgb="FFFDE2CE"/>
        <bgColor indexed="64"/>
      </patternFill>
    </fill>
    <fill>
      <patternFill patternType="solid">
        <fgColor rgb="FF00539E"/>
        <bgColor indexed="64"/>
      </patternFill>
    </fill>
    <fill>
      <patternFill patternType="solid">
        <fgColor theme="0" tint="-0.14996795556505021"/>
        <bgColor indexed="64"/>
      </patternFill>
    </fill>
    <fill>
      <patternFill patternType="solid">
        <fgColor theme="4" tint="0.79998168889431442"/>
        <bgColor indexed="65"/>
      </patternFill>
    </fill>
    <fill>
      <patternFill patternType="solid">
        <fgColor theme="0" tint="-4.9989318521683403E-2"/>
        <bgColor indexed="64"/>
      </patternFill>
    </fill>
  </fills>
  <borders count="35">
    <border>
      <left/>
      <right/>
      <top/>
      <bottom/>
      <diagonal/>
    </border>
    <border>
      <left/>
      <right/>
      <top style="hair">
        <color indexed="64"/>
      </top>
      <bottom style="hair">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right style="thin">
        <color theme="0"/>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auto="1"/>
      </bottom>
      <diagonal/>
    </border>
    <border>
      <left/>
      <right/>
      <top style="thin">
        <color theme="0" tint="-0.24994659260841701"/>
      </top>
      <bottom style="thin">
        <color auto="1"/>
      </bottom>
      <diagonal/>
    </border>
    <border>
      <left/>
      <right/>
      <top style="hair">
        <color theme="0"/>
      </top>
      <bottom style="hair">
        <color theme="0"/>
      </bottom>
      <diagonal/>
    </border>
    <border>
      <left style="thin">
        <color theme="0"/>
      </left>
      <right style="thin">
        <color theme="0"/>
      </right>
      <top/>
      <bottom style="thin">
        <color theme="0"/>
      </bottom>
      <diagonal/>
    </border>
    <border>
      <left/>
      <right/>
      <top/>
      <bottom style="hair">
        <color indexed="64"/>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style="thin">
        <color theme="0" tint="-0.24994659260841701"/>
      </bottom>
      <diagonal/>
    </border>
    <border>
      <left style="thin">
        <color theme="0"/>
      </left>
      <right style="thin">
        <color theme="0"/>
      </right>
      <top style="thin">
        <color theme="0"/>
      </top>
      <bottom style="thin">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style="thin">
        <color theme="0"/>
      </right>
      <top style="thin">
        <color theme="0"/>
      </top>
      <bottom style="thin">
        <color auto="1"/>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diagonal/>
    </border>
    <border>
      <left/>
      <right/>
      <top style="thin">
        <color theme="0"/>
      </top>
      <bottom/>
      <diagonal/>
    </border>
    <border>
      <left/>
      <right/>
      <top style="hair">
        <color indexed="64"/>
      </top>
      <bottom style="thin">
        <color indexed="64"/>
      </bottom>
      <diagonal/>
    </border>
    <border>
      <left/>
      <right/>
      <top style="thin">
        <color indexed="64"/>
      </top>
      <bottom style="thin">
        <color theme="0" tint="-0.24994659260841701"/>
      </bottom>
      <diagonal/>
    </border>
    <border>
      <left style="thin">
        <color theme="0"/>
      </left>
      <right style="thin">
        <color theme="0"/>
      </right>
      <top/>
      <bottom/>
      <diagonal/>
    </border>
    <border>
      <left/>
      <right/>
      <top style="hair">
        <color theme="0" tint="-0.24994659260841701"/>
      </top>
      <bottom style="thin">
        <color theme="0" tint="-0.24994659260841701"/>
      </bottom>
      <diagonal/>
    </border>
  </borders>
  <cellStyleXfs count="26">
    <xf numFmtId="0" fontId="0" fillId="0" borderId="0"/>
    <xf numFmtId="164" fontId="19" fillId="0" borderId="0" applyFont="0" applyFill="0" applyBorder="0" applyAlignment="0" applyProtection="0"/>
    <xf numFmtId="0" fontId="19" fillId="0" borderId="0"/>
    <xf numFmtId="0" fontId="35" fillId="0" borderId="0"/>
    <xf numFmtId="0" fontId="19" fillId="2" borderId="2" applyNumberFormat="0" applyFont="0" applyAlignment="0" applyProtection="0"/>
    <xf numFmtId="0" fontId="19" fillId="0" borderId="0"/>
    <xf numFmtId="0" fontId="19" fillId="0" borderId="0"/>
    <xf numFmtId="0" fontId="19" fillId="0" borderId="0"/>
    <xf numFmtId="0" fontId="39" fillId="5" borderId="3" applyNumberFormat="0" applyAlignment="0" applyProtection="0"/>
    <xf numFmtId="0" fontId="40" fillId="4" borderId="4" applyNumberFormat="0" applyAlignment="0" applyProtection="0"/>
    <xf numFmtId="0" fontId="18" fillId="0" borderId="0"/>
    <xf numFmtId="43" fontId="18" fillId="0" borderId="0" applyFont="0" applyFill="0" applyBorder="0" applyAlignment="0" applyProtection="0"/>
    <xf numFmtId="0" fontId="46" fillId="7" borderId="0" applyNumberFormat="0" applyBorder="0" applyAlignment="0" applyProtection="0"/>
    <xf numFmtId="9" fontId="18" fillId="0" borderId="0" applyFont="0" applyFill="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43" fontId="18" fillId="0" borderId="0" applyFont="0" applyFill="0" applyBorder="0" applyAlignment="0" applyProtection="0"/>
    <xf numFmtId="0" fontId="46" fillId="8" borderId="0" applyNumberFormat="0" applyBorder="0" applyAlignment="0" applyProtection="0"/>
    <xf numFmtId="0" fontId="46" fillId="8" borderId="0" applyNumberFormat="0" applyBorder="0" applyAlignment="0" applyProtection="0"/>
    <xf numFmtId="9" fontId="47" fillId="0" borderId="0" applyFont="0" applyFill="0" applyBorder="0" applyAlignment="0" applyProtection="0"/>
    <xf numFmtId="168" fontId="19" fillId="14" borderId="5">
      <protection locked="0"/>
    </xf>
    <xf numFmtId="0" fontId="13" fillId="15" borderId="0" applyNumberFormat="0" applyBorder="0" applyAlignment="0" applyProtection="0"/>
    <xf numFmtId="0" fontId="11" fillId="0" borderId="0"/>
    <xf numFmtId="0" fontId="19" fillId="0" borderId="0"/>
  </cellStyleXfs>
  <cellXfs count="428">
    <xf numFmtId="0" fontId="0" fillId="0" borderId="0" xfId="0"/>
    <xf numFmtId="0" fontId="0" fillId="0" borderId="0" xfId="0" applyFill="1"/>
    <xf numFmtId="0" fontId="0" fillId="0" borderId="0" xfId="0" applyAlignment="1">
      <alignment horizontal="center"/>
    </xf>
    <xf numFmtId="0" fontId="0" fillId="0" borderId="0" xfId="0" applyFill="1" applyAlignment="1">
      <alignment horizontal="center"/>
    </xf>
    <xf numFmtId="0" fontId="25" fillId="0" borderId="0" xfId="0" applyFont="1" applyFill="1" applyBorder="1" applyAlignment="1">
      <alignment vertical="center"/>
    </xf>
    <xf numFmtId="0" fontId="26" fillId="0" borderId="0" xfId="0" applyFont="1" applyFill="1" applyAlignment="1">
      <alignment vertical="center"/>
    </xf>
    <xf numFmtId="0" fontId="27" fillId="0" borderId="0" xfId="0" applyFont="1"/>
    <xf numFmtId="0" fontId="27" fillId="0" borderId="0" xfId="0" applyFont="1" applyFill="1" applyAlignment="1">
      <alignment vertical="center"/>
    </xf>
    <xf numFmtId="14" fontId="27" fillId="0" borderId="0" xfId="0" applyNumberFormat="1" applyFont="1" applyFill="1" applyAlignment="1">
      <alignment vertical="center"/>
    </xf>
    <xf numFmtId="0" fontId="27" fillId="0" borderId="0" xfId="0" applyFont="1" applyAlignment="1">
      <alignment vertical="center"/>
    </xf>
    <xf numFmtId="0" fontId="27" fillId="0" borderId="0" xfId="0" applyFont="1" applyFill="1"/>
    <xf numFmtId="0" fontId="19" fillId="0" borderId="0" xfId="0" applyFont="1" applyFill="1"/>
    <xf numFmtId="0" fontId="30" fillId="0" borderId="0" xfId="0" applyFont="1" applyFill="1" applyBorder="1" applyAlignment="1"/>
    <xf numFmtId="0" fontId="25" fillId="0" borderId="0" xfId="0" applyFont="1" applyFill="1" applyBorder="1" applyAlignment="1">
      <alignment horizontal="left" vertical="center" indent="1"/>
    </xf>
    <xf numFmtId="0" fontId="26" fillId="0" borderId="0" xfId="0" applyFont="1" applyFill="1" applyAlignment="1">
      <alignment horizontal="left" vertical="center" indent="1"/>
    </xf>
    <xf numFmtId="0" fontId="19" fillId="0" borderId="0" xfId="0" applyFont="1"/>
    <xf numFmtId="0" fontId="19" fillId="0" borderId="0" xfId="0" applyFont="1" applyFill="1" applyAlignment="1">
      <alignment vertical="center"/>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Alignment="1">
      <alignment horizontal="left"/>
    </xf>
    <xf numFmtId="0" fontId="20" fillId="0" borderId="0" xfId="0" applyFont="1" applyFill="1" applyBorder="1" applyAlignment="1">
      <alignment horizontal="left" indent="1"/>
    </xf>
    <xf numFmtId="0" fontId="27" fillId="0" borderId="0" xfId="0" applyFont="1" applyFill="1" applyBorder="1" applyAlignment="1">
      <alignment vertical="center"/>
    </xf>
    <xf numFmtId="14" fontId="27" fillId="0" borderId="0" xfId="0" applyNumberFormat="1" applyFont="1" applyFill="1" applyBorder="1" applyAlignment="1">
      <alignment vertical="center"/>
    </xf>
    <xf numFmtId="0" fontId="36" fillId="0" borderId="0" xfId="0" applyFont="1" applyFill="1"/>
    <xf numFmtId="166" fontId="19" fillId="0" borderId="0" xfId="0" applyNumberFormat="1" applyFont="1" applyFill="1" applyBorder="1" applyAlignment="1">
      <alignment horizontal="left" vertical="center"/>
    </xf>
    <xf numFmtId="167" fontId="19" fillId="0" borderId="0" xfId="0" applyNumberFormat="1" applyFont="1" applyFill="1" applyBorder="1" applyAlignment="1">
      <alignment horizontal="center" vertical="center"/>
    </xf>
    <xf numFmtId="167" fontId="19" fillId="0" borderId="0" xfId="0" applyNumberFormat="1" applyFont="1" applyFill="1" applyBorder="1"/>
    <xf numFmtId="0" fontId="27" fillId="0" borderId="0" xfId="2" applyFont="1"/>
    <xf numFmtId="0" fontId="36" fillId="0" borderId="0" xfId="2" applyFont="1" applyFill="1"/>
    <xf numFmtId="0" fontId="27" fillId="0" borderId="0" xfId="2" applyFont="1" applyFill="1" applyAlignment="1">
      <alignment vertical="center"/>
    </xf>
    <xf numFmtId="0" fontId="19" fillId="0" borderId="0" xfId="2" applyFont="1" applyFill="1" applyAlignment="1">
      <alignment horizontal="left" vertical="center"/>
    </xf>
    <xf numFmtId="0" fontId="19" fillId="0" borderId="0" xfId="2" applyFont="1" applyFill="1" applyAlignment="1">
      <alignment vertical="center"/>
    </xf>
    <xf numFmtId="0" fontId="19" fillId="0" borderId="0" xfId="2" applyFont="1" applyFill="1" applyAlignment="1">
      <alignment horizontal="center" vertical="center"/>
    </xf>
    <xf numFmtId="0" fontId="27" fillId="0" borderId="0" xfId="2" applyFont="1" applyFill="1" applyBorder="1" applyAlignment="1">
      <alignment vertical="center"/>
    </xf>
    <xf numFmtId="14" fontId="27" fillId="0" borderId="0" xfId="2" applyNumberFormat="1" applyFont="1" applyFill="1" applyBorder="1" applyAlignment="1">
      <alignment vertical="center"/>
    </xf>
    <xf numFmtId="167" fontId="19" fillId="3" borderId="0" xfId="1" applyNumberFormat="1" applyFont="1" applyFill="1" applyBorder="1" applyAlignment="1">
      <alignment horizontal="center" vertical="center"/>
    </xf>
    <xf numFmtId="14" fontId="27" fillId="0" borderId="0" xfId="2" applyNumberFormat="1" applyFont="1" applyFill="1" applyAlignment="1">
      <alignment vertical="center"/>
    </xf>
    <xf numFmtId="0" fontId="19" fillId="0" borderId="0" xfId="2" applyFont="1"/>
    <xf numFmtId="0" fontId="19" fillId="0" borderId="0" xfId="2" applyFont="1" applyAlignment="1">
      <alignment horizontal="left"/>
    </xf>
    <xf numFmtId="0" fontId="19" fillId="0" borderId="0" xfId="2" applyFont="1" applyFill="1" applyBorder="1" applyAlignment="1">
      <alignment vertical="center" wrapText="1"/>
    </xf>
    <xf numFmtId="0" fontId="36" fillId="0" borderId="0" xfId="2" applyFont="1"/>
    <xf numFmtId="0" fontId="41" fillId="0" borderId="0" xfId="2" applyFont="1" applyAlignment="1">
      <alignment vertical="center"/>
    </xf>
    <xf numFmtId="0" fontId="41" fillId="0" borderId="0" xfId="2" applyFont="1"/>
    <xf numFmtId="0" fontId="27" fillId="0" borderId="0" xfId="2" applyFont="1" applyAlignment="1">
      <alignment vertical="center"/>
    </xf>
    <xf numFmtId="0" fontId="27" fillId="0" borderId="0" xfId="2" applyFont="1" applyFill="1"/>
    <xf numFmtId="0" fontId="19" fillId="0" borderId="0" xfId="2"/>
    <xf numFmtId="0" fontId="19" fillId="0" borderId="0" xfId="2" applyFont="1" applyAlignment="1">
      <alignment wrapText="1"/>
    </xf>
    <xf numFmtId="0" fontId="18" fillId="0" borderId="0" xfId="10"/>
    <xf numFmtId="0" fontId="18" fillId="0" borderId="0" xfId="10" applyBorder="1"/>
    <xf numFmtId="0" fontId="45" fillId="3" borderId="0" xfId="10" applyFont="1" applyFill="1" applyBorder="1" applyAlignment="1">
      <alignment vertical="center"/>
    </xf>
    <xf numFmtId="0" fontId="18" fillId="3" borderId="0" xfId="10" applyFill="1" applyBorder="1"/>
    <xf numFmtId="0" fontId="43" fillId="0" borderId="0" xfId="10" applyFont="1" applyBorder="1" applyAlignment="1"/>
    <xf numFmtId="0" fontId="43" fillId="0" borderId="0" xfId="10" applyFont="1"/>
    <xf numFmtId="0" fontId="43" fillId="0" borderId="0" xfId="10" applyFont="1" applyAlignment="1">
      <alignment horizontal="center"/>
    </xf>
    <xf numFmtId="0" fontId="44" fillId="3" borderId="0" xfId="10" applyFont="1" applyFill="1" applyBorder="1"/>
    <xf numFmtId="0" fontId="33" fillId="0" borderId="0" xfId="10" applyFont="1" applyFill="1"/>
    <xf numFmtId="0" fontId="19" fillId="0" borderId="0" xfId="10" applyFont="1" applyFill="1"/>
    <xf numFmtId="0" fontId="19" fillId="0" borderId="0" xfId="10" applyFont="1"/>
    <xf numFmtId="0" fontId="23" fillId="0" borderId="0" xfId="10" applyFont="1" applyFill="1"/>
    <xf numFmtId="0" fontId="43" fillId="0" borderId="0" xfId="10" applyFont="1" applyBorder="1" applyAlignment="1">
      <alignment horizontal="center"/>
    </xf>
    <xf numFmtId="165" fontId="0" fillId="3" borderId="0" xfId="0" applyNumberFormat="1" applyFill="1" applyBorder="1" applyAlignment="1">
      <alignment horizontal="center"/>
    </xf>
    <xf numFmtId="0" fontId="48" fillId="3" borderId="0" xfId="10" applyFont="1" applyFill="1" applyBorder="1" applyAlignment="1">
      <alignment vertical="center"/>
    </xf>
    <xf numFmtId="0" fontId="49" fillId="3" borderId="0" xfId="10" applyFont="1" applyFill="1" applyBorder="1"/>
    <xf numFmtId="0" fontId="19" fillId="0" borderId="0" xfId="0" applyFont="1" applyFill="1" applyBorder="1"/>
    <xf numFmtId="0" fontId="50" fillId="0" borderId="0" xfId="0" applyFont="1" applyFill="1" applyBorder="1" applyAlignment="1">
      <alignment horizontal="center" vertical="center"/>
    </xf>
    <xf numFmtId="0" fontId="50" fillId="0" borderId="0" xfId="0" applyFont="1" applyFill="1" applyBorder="1" applyAlignment="1">
      <alignment horizontal="left" vertical="center"/>
    </xf>
    <xf numFmtId="0" fontId="28" fillId="0" borderId="0" xfId="0" applyFont="1" applyFill="1" applyAlignment="1">
      <alignment vertical="top" wrapText="1"/>
    </xf>
    <xf numFmtId="0" fontId="28" fillId="0" borderId="0" xfId="0" applyFont="1" applyFill="1" applyAlignment="1">
      <alignment horizontal="left" vertical="top" wrapText="1"/>
    </xf>
    <xf numFmtId="0" fontId="0" fillId="0" borderId="0" xfId="0" applyFill="1" applyBorder="1"/>
    <xf numFmtId="0" fontId="17" fillId="12" borderId="7" xfId="0" applyFont="1" applyFill="1" applyBorder="1" applyAlignment="1">
      <alignment vertical="center"/>
    </xf>
    <xf numFmtId="0" fontId="17" fillId="11" borderId="0" xfId="0" applyFont="1" applyFill="1" applyAlignment="1">
      <alignment horizontal="left" vertical="center"/>
    </xf>
    <xf numFmtId="0" fontId="17" fillId="0" borderId="0" xfId="0" applyFont="1" applyFill="1"/>
    <xf numFmtId="0" fontId="17" fillId="0" borderId="0" xfId="0" applyFont="1" applyFill="1" applyAlignment="1">
      <alignment vertical="center"/>
    </xf>
    <xf numFmtId="0" fontId="17" fillId="0" borderId="0" xfId="0" applyFont="1" applyFill="1" applyAlignment="1">
      <alignment horizontal="left"/>
    </xf>
    <xf numFmtId="0" fontId="17" fillId="0" borderId="0" xfId="0" applyFont="1" applyFill="1" applyBorder="1" applyAlignment="1">
      <alignment vertical="center"/>
    </xf>
    <xf numFmtId="0" fontId="43" fillId="0" borderId="0" xfId="10" applyFont="1" applyAlignment="1">
      <alignment horizontal="center"/>
    </xf>
    <xf numFmtId="0" fontId="43" fillId="0" borderId="0" xfId="10" applyFont="1" applyBorder="1" applyAlignment="1">
      <alignment horizontal="center"/>
    </xf>
    <xf numFmtId="0" fontId="0" fillId="0" borderId="10" xfId="0" applyFill="1" applyBorder="1"/>
    <xf numFmtId="0" fontId="19" fillId="11" borderId="10" xfId="0" applyFont="1" applyFill="1" applyBorder="1" applyAlignment="1">
      <alignment horizontal="center" vertical="center"/>
    </xf>
    <xf numFmtId="0" fontId="38" fillId="13" borderId="10" xfId="0" applyFont="1" applyFill="1" applyBorder="1" applyAlignment="1">
      <alignment horizontal="center" vertical="center"/>
    </xf>
    <xf numFmtId="0" fontId="16" fillId="0" borderId="10" xfId="0" applyFont="1" applyBorder="1"/>
    <xf numFmtId="0" fontId="0" fillId="0" borderId="0" xfId="0" applyFill="1" applyAlignment="1">
      <alignment vertical="center"/>
    </xf>
    <xf numFmtId="0" fontId="19" fillId="0" borderId="10" xfId="0" applyFont="1" applyFill="1" applyBorder="1" applyAlignment="1">
      <alignment horizontal="left"/>
    </xf>
    <xf numFmtId="0" fontId="22" fillId="0" borderId="0" xfId="0" applyFont="1" applyFill="1" applyBorder="1" applyAlignment="1">
      <alignment vertical="center"/>
    </xf>
    <xf numFmtId="0" fontId="0" fillId="0" borderId="11" xfId="0" applyFill="1" applyBorder="1"/>
    <xf numFmtId="0" fontId="24" fillId="0" borderId="0" xfId="0" applyFont="1" applyFill="1" applyBorder="1" applyAlignment="1">
      <alignment horizontal="right" vertical="center"/>
    </xf>
    <xf numFmtId="0" fontId="20" fillId="11" borderId="15" xfId="0" applyFont="1" applyFill="1" applyBorder="1" applyAlignment="1">
      <alignment horizontal="center" vertical="center"/>
    </xf>
    <xf numFmtId="0" fontId="20" fillId="11" borderId="18" xfId="0" applyFont="1" applyFill="1" applyBorder="1" applyAlignment="1">
      <alignment horizontal="center" vertical="center"/>
    </xf>
    <xf numFmtId="0" fontId="20" fillId="11" borderId="6" xfId="0" applyFont="1" applyFill="1" applyBorder="1" applyAlignment="1">
      <alignment horizontal="left" vertical="center"/>
    </xf>
    <xf numFmtId="0" fontId="43" fillId="11" borderId="21" xfId="10" applyFont="1" applyFill="1" applyBorder="1"/>
    <xf numFmtId="0" fontId="19" fillId="11" borderId="17" xfId="10" applyFont="1" applyFill="1" applyBorder="1"/>
    <xf numFmtId="0" fontId="20" fillId="11" borderId="0" xfId="0" applyFont="1" applyFill="1" applyBorder="1" applyAlignment="1">
      <alignment horizontal="left" vertical="center"/>
    </xf>
    <xf numFmtId="0" fontId="23" fillId="0" borderId="0" xfId="10" applyFont="1" applyFill="1" applyAlignment="1">
      <alignment vertical="center"/>
    </xf>
    <xf numFmtId="0" fontId="19" fillId="0" borderId="0" xfId="10" applyFont="1" applyFill="1" applyAlignment="1">
      <alignment vertical="center"/>
    </xf>
    <xf numFmtId="0" fontId="43" fillId="0" borderId="0" xfId="10" applyFont="1" applyBorder="1"/>
    <xf numFmtId="0" fontId="20" fillId="11" borderId="6" xfId="0" applyFont="1" applyFill="1" applyBorder="1" applyAlignment="1">
      <alignment horizontal="center" vertical="center"/>
    </xf>
    <xf numFmtId="0" fontId="43" fillId="0" borderId="0" xfId="10" applyFont="1" applyAlignment="1"/>
    <xf numFmtId="0" fontId="43" fillId="11" borderId="27" xfId="10" applyFont="1" applyFill="1" applyBorder="1"/>
    <xf numFmtId="0" fontId="43" fillId="0" borderId="0" xfId="10" applyFont="1" applyFill="1" applyBorder="1"/>
    <xf numFmtId="10" fontId="0" fillId="0" borderId="0" xfId="21" applyNumberFormat="1" applyFont="1" applyFill="1" applyBorder="1" applyAlignment="1">
      <alignment horizontal="center"/>
    </xf>
    <xf numFmtId="0" fontId="19" fillId="0" borderId="0" xfId="10" applyFont="1" applyBorder="1"/>
    <xf numFmtId="0" fontId="15" fillId="0" borderId="0" xfId="10" applyFont="1"/>
    <xf numFmtId="168" fontId="19" fillId="11" borderId="26" xfId="22" applyFont="1" applyFill="1" applyBorder="1">
      <protection locked="0"/>
    </xf>
    <xf numFmtId="168" fontId="19" fillId="11" borderId="17" xfId="22" applyFont="1" applyFill="1" applyBorder="1">
      <protection locked="0"/>
    </xf>
    <xf numFmtId="168" fontId="19" fillId="11" borderId="8" xfId="22" applyFont="1" applyFill="1" applyBorder="1">
      <protection locked="0"/>
    </xf>
    <xf numFmtId="168" fontId="19" fillId="11" borderId="22" xfId="22" applyFont="1" applyFill="1" applyBorder="1">
      <protection locked="0"/>
    </xf>
    <xf numFmtId="165" fontId="19" fillId="12" borderId="7" xfId="0" applyNumberFormat="1" applyFont="1" applyFill="1" applyBorder="1" applyAlignment="1">
      <alignment horizontal="center"/>
    </xf>
    <xf numFmtId="168" fontId="19" fillId="11" borderId="24" xfId="22" applyFont="1" applyFill="1" applyBorder="1">
      <protection locked="0"/>
    </xf>
    <xf numFmtId="168" fontId="19" fillId="11" borderId="23" xfId="22" applyFont="1" applyFill="1" applyBorder="1">
      <protection locked="0"/>
    </xf>
    <xf numFmtId="165" fontId="19" fillId="3" borderId="0" xfId="0" applyNumberFormat="1" applyFont="1" applyFill="1" applyBorder="1" applyAlignment="1">
      <alignment horizontal="center"/>
    </xf>
    <xf numFmtId="1" fontId="15" fillId="0" borderId="9" xfId="10" applyNumberFormat="1" applyFont="1" applyBorder="1" applyAlignment="1">
      <alignment horizontal="left"/>
    </xf>
    <xf numFmtId="0" fontId="15" fillId="0" borderId="9" xfId="10" applyFont="1" applyBorder="1" applyAlignment="1">
      <alignment horizontal="left"/>
    </xf>
    <xf numFmtId="0" fontId="15" fillId="0" borderId="9" xfId="10" applyFont="1" applyBorder="1"/>
    <xf numFmtId="10" fontId="19" fillId="12" borderId="7" xfId="21" applyNumberFormat="1" applyFont="1" applyFill="1" applyBorder="1" applyAlignment="1">
      <alignment horizontal="center"/>
    </xf>
    <xf numFmtId="1" fontId="15" fillId="0" borderId="10" xfId="10" applyNumberFormat="1" applyFont="1" applyBorder="1" applyAlignment="1">
      <alignment horizontal="left"/>
    </xf>
    <xf numFmtId="0" fontId="15" fillId="0" borderId="10" xfId="10" applyFont="1" applyBorder="1" applyAlignment="1">
      <alignment horizontal="left"/>
    </xf>
    <xf numFmtId="0" fontId="15" fillId="0" borderId="10" xfId="10" applyFont="1" applyBorder="1"/>
    <xf numFmtId="1" fontId="15" fillId="0" borderId="13" xfId="10" applyNumberFormat="1" applyFont="1" applyBorder="1" applyAlignment="1">
      <alignment horizontal="left"/>
    </xf>
    <xf numFmtId="0" fontId="15" fillId="0" borderId="13" xfId="10" applyFont="1" applyBorder="1" applyAlignment="1">
      <alignment horizontal="left"/>
    </xf>
    <xf numFmtId="0" fontId="15" fillId="0" borderId="13" xfId="10" applyFont="1" applyBorder="1"/>
    <xf numFmtId="10" fontId="19" fillId="12" borderId="20" xfId="21" applyNumberFormat="1" applyFont="1" applyFill="1" applyBorder="1" applyAlignment="1">
      <alignment horizontal="center"/>
    </xf>
    <xf numFmtId="0" fontId="15" fillId="0" borderId="0" xfId="10" applyFont="1" applyBorder="1"/>
    <xf numFmtId="3" fontId="19" fillId="3" borderId="0" xfId="11" applyNumberFormat="1" applyFont="1" applyFill="1" applyBorder="1" applyAlignment="1" applyProtection="1">
      <alignment horizontal="center" vertical="center"/>
      <protection locked="0"/>
    </xf>
    <xf numFmtId="10" fontId="19" fillId="12" borderId="8" xfId="21" applyNumberFormat="1" applyFont="1" applyFill="1" applyBorder="1" applyAlignment="1">
      <alignment horizontal="center"/>
    </xf>
    <xf numFmtId="3" fontId="19" fillId="3" borderId="13" xfId="11" applyNumberFormat="1" applyFont="1" applyFill="1" applyBorder="1" applyAlignment="1" applyProtection="1">
      <alignment horizontal="center" vertical="center" wrapText="1"/>
      <protection locked="0"/>
    </xf>
    <xf numFmtId="3" fontId="19" fillId="3" borderId="12" xfId="11" applyNumberFormat="1" applyFont="1" applyFill="1" applyBorder="1" applyAlignment="1" applyProtection="1">
      <alignment horizontal="center" vertical="center" wrapText="1"/>
      <protection locked="0"/>
    </xf>
    <xf numFmtId="3" fontId="19" fillId="3" borderId="11" xfId="11" applyNumberFormat="1" applyFont="1" applyFill="1" applyBorder="1" applyAlignment="1" applyProtection="1">
      <alignment horizontal="center" vertical="center"/>
      <protection locked="0"/>
    </xf>
    <xf numFmtId="1" fontId="19" fillId="12" borderId="23" xfId="0" applyNumberFormat="1" applyFont="1" applyFill="1" applyBorder="1" applyAlignment="1">
      <alignment horizontal="center"/>
    </xf>
    <xf numFmtId="1" fontId="19" fillId="12" borderId="25" xfId="0" applyNumberFormat="1" applyFont="1" applyFill="1" applyBorder="1" applyAlignment="1">
      <alignment horizontal="center"/>
    </xf>
    <xf numFmtId="0" fontId="27" fillId="3" borderId="0" xfId="10" applyFont="1" applyFill="1" applyBorder="1" applyAlignment="1">
      <alignment vertical="center"/>
    </xf>
    <xf numFmtId="1" fontId="19" fillId="0" borderId="0" xfId="0" applyNumberFormat="1" applyFont="1" applyFill="1" applyBorder="1" applyAlignment="1">
      <alignment horizontal="center"/>
    </xf>
    <xf numFmtId="1" fontId="19" fillId="3" borderId="13" xfId="11" applyNumberFormat="1" applyFont="1" applyFill="1" applyBorder="1" applyAlignment="1" applyProtection="1">
      <alignment horizontal="center" vertical="center"/>
      <protection locked="0"/>
    </xf>
    <xf numFmtId="1" fontId="19" fillId="3" borderId="12" xfId="11" applyNumberFormat="1" applyFont="1" applyFill="1" applyBorder="1" applyAlignment="1" applyProtection="1">
      <alignment horizontal="center" vertical="center"/>
      <protection locked="0"/>
    </xf>
    <xf numFmtId="0" fontId="53" fillId="3" borderId="0" xfId="10" applyFont="1" applyFill="1" applyBorder="1"/>
    <xf numFmtId="165" fontId="19" fillId="3" borderId="20" xfId="0" applyNumberFormat="1" applyFont="1" applyFill="1" applyBorder="1" applyAlignment="1">
      <alignment horizontal="center"/>
    </xf>
    <xf numFmtId="0" fontId="27" fillId="3" borderId="0" xfId="10" applyFont="1" applyFill="1" applyBorder="1"/>
    <xf numFmtId="10" fontId="19" fillId="6" borderId="7" xfId="21" applyNumberFormat="1" applyFont="1" applyFill="1" applyBorder="1" applyAlignment="1">
      <alignment horizontal="center"/>
    </xf>
    <xf numFmtId="0" fontId="15" fillId="3" borderId="0" xfId="10" applyFont="1" applyFill="1" applyBorder="1"/>
    <xf numFmtId="0" fontId="53" fillId="3" borderId="0" xfId="10" applyFont="1" applyFill="1" applyBorder="1" applyAlignment="1">
      <alignment vertical="center"/>
    </xf>
    <xf numFmtId="10" fontId="19" fillId="12" borderId="28" xfId="21" applyNumberFormat="1" applyFont="1" applyFill="1" applyBorder="1" applyAlignment="1">
      <alignment horizontal="center"/>
    </xf>
    <xf numFmtId="10" fontId="19" fillId="0" borderId="0" xfId="21" applyNumberFormat="1" applyFont="1" applyFill="1" applyBorder="1" applyAlignment="1">
      <alignment horizontal="center"/>
    </xf>
    <xf numFmtId="10" fontId="19" fillId="12" borderId="25" xfId="21" applyNumberFormat="1" applyFont="1" applyFill="1" applyBorder="1" applyAlignment="1">
      <alignment horizontal="center"/>
    </xf>
    <xf numFmtId="0" fontId="38" fillId="0" borderId="0" xfId="2" applyFont="1" applyFill="1" applyBorder="1" applyAlignment="1">
      <alignment horizontal="left" vertical="center"/>
    </xf>
    <xf numFmtId="0" fontId="36" fillId="0" borderId="0" xfId="2" applyFont="1" applyFill="1" applyBorder="1"/>
    <xf numFmtId="167" fontId="19" fillId="0" borderId="13" xfId="1" applyNumberFormat="1" applyFont="1" applyBorder="1" applyAlignment="1">
      <alignment horizontal="center" vertical="center"/>
    </xf>
    <xf numFmtId="166" fontId="31" fillId="0" borderId="10" xfId="4" applyNumberFormat="1" applyFont="1" applyFill="1" applyBorder="1" applyAlignment="1">
      <alignment horizontal="left" vertical="center"/>
    </xf>
    <xf numFmtId="166" fontId="31" fillId="0" borderId="13" xfId="4" applyNumberFormat="1" applyFont="1" applyFill="1" applyBorder="1" applyAlignment="1">
      <alignment horizontal="left" vertical="center"/>
    </xf>
    <xf numFmtId="166" fontId="31" fillId="0" borderId="9" xfId="4" applyNumberFormat="1" applyFont="1" applyFill="1" applyBorder="1" applyAlignment="1">
      <alignment horizontal="left" vertical="center"/>
    </xf>
    <xf numFmtId="167" fontId="19" fillId="0" borderId="9" xfId="1" applyNumberFormat="1" applyFont="1" applyBorder="1" applyAlignment="1">
      <alignment horizontal="center" vertical="center"/>
    </xf>
    <xf numFmtId="166" fontId="19" fillId="0" borderId="10" xfId="2" applyNumberFormat="1" applyFont="1" applyBorder="1" applyAlignment="1">
      <alignment horizontal="center" vertical="center"/>
    </xf>
    <xf numFmtId="167" fontId="20" fillId="0" borderId="10" xfId="2" applyNumberFormat="1" applyFont="1" applyBorder="1" applyAlignment="1">
      <alignment horizontal="center" vertical="center"/>
    </xf>
    <xf numFmtId="167" fontId="20" fillId="0" borderId="13" xfId="2" applyNumberFormat="1" applyFont="1" applyBorder="1" applyAlignment="1">
      <alignment horizontal="center" vertical="center"/>
    </xf>
    <xf numFmtId="166" fontId="42" fillId="0" borderId="10" xfId="4" applyNumberFormat="1" applyFont="1" applyFill="1" applyBorder="1" applyAlignment="1">
      <alignment horizontal="left" vertical="center"/>
    </xf>
    <xf numFmtId="166" fontId="19" fillId="0" borderId="9" xfId="2" applyNumberFormat="1" applyFont="1" applyBorder="1" applyAlignment="1">
      <alignment horizontal="center" vertical="center"/>
    </xf>
    <xf numFmtId="0" fontId="19" fillId="11" borderId="7" xfId="2" applyFont="1" applyFill="1" applyBorder="1" applyAlignment="1">
      <alignment vertical="center"/>
    </xf>
    <xf numFmtId="164" fontId="27" fillId="12" borderId="7" xfId="1" applyFont="1" applyFill="1" applyBorder="1" applyAlignment="1">
      <alignment horizontal="center" vertical="center"/>
    </xf>
    <xf numFmtId="167" fontId="19" fillId="12" borderId="7" xfId="2" applyNumberFormat="1" applyFont="1" applyFill="1" applyBorder="1" applyAlignment="1">
      <alignment vertical="center"/>
    </xf>
    <xf numFmtId="167" fontId="19" fillId="12" borderId="20" xfId="2" applyNumberFormat="1" applyFont="1" applyFill="1" applyBorder="1" applyAlignment="1">
      <alignment vertical="center"/>
    </xf>
    <xf numFmtId="167" fontId="19" fillId="0" borderId="0" xfId="1" applyNumberFormat="1" applyFont="1" applyBorder="1" applyAlignment="1">
      <alignment horizontal="center" vertical="center"/>
    </xf>
    <xf numFmtId="167" fontId="19" fillId="12" borderId="8" xfId="1" applyNumberFormat="1" applyFont="1" applyFill="1" applyBorder="1" applyAlignment="1">
      <alignment horizontal="center" vertical="center"/>
    </xf>
    <xf numFmtId="166" fontId="19" fillId="0" borderId="0" xfId="2" applyNumberFormat="1" applyFont="1" applyFill="1" applyBorder="1" applyAlignment="1">
      <alignment horizontal="left" vertical="center"/>
    </xf>
    <xf numFmtId="167" fontId="19" fillId="0" borderId="0" xfId="2" applyNumberFormat="1" applyFont="1" applyFill="1" applyBorder="1" applyAlignment="1">
      <alignment horizontal="center" vertical="center"/>
    </xf>
    <xf numFmtId="167" fontId="19" fillId="0" borderId="0" xfId="2" applyNumberFormat="1" applyFont="1" applyFill="1" applyBorder="1"/>
    <xf numFmtId="167" fontId="19" fillId="0" borderId="10" xfId="2" applyNumberFormat="1" applyFont="1" applyBorder="1" applyAlignment="1">
      <alignment horizontal="center" vertical="center"/>
    </xf>
    <xf numFmtId="167" fontId="19" fillId="0" borderId="10" xfId="2" applyNumberFormat="1" applyFont="1" applyFill="1" applyBorder="1" applyAlignment="1">
      <alignment vertical="center"/>
    </xf>
    <xf numFmtId="166" fontId="19" fillId="0" borderId="10" xfId="2" applyNumberFormat="1" applyFont="1" applyFill="1" applyBorder="1" applyAlignment="1">
      <alignment horizontal="left" vertical="center"/>
    </xf>
    <xf numFmtId="167" fontId="19" fillId="0" borderId="10" xfId="2" applyNumberFormat="1" applyFont="1" applyFill="1" applyBorder="1" applyAlignment="1">
      <alignment horizontal="center" vertical="center"/>
    </xf>
    <xf numFmtId="167" fontId="19" fillId="0" borderId="10" xfId="2" applyNumberFormat="1" applyFont="1" applyFill="1" applyBorder="1"/>
    <xf numFmtId="167" fontId="19" fillId="0" borderId="13" xfId="2" applyNumberFormat="1" applyFont="1" applyBorder="1" applyAlignment="1">
      <alignment horizontal="center" vertical="center"/>
    </xf>
    <xf numFmtId="167" fontId="19" fillId="0" borderId="11" xfId="2" applyNumberFormat="1" applyFont="1" applyFill="1" applyBorder="1"/>
    <xf numFmtId="167" fontId="19" fillId="0" borderId="9" xfId="2" applyNumberFormat="1" applyFont="1" applyFill="1" applyBorder="1" applyAlignment="1">
      <alignment vertical="center"/>
    </xf>
    <xf numFmtId="167" fontId="19" fillId="0" borderId="12" xfId="2" applyNumberFormat="1" applyFont="1" applyFill="1" applyBorder="1" applyAlignment="1">
      <alignment vertical="center"/>
    </xf>
    <xf numFmtId="167" fontId="19" fillId="0" borderId="9" xfId="2" applyNumberFormat="1" applyFont="1" applyBorder="1" applyAlignment="1">
      <alignment horizontal="center" vertical="center"/>
    </xf>
    <xf numFmtId="164" fontId="27" fillId="12" borderId="15" xfId="1" applyFont="1" applyFill="1" applyBorder="1" applyAlignment="1">
      <alignment horizontal="center" vertical="center"/>
    </xf>
    <xf numFmtId="167" fontId="19" fillId="3" borderId="10" xfId="2" applyNumberFormat="1" applyFont="1" applyFill="1" applyBorder="1" applyAlignment="1">
      <alignment horizontal="center" vertical="center"/>
    </xf>
    <xf numFmtId="167" fontId="19" fillId="3" borderId="10" xfId="2" applyNumberFormat="1" applyFont="1" applyFill="1" applyBorder="1" applyAlignment="1">
      <alignment vertical="center"/>
    </xf>
    <xf numFmtId="167" fontId="20" fillId="0" borderId="10" xfId="2" applyNumberFormat="1" applyFont="1" applyFill="1" applyBorder="1" applyAlignment="1">
      <alignment vertical="center"/>
    </xf>
    <xf numFmtId="167" fontId="20" fillId="0" borderId="13" xfId="2" applyNumberFormat="1" applyFont="1" applyFill="1" applyBorder="1" applyAlignment="1">
      <alignment vertical="center"/>
    </xf>
    <xf numFmtId="164" fontId="27" fillId="12" borderId="21" xfId="1" applyFont="1" applyFill="1" applyBorder="1" applyAlignment="1">
      <alignment horizontal="center" vertical="center"/>
    </xf>
    <xf numFmtId="167" fontId="19" fillId="12" borderId="22" xfId="2" applyNumberFormat="1" applyFont="1" applyFill="1" applyBorder="1" applyAlignment="1">
      <alignment vertical="center"/>
    </xf>
    <xf numFmtId="167" fontId="19" fillId="12" borderId="28" xfId="2" applyNumberFormat="1" applyFont="1" applyFill="1" applyBorder="1" applyAlignment="1">
      <alignment vertical="center"/>
    </xf>
    <xf numFmtId="164" fontId="27" fillId="12" borderId="22" xfId="1" applyFont="1" applyFill="1" applyBorder="1" applyAlignment="1">
      <alignment horizontal="center" vertical="center"/>
    </xf>
    <xf numFmtId="164" fontId="27" fillId="12" borderId="29" xfId="1" applyFont="1" applyFill="1" applyBorder="1" applyAlignment="1">
      <alignment horizontal="center" vertical="center"/>
    </xf>
    <xf numFmtId="167" fontId="19" fillId="0" borderId="11" xfId="2" applyNumberFormat="1" applyFont="1" applyFill="1" applyBorder="1" applyAlignment="1">
      <alignment horizontal="center" vertical="center"/>
    </xf>
    <xf numFmtId="164" fontId="27" fillId="12" borderId="30" xfId="1" applyFont="1" applyFill="1" applyBorder="1" applyAlignment="1">
      <alignment horizontal="center" vertical="center"/>
    </xf>
    <xf numFmtId="164" fontId="27" fillId="12" borderId="26" xfId="1" applyFont="1" applyFill="1" applyBorder="1" applyAlignment="1">
      <alignment horizontal="center" vertical="center"/>
    </xf>
    <xf numFmtId="167" fontId="19" fillId="0" borderId="11" xfId="2" applyNumberFormat="1" applyFont="1" applyBorder="1" applyAlignment="1">
      <alignment horizontal="center" vertical="center"/>
    </xf>
    <xf numFmtId="167" fontId="19" fillId="3" borderId="9" xfId="2" applyNumberFormat="1" applyFont="1" applyFill="1" applyBorder="1" applyAlignment="1">
      <alignment horizontal="center" vertical="center"/>
    </xf>
    <xf numFmtId="167" fontId="19" fillId="12" borderId="7" xfId="2" applyNumberFormat="1" applyFont="1" applyFill="1" applyBorder="1" applyAlignment="1">
      <alignment horizontal="center" vertical="center"/>
    </xf>
    <xf numFmtId="167" fontId="20" fillId="0" borderId="0" xfId="2" applyNumberFormat="1" applyFont="1" applyFill="1" applyBorder="1" applyAlignment="1">
      <alignment vertical="center"/>
    </xf>
    <xf numFmtId="167" fontId="19" fillId="3" borderId="9" xfId="2" applyNumberFormat="1" applyFont="1" applyFill="1" applyBorder="1" applyAlignment="1">
      <alignment vertical="center"/>
    </xf>
    <xf numFmtId="0" fontId="19" fillId="0" borderId="10" xfId="2" applyNumberFormat="1" applyFont="1" applyFill="1" applyBorder="1" applyAlignment="1">
      <alignment vertical="center"/>
    </xf>
    <xf numFmtId="0" fontId="19" fillId="0" borderId="13" xfId="2" applyNumberFormat="1" applyFont="1" applyFill="1" applyBorder="1" applyAlignment="1">
      <alignment vertical="center"/>
    </xf>
    <xf numFmtId="0" fontId="20" fillId="11" borderId="7" xfId="2" applyFont="1" applyFill="1" applyBorder="1" applyAlignment="1">
      <alignment horizontal="left" vertical="center"/>
    </xf>
    <xf numFmtId="0" fontId="19" fillId="11" borderId="7" xfId="2" applyFont="1" applyFill="1" applyBorder="1" applyAlignment="1">
      <alignment horizontal="left" vertical="center"/>
    </xf>
    <xf numFmtId="0" fontId="20" fillId="11" borderId="7" xfId="2" applyFont="1" applyFill="1" applyBorder="1" applyAlignment="1">
      <alignment horizontal="left" vertical="center" wrapText="1"/>
    </xf>
    <xf numFmtId="2" fontId="29" fillId="11" borderId="7" xfId="2" applyNumberFormat="1" applyFont="1" applyFill="1" applyBorder="1" applyAlignment="1">
      <alignment vertical="center"/>
    </xf>
    <xf numFmtId="0" fontId="38" fillId="0" borderId="0" xfId="0" applyFont="1" applyFill="1" applyBorder="1" applyAlignment="1">
      <alignment horizontal="left" vertical="center"/>
    </xf>
    <xf numFmtId="0" fontId="36" fillId="0" borderId="0" xfId="0" applyFont="1" applyFill="1" applyBorder="1"/>
    <xf numFmtId="167" fontId="19" fillId="0" borderId="10" xfId="0" applyNumberFormat="1" applyFont="1" applyBorder="1"/>
    <xf numFmtId="0" fontId="19" fillId="0" borderId="0" xfId="0" applyFont="1" applyFill="1" applyAlignment="1">
      <alignment horizontal="left"/>
    </xf>
    <xf numFmtId="166" fontId="19" fillId="0" borderId="10" xfId="0" applyNumberFormat="1" applyFont="1" applyBorder="1" applyAlignment="1">
      <alignment horizontal="center" vertical="center"/>
    </xf>
    <xf numFmtId="166" fontId="19" fillId="0" borderId="13" xfId="0" applyNumberFormat="1" applyFont="1" applyBorder="1" applyAlignment="1">
      <alignment horizontal="center" vertical="center"/>
    </xf>
    <xf numFmtId="167" fontId="54" fillId="12" borderId="8" xfId="1" applyNumberFormat="1" applyFont="1" applyFill="1" applyBorder="1" applyAlignment="1">
      <alignment horizontal="center" vertical="center"/>
    </xf>
    <xf numFmtId="167" fontId="19" fillId="0" borderId="11" xfId="1" applyNumberFormat="1" applyFont="1" applyBorder="1" applyAlignment="1">
      <alignment horizontal="center" vertical="center"/>
    </xf>
    <xf numFmtId="167" fontId="19" fillId="0" borderId="12" xfId="1" applyNumberFormat="1" applyFont="1" applyBorder="1" applyAlignment="1">
      <alignment horizontal="center" vertical="center"/>
    </xf>
    <xf numFmtId="10" fontId="27" fillId="12" borderId="20" xfId="1" applyNumberFormat="1" applyFont="1" applyFill="1" applyBorder="1" applyAlignment="1">
      <alignment horizontal="center" vertical="center"/>
    </xf>
    <xf numFmtId="167" fontId="19" fillId="0" borderId="10" xfId="0" applyNumberFormat="1" applyFont="1" applyBorder="1" applyAlignment="1">
      <alignment horizontal="center" vertical="center"/>
    </xf>
    <xf numFmtId="167" fontId="19" fillId="0" borderId="10" xfId="0" applyNumberFormat="1" applyFont="1" applyFill="1" applyBorder="1" applyAlignment="1">
      <alignment vertical="center"/>
    </xf>
    <xf numFmtId="166" fontId="19" fillId="0" borderId="10" xfId="0" applyNumberFormat="1" applyFont="1" applyFill="1" applyBorder="1" applyAlignment="1">
      <alignment horizontal="left" vertical="center"/>
    </xf>
    <xf numFmtId="167" fontId="19" fillId="0" borderId="10" xfId="0" applyNumberFormat="1" applyFont="1" applyFill="1" applyBorder="1" applyAlignment="1">
      <alignment horizontal="center" vertical="center"/>
    </xf>
    <xf numFmtId="167" fontId="19" fillId="0" borderId="10" xfId="0" applyNumberFormat="1" applyFont="1" applyFill="1" applyBorder="1"/>
    <xf numFmtId="167" fontId="19" fillId="0" borderId="13" xfId="0" applyNumberFormat="1" applyFont="1" applyBorder="1" applyAlignment="1">
      <alignment horizontal="center" vertical="center"/>
    </xf>
    <xf numFmtId="2" fontId="29" fillId="11" borderId="21" xfId="2" applyNumberFormat="1" applyFont="1" applyFill="1" applyBorder="1" applyAlignment="1">
      <alignment vertical="center"/>
    </xf>
    <xf numFmtId="167" fontId="19" fillId="0" borderId="9" xfId="0" applyNumberFormat="1" applyFont="1" applyFill="1" applyBorder="1" applyAlignment="1">
      <alignment vertical="center"/>
    </xf>
    <xf numFmtId="167" fontId="19" fillId="12" borderId="7" xfId="1" applyNumberFormat="1" applyFont="1" applyFill="1" applyBorder="1" applyAlignment="1">
      <alignment horizontal="center" vertical="center"/>
    </xf>
    <xf numFmtId="167" fontId="19" fillId="0" borderId="11" xfId="0" applyNumberFormat="1" applyFont="1" applyFill="1" applyBorder="1"/>
    <xf numFmtId="167" fontId="19" fillId="12" borderId="7" xfId="0" applyNumberFormat="1" applyFont="1" applyFill="1" applyBorder="1" applyAlignment="1">
      <alignment vertical="center"/>
    </xf>
    <xf numFmtId="167" fontId="19" fillId="0" borderId="12" xfId="0" applyNumberFormat="1" applyFont="1" applyFill="1" applyBorder="1" applyAlignment="1">
      <alignment vertical="center"/>
    </xf>
    <xf numFmtId="167" fontId="19" fillId="12" borderId="21" xfId="1" applyNumberFormat="1" applyFont="1" applyFill="1" applyBorder="1" applyAlignment="1">
      <alignment horizontal="center" vertical="center"/>
    </xf>
    <xf numFmtId="167" fontId="19" fillId="0" borderId="9" xfId="0" applyNumberFormat="1" applyFont="1" applyBorder="1" applyAlignment="1">
      <alignment horizontal="center" vertical="center"/>
    </xf>
    <xf numFmtId="167" fontId="19" fillId="12" borderId="20" xfId="0" applyNumberFormat="1" applyFont="1" applyFill="1" applyBorder="1" applyAlignment="1">
      <alignment vertical="center"/>
    </xf>
    <xf numFmtId="166" fontId="31" fillId="0" borderId="19" xfId="4" applyNumberFormat="1" applyFont="1" applyFill="1" applyBorder="1" applyAlignment="1">
      <alignment horizontal="left" vertical="center"/>
    </xf>
    <xf numFmtId="167" fontId="19" fillId="0" borderId="30" xfId="1" applyNumberFormat="1" applyFont="1" applyBorder="1" applyAlignment="1">
      <alignment horizontal="center" vertical="center"/>
    </xf>
    <xf numFmtId="166" fontId="19" fillId="0" borderId="9" xfId="0" applyNumberFormat="1" applyFont="1" applyBorder="1" applyAlignment="1">
      <alignment horizontal="center" vertical="center"/>
    </xf>
    <xf numFmtId="0" fontId="19" fillId="0" borderId="19"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10" xfId="0" applyFont="1" applyBorder="1" applyAlignment="1"/>
    <xf numFmtId="0" fontId="19" fillId="0" borderId="13" xfId="0" applyFont="1" applyFill="1" applyBorder="1" applyAlignment="1">
      <alignment horizontal="left" vertical="center"/>
    </xf>
    <xf numFmtId="0" fontId="27" fillId="0" borderId="0" xfId="2" applyFont="1" applyFill="1" applyBorder="1" applyAlignment="1">
      <alignment horizontal="left" vertical="center"/>
    </xf>
    <xf numFmtId="14" fontId="29" fillId="11" borderId="21" xfId="2" applyNumberFormat="1" applyFont="1" applyFill="1" applyBorder="1" applyAlignment="1">
      <alignment horizontal="center" vertical="center"/>
    </xf>
    <xf numFmtId="14" fontId="29" fillId="11" borderId="27" xfId="2" applyNumberFormat="1" applyFont="1" applyFill="1" applyBorder="1" applyAlignment="1">
      <alignment horizontal="center" vertical="center"/>
    </xf>
    <xf numFmtId="14" fontId="20" fillId="11" borderId="7" xfId="2" applyNumberFormat="1" applyFont="1" applyFill="1" applyBorder="1" applyAlignment="1">
      <alignment horizontal="left" vertical="center" wrapText="1"/>
    </xf>
    <xf numFmtId="14" fontId="29" fillId="11" borderId="7" xfId="2" applyNumberFormat="1" applyFont="1" applyFill="1" applyBorder="1" applyAlignment="1">
      <alignment vertical="center"/>
    </xf>
    <xf numFmtId="0" fontId="20" fillId="11" borderId="21" xfId="2" applyFont="1" applyFill="1" applyBorder="1" applyAlignment="1">
      <alignment horizontal="left" vertical="center"/>
    </xf>
    <xf numFmtId="0" fontId="19" fillId="11" borderId="21" xfId="2" applyFont="1" applyFill="1" applyBorder="1" applyAlignment="1">
      <alignment horizontal="left" vertical="center"/>
    </xf>
    <xf numFmtId="0" fontId="20" fillId="11" borderId="21" xfId="2" applyFont="1" applyFill="1" applyBorder="1" applyAlignment="1">
      <alignment horizontal="left" vertical="center" wrapText="1"/>
    </xf>
    <xf numFmtId="0" fontId="27"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11" borderId="22" xfId="2" applyFont="1" applyFill="1" applyBorder="1" applyAlignment="1">
      <alignment horizontal="left" vertical="center"/>
    </xf>
    <xf numFmtId="0" fontId="19" fillId="0" borderId="9" xfId="0" applyFont="1" applyFill="1" applyBorder="1" applyAlignment="1">
      <alignment horizontal="left" vertical="center"/>
    </xf>
    <xf numFmtId="0" fontId="19" fillId="0" borderId="0" xfId="0" applyFont="1" applyAlignment="1"/>
    <xf numFmtId="0" fontId="20" fillId="0" borderId="10" xfId="0" applyFont="1" applyFill="1" applyBorder="1" applyAlignment="1">
      <alignment horizontal="left" vertical="center"/>
    </xf>
    <xf numFmtId="0" fontId="19" fillId="0" borderId="10" xfId="0" quotePrefix="1" applyFont="1" applyFill="1" applyBorder="1" applyAlignment="1">
      <alignment horizontal="left"/>
    </xf>
    <xf numFmtId="0" fontId="19" fillId="0" borderId="0" xfId="0" quotePrefix="1" applyFont="1" applyFill="1" applyBorder="1" applyAlignment="1">
      <alignment horizontal="left"/>
    </xf>
    <xf numFmtId="0" fontId="37" fillId="0" borderId="0" xfId="0" applyFont="1" applyFill="1" applyBorder="1" applyAlignment="1">
      <alignment horizontal="left" vertical="center"/>
    </xf>
    <xf numFmtId="0" fontId="32" fillId="0" borderId="9" xfId="0" applyFont="1" applyFill="1" applyBorder="1" applyAlignment="1">
      <alignment horizontal="left" vertical="center"/>
    </xf>
    <xf numFmtId="0" fontId="32" fillId="0" borderId="10" xfId="0" applyFont="1" applyFill="1" applyBorder="1" applyAlignment="1">
      <alignment horizontal="left" vertical="center"/>
    </xf>
    <xf numFmtId="0" fontId="32" fillId="0" borderId="10" xfId="0" applyFont="1" applyBorder="1" applyAlignment="1">
      <alignment horizontal="left"/>
    </xf>
    <xf numFmtId="0" fontId="32" fillId="0" borderId="13" xfId="0" applyFont="1" applyFill="1" applyBorder="1" applyAlignment="1">
      <alignment horizontal="left" vertical="center"/>
    </xf>
    <xf numFmtId="0" fontId="32" fillId="0" borderId="0" xfId="0" applyFont="1" applyAlignment="1">
      <alignment horizontal="left"/>
    </xf>
    <xf numFmtId="0" fontId="32" fillId="11" borderId="7" xfId="2" applyFont="1" applyFill="1" applyBorder="1" applyAlignment="1">
      <alignment horizontal="left" vertical="center"/>
    </xf>
    <xf numFmtId="0" fontId="32" fillId="0" borderId="10" xfId="0" quotePrefix="1" applyFont="1" applyFill="1" applyBorder="1" applyAlignment="1">
      <alignment horizontal="left"/>
    </xf>
    <xf numFmtId="0" fontId="34" fillId="0" borderId="10" xfId="0" applyFont="1" applyFill="1" applyBorder="1" applyAlignment="1">
      <alignment horizontal="left" vertical="center"/>
    </xf>
    <xf numFmtId="0" fontId="34" fillId="0" borderId="13" xfId="0" applyFont="1" applyFill="1" applyBorder="1" applyAlignment="1">
      <alignment horizontal="left" vertical="center"/>
    </xf>
    <xf numFmtId="0" fontId="32" fillId="0" borderId="0" xfId="0" quotePrefix="1" applyFont="1" applyFill="1" applyBorder="1" applyAlignment="1">
      <alignment horizontal="left"/>
    </xf>
    <xf numFmtId="0" fontId="32" fillId="11" borderId="21" xfId="2" applyFont="1" applyFill="1" applyBorder="1" applyAlignment="1">
      <alignment horizontal="left" vertical="center"/>
    </xf>
    <xf numFmtId="0" fontId="37" fillId="0" borderId="0" xfId="2" applyFont="1" applyFill="1" applyBorder="1" applyAlignment="1">
      <alignment horizontal="left" vertical="center"/>
    </xf>
    <xf numFmtId="0" fontId="19" fillId="0" borderId="9" xfId="2" applyFont="1" applyFill="1" applyBorder="1" applyAlignment="1">
      <alignment horizontal="left" vertical="center"/>
    </xf>
    <xf numFmtId="0" fontId="32" fillId="0" borderId="9" xfId="2" applyFont="1" applyFill="1" applyBorder="1" applyAlignment="1">
      <alignment horizontal="left" vertical="center"/>
    </xf>
    <xf numFmtId="0" fontId="19" fillId="0" borderId="10" xfId="2" applyFont="1" applyFill="1" applyBorder="1" applyAlignment="1">
      <alignment horizontal="left" vertical="center"/>
    </xf>
    <xf numFmtId="0" fontId="32" fillId="0" borderId="10" xfId="2" applyFont="1" applyFill="1" applyBorder="1" applyAlignment="1">
      <alignment horizontal="left" vertical="center"/>
    </xf>
    <xf numFmtId="0" fontId="19" fillId="0" borderId="13" xfId="2" applyFont="1" applyFill="1" applyBorder="1" applyAlignment="1">
      <alignment horizontal="left" vertical="center"/>
    </xf>
    <xf numFmtId="0" fontId="32" fillId="0" borderId="13" xfId="2" applyFont="1" applyFill="1" applyBorder="1" applyAlignment="1">
      <alignment horizontal="left" vertical="center"/>
    </xf>
    <xf numFmtId="0" fontId="19" fillId="0" borderId="0" xfId="2" applyFont="1" applyFill="1" applyBorder="1" applyAlignment="1">
      <alignment vertical="center"/>
    </xf>
    <xf numFmtId="0" fontId="32" fillId="0" borderId="0" xfId="2" applyFont="1" applyFill="1" applyBorder="1" applyAlignment="1">
      <alignment horizontal="left" vertical="center"/>
    </xf>
    <xf numFmtId="0" fontId="34" fillId="0" borderId="10" xfId="2" applyFont="1" applyFill="1" applyBorder="1" applyAlignment="1">
      <alignment horizontal="left" vertical="center"/>
    </xf>
    <xf numFmtId="0" fontId="34" fillId="0" borderId="13" xfId="2" applyFont="1" applyFill="1" applyBorder="1" applyAlignment="1">
      <alignment horizontal="left" vertical="center"/>
    </xf>
    <xf numFmtId="0" fontId="19" fillId="0" borderId="0" xfId="2" applyFont="1" applyAlignment="1"/>
    <xf numFmtId="0" fontId="32" fillId="0" borderId="0" xfId="2" applyFont="1" applyAlignment="1">
      <alignment horizontal="left"/>
    </xf>
    <xf numFmtId="0" fontId="20" fillId="0" borderId="10" xfId="2" applyFont="1" applyFill="1" applyBorder="1" applyAlignment="1">
      <alignment horizontal="left" vertical="center"/>
    </xf>
    <xf numFmtId="0" fontId="19" fillId="0" borderId="10" xfId="2" quotePrefix="1" applyFont="1" applyFill="1" applyBorder="1" applyAlignment="1">
      <alignment horizontal="left"/>
    </xf>
    <xf numFmtId="0" fontId="32" fillId="0" borderId="10" xfId="2" quotePrefix="1" applyFont="1" applyFill="1" applyBorder="1" applyAlignment="1">
      <alignment horizontal="left"/>
    </xf>
    <xf numFmtId="0" fontId="20" fillId="0" borderId="13" xfId="2" applyFont="1" applyFill="1" applyBorder="1" applyAlignment="1">
      <alignment horizontal="left" vertical="center"/>
    </xf>
    <xf numFmtId="0" fontId="19" fillId="0" borderId="0" xfId="2" quotePrefix="1" applyFont="1" applyFill="1" applyBorder="1" applyAlignment="1">
      <alignment horizontal="left"/>
    </xf>
    <xf numFmtId="0" fontId="32" fillId="0" borderId="0" xfId="2" quotePrefix="1" applyFont="1" applyFill="1" applyBorder="1" applyAlignment="1">
      <alignment horizontal="left"/>
    </xf>
    <xf numFmtId="0" fontId="32" fillId="0" borderId="19" xfId="0" applyFont="1" applyFill="1" applyBorder="1" applyAlignment="1">
      <alignment horizontal="left" vertical="center"/>
    </xf>
    <xf numFmtId="0" fontId="19" fillId="0" borderId="10" xfId="0" applyFont="1" applyFill="1" applyBorder="1" applyAlignment="1"/>
    <xf numFmtId="0" fontId="14" fillId="11" borderId="0" xfId="0" applyFont="1" applyFill="1" applyAlignment="1">
      <alignment horizontal="left" vertical="center"/>
    </xf>
    <xf numFmtId="0" fontId="19" fillId="0" borderId="10" xfId="0" applyFont="1" applyFill="1" applyBorder="1" applyAlignment="1">
      <alignment wrapText="1"/>
    </xf>
    <xf numFmtId="0" fontId="19" fillId="0" borderId="9" xfId="0" applyFont="1" applyFill="1" applyBorder="1" applyAlignment="1"/>
    <xf numFmtId="0" fontId="19" fillId="0" borderId="13" xfId="0" applyFont="1" applyFill="1" applyBorder="1" applyAlignment="1"/>
    <xf numFmtId="1" fontId="19" fillId="11" borderId="15" xfId="0" applyNumberFormat="1" applyFont="1" applyFill="1" applyBorder="1" applyAlignment="1"/>
    <xf numFmtId="1" fontId="16" fillId="11" borderId="15" xfId="0" applyNumberFormat="1" applyFont="1" applyFill="1" applyBorder="1" applyAlignment="1"/>
    <xf numFmtId="1" fontId="16" fillId="11" borderId="15" xfId="0" applyNumberFormat="1" applyFont="1" applyFill="1" applyBorder="1" applyAlignment="1">
      <alignment horizontal="left"/>
    </xf>
    <xf numFmtId="0" fontId="38" fillId="13" borderId="1" xfId="0" applyFont="1" applyFill="1" applyBorder="1" applyAlignment="1">
      <alignment horizontal="left"/>
    </xf>
    <xf numFmtId="0" fontId="19" fillId="11" borderId="14" xfId="0" applyFont="1" applyFill="1" applyBorder="1" applyAlignment="1">
      <alignment horizontal="left"/>
    </xf>
    <xf numFmtId="0" fontId="19" fillId="0" borderId="10" xfId="2" applyFont="1" applyFill="1" applyBorder="1" applyAlignment="1">
      <alignment horizontal="left" vertical="center" wrapText="1"/>
    </xf>
    <xf numFmtId="166" fontId="32" fillId="0" borderId="9" xfId="4" applyNumberFormat="1" applyFont="1" applyFill="1" applyBorder="1" applyAlignment="1">
      <alignment horizontal="left" vertical="center"/>
    </xf>
    <xf numFmtId="0" fontId="19" fillId="0" borderId="10"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43" fillId="0" borderId="0" xfId="0" applyFont="1"/>
    <xf numFmtId="0" fontId="19" fillId="3" borderId="9" xfId="10" applyFont="1" applyFill="1" applyBorder="1" applyAlignment="1">
      <alignment vertical="center"/>
    </xf>
    <xf numFmtId="0" fontId="19" fillId="3" borderId="10" xfId="10" applyFont="1" applyFill="1" applyBorder="1" applyAlignment="1">
      <alignment vertical="center"/>
    </xf>
    <xf numFmtId="0" fontId="19" fillId="3" borderId="13" xfId="10" applyFont="1" applyFill="1" applyBorder="1" applyAlignment="1">
      <alignment vertical="center"/>
    </xf>
    <xf numFmtId="0" fontId="19" fillId="11" borderId="9" xfId="10" applyFont="1" applyFill="1" applyBorder="1" applyAlignment="1">
      <alignment vertical="center"/>
    </xf>
    <xf numFmtId="10" fontId="55" fillId="0" borderId="10" xfId="14" applyNumberFormat="1" applyFont="1" applyFill="1" applyBorder="1" applyAlignment="1" applyProtection="1">
      <alignment horizontal="center" vertical="center"/>
      <protection locked="0"/>
    </xf>
    <xf numFmtId="9" fontId="55" fillId="0" borderId="10" xfId="13" applyFont="1" applyFill="1" applyBorder="1" applyAlignment="1" applyProtection="1">
      <alignment horizontal="center" vertical="center"/>
      <protection locked="0"/>
    </xf>
    <xf numFmtId="0" fontId="13" fillId="0" borderId="0" xfId="10" applyFont="1"/>
    <xf numFmtId="0" fontId="56" fillId="3" borderId="0" xfId="10" applyFont="1" applyFill="1" applyBorder="1"/>
    <xf numFmtId="0" fontId="19" fillId="3" borderId="0" xfId="10" applyFont="1" applyFill="1" applyBorder="1" applyAlignment="1">
      <alignment vertical="center"/>
    </xf>
    <xf numFmtId="0" fontId="19" fillId="3" borderId="12" xfId="10" applyFont="1" applyFill="1" applyBorder="1" applyAlignment="1">
      <alignment vertical="center" wrapText="1"/>
    </xf>
    <xf numFmtId="0" fontId="19" fillId="3" borderId="19" xfId="10" applyFont="1" applyFill="1" applyBorder="1" applyAlignment="1">
      <alignment vertical="center"/>
    </xf>
    <xf numFmtId="3" fontId="19" fillId="3" borderId="24" xfId="11" applyNumberFormat="1" applyFont="1" applyFill="1" applyBorder="1" applyAlignment="1" applyProtection="1">
      <alignment horizontal="center" vertical="center" wrapText="1"/>
      <protection locked="0"/>
    </xf>
    <xf numFmtId="0" fontId="15" fillId="11" borderId="15" xfId="10" applyFont="1" applyFill="1" applyBorder="1" applyAlignment="1">
      <alignment horizontal="center"/>
    </xf>
    <xf numFmtId="3" fontId="19" fillId="11" borderId="9" xfId="11" applyNumberFormat="1" applyFont="1" applyFill="1" applyBorder="1" applyAlignment="1" applyProtection="1">
      <alignment horizontal="center"/>
      <protection locked="0"/>
    </xf>
    <xf numFmtId="3" fontId="19" fillId="11" borderId="0" xfId="11" applyNumberFormat="1" applyFont="1" applyFill="1" applyBorder="1" applyAlignment="1" applyProtection="1">
      <alignment horizontal="center"/>
      <protection locked="0"/>
    </xf>
    <xf numFmtId="0" fontId="19" fillId="11" borderId="17" xfId="10" applyFont="1" applyFill="1" applyBorder="1" applyAlignment="1">
      <alignment horizontal="center"/>
    </xf>
    <xf numFmtId="0" fontId="19" fillId="11" borderId="17" xfId="10" applyFont="1" applyFill="1" applyBorder="1" applyAlignment="1">
      <alignment horizontal="center" vertical="center"/>
    </xf>
    <xf numFmtId="10" fontId="19" fillId="6" borderId="7" xfId="21" applyNumberFormat="1" applyFont="1" applyFill="1" applyBorder="1" applyAlignment="1">
      <alignment horizontal="center" vertical="center"/>
    </xf>
    <xf numFmtId="1" fontId="13" fillId="0" borderId="9" xfId="10" applyNumberFormat="1" applyFont="1" applyBorder="1" applyAlignment="1">
      <alignment horizontal="left"/>
    </xf>
    <xf numFmtId="0" fontId="13" fillId="0" borderId="9" xfId="10" applyFont="1" applyBorder="1" applyAlignment="1">
      <alignment horizontal="left"/>
    </xf>
    <xf numFmtId="0" fontId="13" fillId="0" borderId="9" xfId="10" applyFont="1" applyBorder="1"/>
    <xf numFmtId="1" fontId="13" fillId="0" borderId="10" xfId="10" applyNumberFormat="1" applyFont="1" applyBorder="1" applyAlignment="1">
      <alignment horizontal="left"/>
    </xf>
    <xf numFmtId="0" fontId="13" fillId="0" borderId="10" xfId="10" applyFont="1" applyBorder="1" applyAlignment="1">
      <alignment horizontal="left"/>
    </xf>
    <xf numFmtId="0" fontId="13" fillId="0" borderId="10" xfId="10" applyFont="1" applyBorder="1"/>
    <xf numFmtId="1" fontId="13" fillId="0" borderId="13" xfId="10" applyNumberFormat="1" applyFont="1" applyBorder="1" applyAlignment="1">
      <alignment horizontal="left"/>
    </xf>
    <xf numFmtId="0" fontId="13" fillId="0" borderId="13" xfId="10" applyFont="1" applyBorder="1" applyAlignment="1">
      <alignment horizontal="left"/>
    </xf>
    <xf numFmtId="0" fontId="13" fillId="0" borderId="13" xfId="10" applyFont="1" applyBorder="1"/>
    <xf numFmtId="10" fontId="19" fillId="12" borderId="8" xfId="21" applyNumberFormat="1" applyFont="1" applyFill="1" applyBorder="1" applyAlignment="1">
      <alignment horizontal="center" vertical="center"/>
    </xf>
    <xf numFmtId="0" fontId="19" fillId="3" borderId="0" xfId="10" applyFont="1" applyFill="1" applyBorder="1" applyAlignment="1">
      <alignment horizontal="center" vertical="center"/>
    </xf>
    <xf numFmtId="0" fontId="19" fillId="3" borderId="12" xfId="10" applyFont="1" applyFill="1" applyBorder="1" applyAlignment="1">
      <alignment horizontal="center" vertical="center" wrapText="1"/>
    </xf>
    <xf numFmtId="0" fontId="57" fillId="3" borderId="0" xfId="10" applyFont="1" applyFill="1" applyBorder="1" applyAlignment="1">
      <alignment vertical="center"/>
    </xf>
    <xf numFmtId="0" fontId="19" fillId="11" borderId="26" xfId="5" applyFill="1" applyBorder="1"/>
    <xf numFmtId="0" fontId="0" fillId="11" borderId="6" xfId="0" applyFill="1" applyBorder="1"/>
    <xf numFmtId="0" fontId="43" fillId="11" borderId="17" xfId="23" applyFont="1" applyFill="1" applyBorder="1" applyAlignment="1">
      <alignment horizontal="center"/>
    </xf>
    <xf numFmtId="0" fontId="20" fillId="0" borderId="13" xfId="2" applyFont="1" applyFill="1" applyBorder="1" applyAlignment="1">
      <alignment horizontal="left" vertical="center" wrapText="1"/>
    </xf>
    <xf numFmtId="0" fontId="19" fillId="0" borderId="10" xfId="0" applyFont="1" applyBorder="1" applyAlignment="1">
      <alignment horizontal="left"/>
    </xf>
    <xf numFmtId="0" fontId="19" fillId="11" borderId="21" xfId="2" applyNumberFormat="1" applyFont="1" applyFill="1" applyBorder="1" applyAlignment="1">
      <alignment vertical="center"/>
    </xf>
    <xf numFmtId="0" fontId="19" fillId="0" borderId="10" xfId="0" applyFont="1" applyFill="1" applyBorder="1" applyAlignment="1">
      <alignment horizontal="left"/>
    </xf>
    <xf numFmtId="167" fontId="19" fillId="16" borderId="13" xfId="0" applyNumberFormat="1" applyFont="1" applyFill="1" applyBorder="1" applyAlignment="1">
      <alignment vertical="center"/>
    </xf>
    <xf numFmtId="0" fontId="38" fillId="13" borderId="31" xfId="0" applyFont="1" applyFill="1" applyBorder="1" applyAlignment="1">
      <alignment horizontal="left"/>
    </xf>
    <xf numFmtId="0" fontId="19" fillId="0" borderId="32" xfId="2" applyFont="1" applyFill="1" applyBorder="1" applyAlignment="1">
      <alignment horizontal="left" vertical="center"/>
    </xf>
    <xf numFmtId="167" fontId="19" fillId="0" borderId="32" xfId="0" applyNumberFormat="1" applyFont="1" applyFill="1" applyBorder="1" applyAlignment="1">
      <alignment vertical="center"/>
    </xf>
    <xf numFmtId="0" fontId="51" fillId="0" borderId="10" xfId="0" applyFont="1" applyFill="1" applyBorder="1" applyAlignment="1"/>
    <xf numFmtId="0" fontId="12" fillId="12" borderId="10" xfId="0" applyFont="1" applyFill="1" applyBorder="1" applyAlignment="1">
      <alignment horizontal="center" vertical="center"/>
    </xf>
    <xf numFmtId="1" fontId="50" fillId="0" borderId="0" xfId="24" applyNumberFormat="1" applyFont="1" applyAlignment="1">
      <alignment horizontal="center" vertical="center"/>
    </xf>
    <xf numFmtId="0" fontId="50" fillId="0" borderId="0" xfId="24" applyFont="1" applyAlignment="1">
      <alignment horizontal="left" vertical="center"/>
    </xf>
    <xf numFmtId="0" fontId="50" fillId="0" borderId="0" xfId="24" applyFont="1" applyAlignment="1">
      <alignment horizontal="center" vertical="center"/>
    </xf>
    <xf numFmtId="0" fontId="22" fillId="0" borderId="0" xfId="5" applyFont="1" applyFill="1" applyBorder="1" applyAlignment="1">
      <alignment vertical="center"/>
    </xf>
    <xf numFmtId="0" fontId="11" fillId="0" borderId="0" xfId="24"/>
    <xf numFmtId="0" fontId="20" fillId="0" borderId="0" xfId="24" applyFont="1" applyFill="1" applyBorder="1" applyAlignment="1">
      <alignment horizontal="left" vertical="center"/>
    </xf>
    <xf numFmtId="0" fontId="19" fillId="0" borderId="0" xfId="5"/>
    <xf numFmtId="169" fontId="19" fillId="0" borderId="0" xfId="5" applyNumberFormat="1"/>
    <xf numFmtId="1" fontId="11" fillId="11" borderId="33" xfId="24" applyNumberFormat="1" applyFont="1" applyFill="1" applyBorder="1" applyAlignment="1">
      <alignment vertical="center"/>
    </xf>
    <xf numFmtId="1" fontId="19" fillId="0" borderId="34" xfId="25" applyNumberFormat="1" applyFont="1" applyBorder="1" applyAlignment="1">
      <alignment horizontal="right" vertical="top"/>
    </xf>
    <xf numFmtId="169" fontId="19" fillId="0" borderId="34" xfId="25" applyNumberFormat="1" applyFont="1" applyBorder="1"/>
    <xf numFmtId="0" fontId="19" fillId="0" borderId="34" xfId="25" applyFont="1" applyBorder="1"/>
    <xf numFmtId="0" fontId="19" fillId="0" borderId="34" xfId="25" applyFont="1" applyBorder="1" applyAlignment="1">
      <alignment vertical="top"/>
    </xf>
    <xf numFmtId="0" fontId="19" fillId="0" borderId="34" xfId="25" applyFont="1" applyBorder="1" applyAlignment="1">
      <alignment horizontal="left"/>
    </xf>
    <xf numFmtId="0" fontId="38" fillId="13" borderId="8" xfId="0" applyFont="1" applyFill="1" applyBorder="1" applyAlignment="1">
      <alignment horizontal="left"/>
    </xf>
    <xf numFmtId="0" fontId="19" fillId="0" borderId="10" xfId="0" applyFont="1" applyFill="1" applyBorder="1"/>
    <xf numFmtId="0" fontId="19" fillId="0" borderId="11" xfId="0" applyFont="1" applyBorder="1" applyAlignment="1"/>
    <xf numFmtId="0" fontId="32" fillId="0" borderId="11" xfId="0" applyFont="1" applyBorder="1" applyAlignment="1">
      <alignment horizontal="left"/>
    </xf>
    <xf numFmtId="0" fontId="19" fillId="0" borderId="11" xfId="0" applyFont="1" applyFill="1" applyBorder="1" applyAlignment="1">
      <alignment horizontal="left"/>
    </xf>
    <xf numFmtId="167" fontId="19" fillId="0" borderId="11" xfId="0" applyNumberFormat="1" applyFont="1" applyBorder="1"/>
    <xf numFmtId="0" fontId="32" fillId="0" borderId="0" xfId="0" applyFont="1" applyFill="1" applyBorder="1" applyAlignment="1">
      <alignment horizontal="left" vertical="center"/>
    </xf>
    <xf numFmtId="166" fontId="31" fillId="0" borderId="0" xfId="4" applyNumberFormat="1" applyFont="1" applyFill="1" applyBorder="1" applyAlignment="1">
      <alignment horizontal="left" vertical="center"/>
    </xf>
    <xf numFmtId="0" fontId="27" fillId="0" borderId="0" xfId="0" applyFont="1" applyFill="1" applyBorder="1"/>
    <xf numFmtId="167" fontId="19" fillId="0" borderId="0" xfId="1" applyNumberFormat="1" applyFont="1" applyFill="1" applyBorder="1" applyAlignment="1">
      <alignment horizontal="center" vertical="center"/>
    </xf>
    <xf numFmtId="0" fontId="10" fillId="0" borderId="9" xfId="10" applyFont="1" applyBorder="1"/>
    <xf numFmtId="0" fontId="19" fillId="11" borderId="16" xfId="0" applyFont="1" applyFill="1" applyBorder="1" applyAlignment="1">
      <alignment horizontal="left"/>
    </xf>
    <xf numFmtId="0" fontId="11" fillId="0" borderId="0" xfId="24" applyFill="1"/>
    <xf numFmtId="1" fontId="19" fillId="0" borderId="34" xfId="25" applyNumberFormat="1" applyFont="1" applyFill="1" applyBorder="1" applyAlignment="1">
      <alignment horizontal="right" vertical="top"/>
    </xf>
    <xf numFmtId="169" fontId="19" fillId="0" borderId="34" xfId="25" applyNumberFormat="1" applyFont="1" applyFill="1" applyBorder="1"/>
    <xf numFmtId="0" fontId="19" fillId="0" borderId="34" xfId="25" applyFont="1" applyFill="1" applyBorder="1"/>
    <xf numFmtId="0" fontId="19" fillId="0" borderId="34" xfId="25" applyFont="1" applyFill="1" applyBorder="1" applyAlignment="1">
      <alignment vertical="top"/>
    </xf>
    <xf numFmtId="0" fontId="19" fillId="0" borderId="34" xfId="25" applyFont="1" applyFill="1" applyBorder="1" applyAlignment="1">
      <alignment horizontal="left"/>
    </xf>
    <xf numFmtId="0" fontId="58" fillId="0" borderId="0" xfId="24" applyFont="1" applyFill="1"/>
    <xf numFmtId="0" fontId="59" fillId="0" borderId="0" xfId="0" applyFont="1"/>
    <xf numFmtId="10" fontId="60" fillId="0" borderId="0" xfId="21" applyNumberFormat="1" applyFont="1" applyFill="1" applyBorder="1" applyAlignment="1">
      <alignment horizontal="center" vertical="center"/>
    </xf>
    <xf numFmtId="0" fontId="59" fillId="0" borderId="0" xfId="0" applyFont="1" applyAlignment="1">
      <alignment vertical="center"/>
    </xf>
    <xf numFmtId="1" fontId="9" fillId="0" borderId="34" xfId="25" applyNumberFormat="1" applyFont="1" applyFill="1" applyBorder="1" applyAlignment="1">
      <alignment horizontal="right" vertical="top"/>
    </xf>
    <xf numFmtId="169" fontId="9" fillId="0" borderId="34" xfId="25" applyNumberFormat="1" applyFont="1" applyFill="1" applyBorder="1"/>
    <xf numFmtId="0" fontId="9" fillId="0" borderId="34" xfId="25" applyFont="1" applyFill="1" applyBorder="1"/>
    <xf numFmtId="0" fontId="9" fillId="0" borderId="34" xfId="25" applyFont="1" applyFill="1" applyBorder="1" applyAlignment="1">
      <alignment vertical="top"/>
    </xf>
    <xf numFmtId="0" fontId="9" fillId="0" borderId="34" xfId="25" applyFont="1" applyFill="1" applyBorder="1" applyAlignment="1">
      <alignment horizontal="left"/>
    </xf>
    <xf numFmtId="0" fontId="20" fillId="3" borderId="0" xfId="0" applyFont="1" applyFill="1" applyAlignment="1">
      <alignment vertical="top"/>
    </xf>
    <xf numFmtId="0" fontId="19" fillId="0" borderId="0" xfId="0" applyFont="1" applyAlignment="1">
      <alignment vertical="top"/>
    </xf>
    <xf numFmtId="0" fontId="27" fillId="0" borderId="0" xfId="0" applyFont="1" applyAlignment="1">
      <alignment vertical="top" wrapText="1"/>
    </xf>
    <xf numFmtId="0" fontId="27" fillId="0" borderId="0" xfId="0" applyFont="1" applyAlignment="1">
      <alignment vertical="top"/>
    </xf>
    <xf numFmtId="0" fontId="51" fillId="3" borderId="10" xfId="0" applyFont="1" applyFill="1" applyBorder="1" applyAlignment="1">
      <alignment horizontal="left"/>
    </xf>
    <xf numFmtId="0" fontId="27" fillId="3" borderId="0" xfId="0" applyFont="1" applyFill="1" applyAlignment="1">
      <alignment vertical="top" wrapText="1"/>
    </xf>
    <xf numFmtId="169" fontId="9" fillId="3" borderId="34" xfId="25" applyNumberFormat="1" applyFont="1" applyFill="1" applyBorder="1"/>
    <xf numFmtId="0" fontId="7" fillId="3" borderId="34" xfId="25" applyFont="1" applyFill="1" applyBorder="1"/>
    <xf numFmtId="0" fontId="7" fillId="3" borderId="34" xfId="25" applyFont="1" applyFill="1" applyBorder="1" applyAlignment="1">
      <alignment vertical="top"/>
    </xf>
    <xf numFmtId="0" fontId="7" fillId="3" borderId="34" xfId="25" applyFont="1" applyFill="1" applyBorder="1" applyAlignment="1">
      <alignment horizontal="left"/>
    </xf>
    <xf numFmtId="0" fontId="9" fillId="3" borderId="34" xfId="25" applyFont="1" applyFill="1" applyBorder="1"/>
    <xf numFmtId="0" fontId="8" fillId="3" borderId="34" xfId="25" applyFont="1" applyFill="1" applyBorder="1" applyAlignment="1">
      <alignment vertical="top"/>
    </xf>
    <xf numFmtId="1" fontId="9" fillId="3" borderId="34" xfId="25" applyNumberFormat="1" applyFont="1" applyFill="1" applyBorder="1" applyAlignment="1">
      <alignment horizontal="right" vertical="top"/>
    </xf>
    <xf numFmtId="0" fontId="6" fillId="3" borderId="34" xfId="25" applyFont="1" applyFill="1" applyBorder="1" applyAlignment="1">
      <alignment horizontal="left"/>
    </xf>
    <xf numFmtId="1" fontId="19" fillId="3" borderId="34" xfId="25" applyNumberFormat="1" applyFont="1" applyFill="1" applyBorder="1" applyAlignment="1">
      <alignment horizontal="right" vertical="top"/>
    </xf>
    <xf numFmtId="169" fontId="19" fillId="3" borderId="34" xfId="25" applyNumberFormat="1" applyFont="1" applyFill="1" applyBorder="1"/>
    <xf numFmtId="0" fontId="19" fillId="3" borderId="34" xfId="25" applyFont="1" applyFill="1" applyBorder="1"/>
    <xf numFmtId="0" fontId="19" fillId="3" borderId="34" xfId="25" applyFont="1" applyFill="1" applyBorder="1" applyAlignment="1">
      <alignment vertical="top"/>
    </xf>
    <xf numFmtId="0" fontId="19" fillId="3" borderId="34" xfId="25" applyFont="1" applyFill="1" applyBorder="1" applyAlignment="1">
      <alignment horizontal="left"/>
    </xf>
    <xf numFmtId="0" fontId="9" fillId="3" borderId="34" xfId="25" applyFont="1" applyFill="1" applyBorder="1" applyAlignment="1">
      <alignment vertical="top"/>
    </xf>
    <xf numFmtId="0" fontId="50" fillId="3" borderId="0" xfId="0" applyFont="1" applyFill="1" applyBorder="1" applyAlignment="1">
      <alignment horizontal="center" vertical="center"/>
    </xf>
    <xf numFmtId="0" fontId="5" fillId="3" borderId="34" xfId="25" applyFont="1" applyFill="1" applyBorder="1" applyAlignment="1">
      <alignment horizontal="left"/>
    </xf>
    <xf numFmtId="0" fontId="4" fillId="3" borderId="34" xfId="25" applyFont="1" applyFill="1" applyBorder="1" applyAlignment="1">
      <alignment horizontal="left"/>
    </xf>
    <xf numFmtId="0" fontId="3" fillId="0" borderId="34" xfId="25" applyFont="1" applyFill="1" applyBorder="1" applyAlignment="1">
      <alignment horizontal="left"/>
    </xf>
    <xf numFmtId="0" fontId="2" fillId="0" borderId="34" xfId="25" applyFont="1" applyFill="1" applyBorder="1" applyAlignment="1">
      <alignment vertical="top"/>
    </xf>
    <xf numFmtId="0" fontId="2" fillId="0" borderId="34" xfId="25" applyFont="1" applyFill="1" applyBorder="1" applyAlignment="1">
      <alignment horizontal="left"/>
    </xf>
    <xf numFmtId="0" fontId="1" fillId="0" borderId="9" xfId="10" applyFont="1" applyFill="1" applyBorder="1"/>
    <xf numFmtId="0" fontId="15" fillId="0" borderId="10" xfId="10" applyFont="1" applyFill="1" applyBorder="1"/>
    <xf numFmtId="0" fontId="15" fillId="0" borderId="13" xfId="10" applyFont="1" applyFill="1" applyBorder="1"/>
    <xf numFmtId="3" fontId="19" fillId="0" borderId="0" xfId="11" applyNumberFormat="1" applyFont="1" applyFill="1" applyBorder="1" applyAlignment="1" applyProtection="1">
      <alignment horizontal="center" vertical="center"/>
      <protection locked="0"/>
    </xf>
    <xf numFmtId="165" fontId="15" fillId="0" borderId="0" xfId="10" applyNumberFormat="1" applyFont="1"/>
    <xf numFmtId="10" fontId="15" fillId="0" borderId="0" xfId="10" applyNumberFormat="1" applyFont="1"/>
    <xf numFmtId="10" fontId="18" fillId="0" borderId="0" xfId="10" applyNumberFormat="1"/>
    <xf numFmtId="0" fontId="20" fillId="3" borderId="0" xfId="0" applyFont="1" applyFill="1" applyBorder="1" applyAlignment="1">
      <alignment horizontal="left" vertical="center"/>
    </xf>
    <xf numFmtId="165" fontId="19" fillId="3" borderId="9" xfId="5" applyNumberFormat="1" applyFill="1" applyBorder="1" applyAlignment="1">
      <alignment horizontal="center"/>
    </xf>
    <xf numFmtId="10" fontId="19" fillId="3" borderId="9" xfId="21" applyNumberFormat="1" applyFont="1" applyFill="1" applyBorder="1" applyAlignment="1">
      <alignment horizontal="center"/>
    </xf>
    <xf numFmtId="10" fontId="19" fillId="3" borderId="10" xfId="21" applyNumberFormat="1" applyFont="1" applyFill="1" applyBorder="1" applyAlignment="1">
      <alignment horizontal="center"/>
    </xf>
    <xf numFmtId="0" fontId="43" fillId="0" borderId="0" xfId="0" applyFont="1" applyFill="1" applyBorder="1" applyAlignment="1">
      <alignment horizontal="left"/>
    </xf>
    <xf numFmtId="0" fontId="16" fillId="0" borderId="9" xfId="0" applyFont="1" applyFill="1" applyBorder="1" applyAlignment="1">
      <alignment horizontal="center"/>
    </xf>
    <xf numFmtId="0" fontId="52" fillId="0" borderId="10" xfId="0" applyFont="1" applyBorder="1" applyAlignment="1">
      <alignment horizontal="left"/>
    </xf>
    <xf numFmtId="0" fontId="51" fillId="0" borderId="10" xfId="0" applyFont="1" applyBorder="1" applyAlignment="1">
      <alignment horizontal="left" wrapText="1"/>
    </xf>
    <xf numFmtId="0" fontId="51" fillId="0" borderId="10" xfId="0" applyFont="1" applyBorder="1" applyAlignment="1">
      <alignment horizontal="left"/>
    </xf>
    <xf numFmtId="0" fontId="51" fillId="0" borderId="10" xfId="0" quotePrefix="1" applyFont="1" applyBorder="1" applyAlignment="1">
      <alignment horizontal="left" wrapText="1"/>
    </xf>
    <xf numFmtId="0" fontId="51" fillId="0" borderId="10" xfId="0" quotePrefix="1" applyFont="1" applyBorder="1" applyAlignment="1">
      <alignment horizontal="left"/>
    </xf>
    <xf numFmtId="0" fontId="51" fillId="0" borderId="10" xfId="0" quotePrefix="1" applyFont="1" applyFill="1" applyBorder="1" applyAlignment="1">
      <alignment horizontal="left" indent="1"/>
    </xf>
    <xf numFmtId="0" fontId="51" fillId="0" borderId="10" xfId="0" applyFont="1" applyFill="1" applyBorder="1" applyAlignment="1">
      <alignment horizontal="left" indent="1"/>
    </xf>
    <xf numFmtId="0" fontId="51" fillId="0" borderId="10" xfId="0" quotePrefix="1" applyFont="1" applyFill="1" applyBorder="1" applyAlignment="1">
      <alignment horizontal="left" wrapText="1" indent="1"/>
    </xf>
    <xf numFmtId="0" fontId="51" fillId="0" borderId="10" xfId="0" applyFont="1" applyFill="1" applyBorder="1" applyAlignment="1">
      <alignment horizontal="left" wrapText="1" indent="1"/>
    </xf>
    <xf numFmtId="0" fontId="51" fillId="0" borderId="10" xfId="0" applyFont="1" applyFill="1" applyBorder="1" applyAlignment="1">
      <alignment horizontal="left"/>
    </xf>
    <xf numFmtId="0" fontId="19" fillId="0" borderId="10" xfId="0" applyFont="1" applyFill="1" applyBorder="1" applyAlignment="1">
      <alignment horizontal="center"/>
    </xf>
    <xf numFmtId="0" fontId="19" fillId="0" borderId="10" xfId="0" applyFont="1" applyBorder="1" applyAlignment="1">
      <alignment horizontal="left"/>
    </xf>
  </cellXfs>
  <cellStyles count="26">
    <cellStyle name="__" xfId="22" xr:uid="{00000000-0005-0000-0000-000000000000}"/>
    <cellStyle name="20 % - Akzent1" xfId="23" builtinId="30"/>
    <cellStyle name="20% - Accent2 5 3" xfId="14" xr:uid="{00000000-0005-0000-0000-000002000000}"/>
    <cellStyle name="20% - Accent3 5 6" xfId="15" xr:uid="{00000000-0005-0000-0000-000003000000}"/>
    <cellStyle name="20% - Accent5 7 6" xfId="19" xr:uid="{00000000-0005-0000-0000-000004000000}"/>
    <cellStyle name="20% - Accent5 8 3" xfId="16" xr:uid="{00000000-0005-0000-0000-000005000000}"/>
    <cellStyle name="20% - Accent5 9 2" xfId="17" xr:uid="{00000000-0005-0000-0000-000006000000}"/>
    <cellStyle name="20% - Accent5 9 3" xfId="20" xr:uid="{00000000-0005-0000-0000-000007000000}"/>
    <cellStyle name="20% - Accent6 10 2" xfId="12" xr:uid="{00000000-0005-0000-0000-000008000000}"/>
    <cellStyle name="Ausgabe" xfId="9" hidden="1" xr:uid="{00000000-0005-0000-0000-000009000000}"/>
    <cellStyle name="Comma 2" xfId="11" xr:uid="{00000000-0005-0000-0000-00000A000000}"/>
    <cellStyle name="Eingabe" xfId="8" hidden="1" xr:uid="{00000000-0005-0000-0000-00000B000000}"/>
    <cellStyle name="Komma" xfId="1" builtinId="3"/>
    <cellStyle name="Komma 3 2" xfId="18" xr:uid="{00000000-0005-0000-0000-00000D000000}"/>
    <cellStyle name="Normal 2" xfId="2" xr:uid="{00000000-0005-0000-0000-00000E000000}"/>
    <cellStyle name="Normal 3" xfId="3" xr:uid="{00000000-0005-0000-0000-00000F000000}"/>
    <cellStyle name="Normal 4" xfId="10" xr:uid="{00000000-0005-0000-0000-000010000000}"/>
    <cellStyle name="Normal 5" xfId="24" xr:uid="{00000000-0005-0000-0000-000011000000}"/>
    <cellStyle name="Notiz" xfId="4" builtinId="10"/>
    <cellStyle name="Percent 2" xfId="13" xr:uid="{00000000-0005-0000-0000-000013000000}"/>
    <cellStyle name="Prozent" xfId="21" builtinId="5"/>
    <cellStyle name="Standard" xfId="0" builtinId="0"/>
    <cellStyle name="Standard 2 2" xfId="5" xr:uid="{00000000-0005-0000-0000-000016000000}"/>
    <cellStyle name="Standard 2 2 2" xfId="25" xr:uid="{00000000-0005-0000-0000-000017000000}"/>
    <cellStyle name="Standard 4" xfId="6" xr:uid="{00000000-0005-0000-0000-000018000000}"/>
    <cellStyle name="Standard 5" xfId="7" xr:uid="{00000000-0005-0000-0000-000019000000}"/>
  </cellStyles>
  <dxfs count="0"/>
  <tableStyles count="0" defaultTableStyle="TableStyleMedium9" defaultPivotStyle="PivotStyleLight16"/>
  <colors>
    <mruColors>
      <color rgb="FFD4ECF9"/>
      <color rgb="FF00539E"/>
      <color rgb="FFFDE2CE"/>
      <color rgb="FFFAD6BF"/>
      <color rgb="FFFFFF99"/>
      <color rgb="FFBD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6005-T/Dossiers/Quantitatives%20Risikomanagement/SST/JaehrlicherSST/2019/Aufschaltung_SST_2019/20181031/7.%20Kranken/SST-Health-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6005-T/Dossiers/Quantitatives%20Risikomanagement/SST/JaehrlicherSST/2019/Templates/Under_Construction/SST_Template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Update"/>
      <sheetName val="list_of_sheets"/>
      <sheetName val="Inputparam"/>
      <sheetName val="HE_Ins_Risk_KTG"/>
      <sheetName val="HE_ExpctdRes_KTG"/>
      <sheetName val="HE_Ins_Risk_LZV"/>
      <sheetName val="HE_LZV_Sensis"/>
      <sheetName val="HE_RiskMargin"/>
      <sheetName val="HE_input_sst_template"/>
    </sheetNames>
    <sheetDataSet>
      <sheetData sheetId="0">
        <row r="1">
          <cell r="D1">
            <v>2019</v>
          </cell>
        </row>
      </sheetData>
      <sheetData sheetId="1" refreshError="1"/>
      <sheetData sheetId="2" refreshError="1"/>
      <sheetData sheetId="3">
        <row r="39">
          <cell r="C39">
            <v>0.06</v>
          </cell>
        </row>
        <row r="44">
          <cell r="C44">
            <v>0.01</v>
          </cell>
        </row>
      </sheetData>
      <sheetData sheetId="4" refreshError="1"/>
      <sheetData sheetId="5" refreshError="1"/>
      <sheetData sheetId="6">
        <row r="4">
          <cell r="C4">
            <v>0.9</v>
          </cell>
        </row>
        <row r="5">
          <cell r="C5">
            <v>5</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Update"/>
      <sheetName val="list_of_sheets"/>
      <sheetName val="Glossary"/>
      <sheetName val="SST Checklist"/>
      <sheetName val="Applied Model"/>
      <sheetName val="General Inputs"/>
      <sheetName val="SST Balance"/>
      <sheetName val="RBC"/>
      <sheetName val="Instructions_Stat_SSTBalance"/>
      <sheetName val="Differences_Stat_SSTBalance"/>
      <sheetName val="Asset Prices"/>
      <sheetName val="Fixed Income"/>
      <sheetName val="Insurance Liabilities"/>
      <sheetName val="Asset Prices Forwards"/>
      <sheetName val="FX Forwards"/>
      <sheetName val="Delta Remainder Market Risks"/>
      <sheetName val="Expected Financial Result"/>
      <sheetName val="Credit Risk"/>
      <sheetName val="Credit Risk Info"/>
      <sheetName val="Scenarios"/>
      <sheetName val="Life Risk"/>
      <sheetName val="MVM Life"/>
      <sheetName val="Non Life Distributions"/>
      <sheetName val="Health Risk"/>
      <sheetName val="Insurance Risk Input"/>
      <sheetName val="Captives Shadow Calculation"/>
      <sheetName val="Market Initial Values"/>
      <sheetName val="Market Risk (Dynamic)"/>
      <sheetName val="Market Risk (Static)"/>
      <sheetName val="Macroeconomic Scenarios"/>
      <sheetName val="Correlation"/>
      <sheetName val="General Parameters"/>
      <sheetName val="config_values"/>
      <sheetName val="config_tables"/>
      <sheetName val="Fundamental_Data"/>
      <sheetName val="config_fds"/>
      <sheetName val="Fundamental_Data_OLD"/>
    </sheetNames>
    <sheetDataSet>
      <sheetData sheetId="0">
        <row r="7">
          <cell r="F7">
            <v>1</v>
          </cell>
        </row>
      </sheetData>
      <sheetData sheetId="1" refreshError="1"/>
      <sheetData sheetId="2" refreshError="1"/>
      <sheetData sheetId="3" refreshError="1">
        <row r="1">
          <cell r="B1" t="str">
            <v>Glossar Deutsch - Französisch - Englisch</v>
          </cell>
        </row>
        <row r="4">
          <cell r="C4" t="str">
            <v>Deutsch</v>
          </cell>
          <cell r="D4" t="str">
            <v>Français</v>
          </cell>
          <cell r="E4" t="str">
            <v>English</v>
          </cell>
        </row>
        <row r="5">
          <cell r="C5">
            <v>1</v>
          </cell>
          <cell r="D5">
            <v>2</v>
          </cell>
          <cell r="E5">
            <v>3</v>
          </cell>
        </row>
        <row r="7">
          <cell r="B7" t="str">
            <v>T.01.01</v>
          </cell>
          <cell r="C7" t="str">
            <v>SST-Template</v>
          </cell>
          <cell r="D7" t="str">
            <v>Template SST</v>
          </cell>
          <cell r="E7" t="str">
            <v>SST Template</v>
          </cell>
        </row>
        <row r="9">
          <cell r="B9" t="str">
            <v>T.01.02</v>
          </cell>
          <cell r="C9" t="str">
            <v>Name der Versicherungsgesellschaft</v>
          </cell>
          <cell r="D9" t="str">
            <v>Nom de la société d'assurance</v>
          </cell>
          <cell r="E9" t="str">
            <v>Name of the insurance company</v>
          </cell>
        </row>
        <row r="10">
          <cell r="B10" t="str">
            <v>T.01.03</v>
          </cell>
          <cell r="C10" t="str">
            <v>Sparte</v>
          </cell>
          <cell r="D10" t="str">
            <v>Branche</v>
          </cell>
          <cell r="E10" t="str">
            <v>Branch</v>
          </cell>
        </row>
        <row r="12">
          <cell r="B12" t="str">
            <v>T.01.04</v>
          </cell>
          <cell r="C12" t="str">
            <v>Leben</v>
          </cell>
          <cell r="D12" t="str">
            <v>Vie</v>
          </cell>
          <cell r="E12" t="str">
            <v>Life</v>
          </cell>
        </row>
        <row r="13">
          <cell r="B13" t="str">
            <v>T.01.05</v>
          </cell>
          <cell r="C13" t="str">
            <v>Schaden</v>
          </cell>
          <cell r="D13" t="str">
            <v>Dommages</v>
          </cell>
          <cell r="E13" t="str">
            <v>Non Life</v>
          </cell>
        </row>
        <row r="14">
          <cell r="B14" t="str">
            <v>T.01.06</v>
          </cell>
          <cell r="C14" t="str">
            <v>Kranken</v>
          </cell>
          <cell r="D14" t="str">
            <v>Maladie</v>
          </cell>
          <cell r="E14" t="str">
            <v>Health</v>
          </cell>
        </row>
        <row r="15">
          <cell r="B15" t="str">
            <v>T.01.07</v>
          </cell>
          <cell r="C15" t="str">
            <v>Rück</v>
          </cell>
          <cell r="D15" t="str">
            <v>Réassurance</v>
          </cell>
          <cell r="E15" t="str">
            <v>Reinsurance</v>
          </cell>
        </row>
        <row r="16">
          <cell r="B16" t="str">
            <v>T.01.08</v>
          </cell>
          <cell r="C16" t="str">
            <v>Captives</v>
          </cell>
          <cell r="D16" t="str">
            <v>Captives</v>
          </cell>
          <cell r="E16" t="str">
            <v>Captives</v>
          </cell>
        </row>
        <row r="18">
          <cell r="B18" t="str">
            <v>T.01.09</v>
          </cell>
          <cell r="C18" t="str">
            <v>Kontaktperson</v>
          </cell>
          <cell r="D18" t="str">
            <v>Personne de contact</v>
          </cell>
          <cell r="E18" t="str">
            <v>Contact Person</v>
          </cell>
        </row>
        <row r="19">
          <cell r="B19" t="str">
            <v>T.01.10</v>
          </cell>
          <cell r="C19" t="str">
            <v>Anzahl Simulationen - Defaultwert</v>
          </cell>
          <cell r="D19" t="str">
            <v>Nombre de simulations - Valeur par default</v>
          </cell>
          <cell r="E19" t="str">
            <v>Number of simulations - Default value</v>
          </cell>
        </row>
        <row r="20">
          <cell r="B20" t="str">
            <v>T.01.11</v>
          </cell>
          <cell r="C20" t="str">
            <v>Seed Nummer</v>
          </cell>
          <cell r="D20" t="str">
            <v>Seed Number</v>
          </cell>
          <cell r="E20" t="str">
            <v>Seed number</v>
          </cell>
        </row>
        <row r="21">
          <cell r="B21" t="str">
            <v>T.01.12</v>
          </cell>
          <cell r="C21" t="str">
            <v>Name des Outputfiles</v>
          </cell>
          <cell r="D21" t="str">
            <v>Nom du fichier de sortie</v>
          </cell>
          <cell r="E21" t="str">
            <v>Output file name</v>
          </cell>
        </row>
        <row r="22">
          <cell r="B22" t="str">
            <v>T.01.13</v>
          </cell>
          <cell r="C22" t="str">
            <v>Angaben</v>
          </cell>
          <cell r="D22" t="str">
            <v>Données</v>
          </cell>
          <cell r="E22" t="str">
            <v>Data</v>
          </cell>
        </row>
        <row r="23">
          <cell r="B23" t="str">
            <v>T.01.14</v>
          </cell>
          <cell r="C23" t="str">
            <v>Parameter</v>
          </cell>
          <cell r="D23" t="str">
            <v>Paramètres</v>
          </cell>
          <cell r="E23" t="str">
            <v>Parameters</v>
          </cell>
        </row>
        <row r="24">
          <cell r="B24" t="str">
            <v>T.01.15</v>
          </cell>
          <cell r="C24" t="str">
            <v>Eingabe</v>
          </cell>
          <cell r="D24" t="str">
            <v>Entrée</v>
          </cell>
          <cell r="E24" t="str">
            <v>Input</v>
          </cell>
        </row>
        <row r="25">
          <cell r="B25" t="str">
            <v>T.01.16</v>
          </cell>
          <cell r="C25" t="str">
            <v>Dieses SST-Template enthält Tabellenblätter mit verschiedenen Registerfarben. Es wird die folgende Farbenkonvention verwendet:</v>
          </cell>
          <cell r="D25" t="str">
            <v xml:space="preserve">Ce SST-Template contient des onglets avec différentes couleurs. La convention suivante s'applique: </v>
          </cell>
          <cell r="E25" t="str">
            <v>This SST-Template includes worksheets with different tab colors. The following color convention is used.</v>
          </cell>
        </row>
        <row r="26">
          <cell r="B26" t="str">
            <v>T.01.17</v>
          </cell>
          <cell r="C26" t="str">
            <v>Tabellenblätter, die vom Versicherungsunternehmen auszufüllen sind.</v>
          </cell>
          <cell r="D26" t="str">
            <v>Onglets, que la société d'assurance doit compléter.</v>
          </cell>
          <cell r="E26" t="str">
            <v>Worksheets that are to be completed by the insurance company.</v>
          </cell>
        </row>
        <row r="27">
          <cell r="B27" t="str">
            <v>T.01.18</v>
          </cell>
          <cell r="C27" t="str">
            <v>Tabellenblätter mit Informationen und Parametern. Diese Tabellenblätter sind in der Regel nicht zu ändern.</v>
          </cell>
          <cell r="D27" t="str">
            <v>Onglets avec informations et paramètres. En principe ces onglets ne doivent pas être modifiés.</v>
          </cell>
          <cell r="E27" t="str">
            <v>Worksheets with information and parameters. As a rule these worksheets are not to be modified.</v>
          </cell>
        </row>
        <row r="28">
          <cell r="B28" t="str">
            <v>T.01.19</v>
          </cell>
          <cell r="C28" t="str">
            <v>Eingabefelder: In diesen Feldern sind versicherungsspezifische Angaben erwartet.</v>
          </cell>
          <cell r="D28" t="str">
            <v>Champs de saisie: dans ces cellules les informations spécifiques à la société d'assurance doivent être entrées.</v>
          </cell>
          <cell r="E28" t="str">
            <v>Input fields: In these cells insurance company specific information are to be entered.</v>
          </cell>
        </row>
        <row r="31">
          <cell r="B31" t="str">
            <v>T.02.01</v>
          </cell>
          <cell r="C31" t="str">
            <v>Allgemeine Begriffe</v>
          </cell>
          <cell r="D31" t="str">
            <v>Termes généraux</v>
          </cell>
          <cell r="E31" t="str">
            <v>General terms</v>
          </cell>
        </row>
        <row r="33">
          <cell r="B33" t="str">
            <v>T.02.02</v>
          </cell>
          <cell r="C33" t="str">
            <v>Erklärungen</v>
          </cell>
          <cell r="D33" t="str">
            <v>Explications</v>
          </cell>
          <cell r="E33" t="str">
            <v>Explanations</v>
          </cell>
        </row>
        <row r="34">
          <cell r="B34" t="str">
            <v>T.02.03</v>
          </cell>
          <cell r="C34" t="str">
            <v>Bemerkungen</v>
          </cell>
          <cell r="D34" t="str">
            <v>Remarques</v>
          </cell>
          <cell r="E34" t="str">
            <v>Comments</v>
          </cell>
        </row>
        <row r="35">
          <cell r="B35" t="str">
            <v>T.02.04</v>
          </cell>
          <cell r="C35" t="str">
            <v>Beschreibung</v>
          </cell>
          <cell r="D35" t="str">
            <v>Description</v>
          </cell>
          <cell r="E35" t="str">
            <v>Description</v>
          </cell>
        </row>
        <row r="36">
          <cell r="B36" t="str">
            <v>T.02.05</v>
          </cell>
          <cell r="C36" t="str">
            <v>Abkürzung</v>
          </cell>
          <cell r="D36" t="str">
            <v>Abbréviation</v>
          </cell>
          <cell r="E36" t="str">
            <v>Short cut</v>
          </cell>
        </row>
        <row r="37">
          <cell r="B37" t="str">
            <v>T.02.06</v>
          </cell>
          <cell r="C37" t="str">
            <v>Wert</v>
          </cell>
          <cell r="D37" t="str">
            <v>Valeur</v>
          </cell>
          <cell r="E37" t="str">
            <v>Value</v>
          </cell>
        </row>
        <row r="38">
          <cell r="B38" t="str">
            <v>T.02.07</v>
          </cell>
          <cell r="C38" t="str">
            <v>Exposure</v>
          </cell>
          <cell r="D38" t="str">
            <v>Exposition</v>
          </cell>
          <cell r="E38" t="str">
            <v>Exposure</v>
          </cell>
        </row>
        <row r="39">
          <cell r="B39" t="str">
            <v>T.02.08</v>
          </cell>
          <cell r="C39" t="str">
            <v>Mio.</v>
          </cell>
          <cell r="D39" t="str">
            <v>million</v>
          </cell>
          <cell r="E39" t="str">
            <v>million</v>
          </cell>
        </row>
        <row r="40">
          <cell r="B40" t="str">
            <v>T.02.09</v>
          </cell>
          <cell r="C40" t="str">
            <v>Basispunkte (bp)</v>
          </cell>
          <cell r="D40" t="str">
            <v>Points de base (bp)</v>
          </cell>
          <cell r="E40" t="str">
            <v>basis points (bp)</v>
          </cell>
        </row>
        <row r="43">
          <cell r="B43" t="str">
            <v>T.05.01</v>
          </cell>
          <cell r="C43" t="str">
            <v>SST-Checkliste</v>
          </cell>
          <cell r="D43" t="str">
            <v>SST Check-list</v>
          </cell>
          <cell r="E43" t="str">
            <v>SST Checklist</v>
          </cell>
        </row>
        <row r="45">
          <cell r="B45" t="str">
            <v>T.05.02</v>
          </cell>
          <cell r="C45" t="str">
            <v>Marktrisiko</v>
          </cell>
          <cell r="D45" t="str">
            <v>Risque de marché</v>
          </cell>
          <cell r="E45" t="str">
            <v>Market risk</v>
          </cell>
        </row>
        <row r="46">
          <cell r="B46" t="str">
            <v>T.05.03</v>
          </cell>
          <cell r="C46" t="str">
            <v>Gibt es seit der letzten SST-Erhebung nennenswerte Veränderungen in der Asset- und Liabilitystruktur?</v>
          </cell>
          <cell r="D46" t="str">
            <v>Y a-t-il eu des changements notables dans la structure actifs-passifs depuis le dernier calcul SST ?</v>
          </cell>
          <cell r="E46" t="str">
            <v>Have there been any significant changes in the asset and liability structure since the last SST analysis?</v>
          </cell>
        </row>
        <row r="47">
          <cell r="B47" t="str">
            <v>T.05.04</v>
          </cell>
          <cell r="C47" t="str">
            <v xml:space="preserve">Gibt es in der SST-Bilanz Positionen, deren Risiko durch die verwendeten Risikofaktoren nicht oder nur ungenügend erfasst wird ? </v>
          </cell>
          <cell r="D47" t="str">
            <v xml:space="preserve">Y a-t-il des positions dans le bilan SST dont le risque n’est pas ou pas suffisamment pris en compte par les facteurs de risque utilisés ? </v>
          </cell>
          <cell r="E47" t="str">
            <v xml:space="preserve">Are there any SST balance sheet positions whose risk is omitted or insufficiently captured by the risk factors used? </v>
          </cell>
        </row>
        <row r="48">
          <cell r="B48" t="str">
            <v>T.05.05</v>
          </cell>
          <cell r="C48" t="str">
            <v xml:space="preserve">Liegt ein Exposure gegenüber einer Fremdwährung vor, die nicht als Risikofaktor vorhanden ist? </v>
          </cell>
          <cell r="D48" t="str">
            <v xml:space="preserve">Existe-t-il une exposition vis-à-vis d’une monnaie étrangère qui n’est pas indiquée en tant que facteur de risque ? </v>
          </cell>
          <cell r="E48" t="str">
            <v xml:space="preserve">Is there any foreign currency exposure that is omitted as a risk factor? </v>
          </cell>
        </row>
        <row r="49">
          <cell r="B49" t="str">
            <v>T.05.06</v>
          </cell>
          <cell r="C49" t="str">
            <v>Versicherungstechnisches Risiko</v>
          </cell>
          <cell r="D49" t="str">
            <v>Risques d’assurance</v>
          </cell>
          <cell r="E49" t="str">
            <v>Underwriting risk</v>
          </cell>
        </row>
        <row r="50">
          <cell r="B50" t="str">
            <v>T.05.07</v>
          </cell>
          <cell r="C50" t="str">
            <v>Gibt es nennenswerte Anpassungen in der Zeichnungspolitik seit dem letzten SST?</v>
          </cell>
          <cell r="D50" t="str">
            <v>Y a-t-il eu des changements significatifs dans la politique de souscription depuis le dernier SST ?</v>
          </cell>
          <cell r="E50" t="str">
            <v>Has there been any significant change in underwriting policy since the last SST?</v>
          </cell>
        </row>
        <row r="51">
          <cell r="B51" t="str">
            <v>T.05.08</v>
          </cell>
          <cell r="C51" t="str">
            <v>Gibt es nennenswerte Veränderungen in der Zusammensetzung der versicherungstechnischen Risiken seit dem letzten SST?</v>
          </cell>
          <cell r="D51" t="str">
            <v>Y a-t-il eu des changements significatifs dans la composition des risques d’assurance depuis le dernier SST ?</v>
          </cell>
          <cell r="E51" t="str">
            <v>Have there been any significant changes in the underwriting risk composition since the last SST?</v>
          </cell>
        </row>
        <row r="52">
          <cell r="B52" t="str">
            <v>T.05.09</v>
          </cell>
          <cell r="C52" t="str">
            <v>Gibt es nach Ihrer Einschätzung nennenswerte Veränderungen bei möglichen Risikokonzentrationen seit dem letzten SST?</v>
          </cell>
          <cell r="D52" t="str">
            <v>Selon votre estimation y a-t-il eu des changements significatifs concernant les concentrations de risques depuis le dernier SST ?</v>
          </cell>
          <cell r="E52" t="str">
            <v>In your opinion, have there been any significant changes in possible risk concentrations since the last SST?</v>
          </cell>
        </row>
        <row r="53">
          <cell r="B53" t="str">
            <v>T.05.10</v>
          </cell>
          <cell r="C53" t="str">
            <v>Szenarien</v>
          </cell>
          <cell r="D53" t="str">
            <v>Scénarios</v>
          </cell>
          <cell r="E53" t="str">
            <v>Scenarios</v>
          </cell>
        </row>
        <row r="54">
          <cell r="B54" t="str">
            <v>T.05.11</v>
          </cell>
          <cell r="C54" t="str">
            <v>Werden unternehmensspezifische Szenarien aggregiert?</v>
          </cell>
          <cell r="D54" t="str">
            <v>Des scénarios propres à l’entreprise sont-ils agrégés ?</v>
          </cell>
          <cell r="E54" t="str">
            <v>Are any company-specific scenarios being aggregated?</v>
          </cell>
        </row>
        <row r="55">
          <cell r="B55" t="str">
            <v>T.05.12</v>
          </cell>
          <cell r="C55" t="str">
            <v>Werden insbesondere Szenarien zur Abbildung von Kumulrisiken aggregiert? (bspw. Immobilienszenario)</v>
          </cell>
          <cell r="D55" t="str">
            <v>Des scénarios pour la réplication des risques de cumul sont-ils notamment agrégés ? (par ex. scénario immobilier)</v>
          </cell>
          <cell r="E55" t="str">
            <v>In particular, are any scenarios for mapping accumulation risks being aggregated? (E.g. real estate scenarios)</v>
          </cell>
        </row>
        <row r="56">
          <cell r="B56" t="str">
            <v>T.05.13</v>
          </cell>
          <cell r="C56" t="str">
            <v>Kreditrisiko</v>
          </cell>
          <cell r="D56" t="str">
            <v>Risque de crédit</v>
          </cell>
          <cell r="E56" t="str">
            <v>Credit risk</v>
          </cell>
        </row>
        <row r="57">
          <cell r="B57" t="str">
            <v>T.05.14</v>
          </cell>
          <cell r="C57" t="str">
            <v>Gab es nennenswerte Veränderungen im Kreditrisikoexposure seit dem letzten SST?</v>
          </cell>
          <cell r="D57" t="str">
            <v>Y a-t-il eu des changements notables dans l’exposition au risque de crédit depuis le dernier SST ?</v>
          </cell>
          <cell r="E57" t="str">
            <v>Have there been any significant changes in credit risk exposure since the last SST?</v>
          </cell>
        </row>
        <row r="58">
          <cell r="B58" t="str">
            <v>T.05.15</v>
          </cell>
          <cell r="C58" t="str">
            <v>Ja / Nein</v>
          </cell>
          <cell r="D58" t="str">
            <v>Oui / Non</v>
          </cell>
          <cell r="E58" t="str">
            <v>Yes / No</v>
          </cell>
        </row>
        <row r="59">
          <cell r="B59" t="str">
            <v>T.05.16</v>
          </cell>
          <cell r="C59" t="str">
            <v xml:space="preserve">Kommentar bzw. Verweis auf den diesbezüglich relevanten Abschnitt im SST-Bericht </v>
          </cell>
          <cell r="D59" t="str">
            <v xml:space="preserve">Commentaire ou renvoi à la section déterminante correspondante dans le rapport SST. </v>
          </cell>
          <cell r="E59" t="str">
            <v xml:space="preserve">Comments or reference to the corresponding section in the SST report </v>
          </cell>
        </row>
        <row r="62">
          <cell r="B62" t="str">
            <v>T.06.01</v>
          </cell>
          <cell r="C62" t="str">
            <v>Verwendetes Modell</v>
          </cell>
          <cell r="D62" t="str">
            <v>Modèle utilisé</v>
          </cell>
          <cell r="E62" t="str">
            <v>Applied Model</v>
          </cell>
        </row>
        <row r="64">
          <cell r="B64" t="str">
            <v>T.06.02</v>
          </cell>
          <cell r="C64" t="str">
            <v>Name des Moduls / Submoduls</v>
          </cell>
          <cell r="D64" t="str">
            <v>Nom du module / sous-module</v>
          </cell>
          <cell r="E64" t="str">
            <v>Name of the module / submodule</v>
          </cell>
        </row>
        <row r="65">
          <cell r="B65" t="str">
            <v>T.06.03</v>
          </cell>
          <cell r="C65" t="str">
            <v>Die Liste der Module umfasst das ganze SST-Modell des Versicherungsunternehmens, inkl. Module aus Standardmodellen. Bei Verwendung eines (teilweise) internen Modells sind die Bezeichnungen aus dem Standardmodell gemäss der Benennung des Versicherungsunternehmens in der Modelldokumentation anzupassen. Es können auch Zeilen hinzugefügt oder gelöscht werden. 
Beispiele für Module: Bewertung, Marktrisiko, Kreditrisiko, Versicherungstechnisches Risiko (Leben, Schaden, Nat-Cat, Kranken), Mindestbetrag, Aggregation, Szenarien.</v>
          </cell>
          <cell r="D65" t="str">
            <v xml:space="preserve">La liste des modules inclut la totalité du modèle SST de l’entreprise d’assurance, y compris les modules résultant de modèles standard. En cas d’utilisation d’un modèle interne (partiel), les désignations du modèle standard doivent être adaptées dans la documentation du modèle, conformément à la dénomination de l’entreprise d’assurance. Des lignes peuvent également être ajoutées ou supprimées. 
Exemples de modules : évaluation, risque de marché, risque de crédit, risques d’assurance (vie, dommages, cat. nat., maladie), montant minimal, agrégation, scénarios.
</v>
          </cell>
          <cell r="E65" t="str">
            <v>The list of modules includes all of the insurance company's SST model, including the modules from its standard models. When using a (partially) internal model, the designations from the standard model must be adapted in the model documentation in accordance with the insurance company’s designation. It is also possible to add or delete lines. 
Examples of modules: Valuation, market risk, credit risk, underwriting risk (life, non-life, nat. cat., health), minimum amount, aggregation, scenarios.</v>
          </cell>
        </row>
        <row r="66">
          <cell r="B66" t="str">
            <v>T.06.04</v>
          </cell>
          <cell r="C66" t="str">
            <v xml:space="preserve">Bezeichnung der verwendeten Modelldokumentation </v>
          </cell>
          <cell r="D66" t="str">
            <v xml:space="preserve">Désignation de la documentation du modèle utilisée </v>
          </cell>
          <cell r="E66" t="str">
            <v xml:space="preserve">Designation of the model documentation used </v>
          </cell>
        </row>
        <row r="67">
          <cell r="B67" t="str">
            <v>T.06.05</v>
          </cell>
          <cell r="C67" t="str">
            <v xml:space="preserve">Hier sind eindeutige Bezeichnungen für die Modelldokumentation zu verwenden, inkl. Datum und/oder Versionsnummer. Je nach Struktur der Modelldokumentation genügt ein Verweis auf ein Hauptdokument, aus welchem auf weitere Detaildokumente verwiesen wird. Falls mehrere Einzeldokumente aufgeführt werden, ist pro Einzeldokument eine neue Zeile zu verwenden. 
Bei FINMA-Standardmodellen ist das massgebende Dokument der FINMA (technische Beschreibung) anzugeben. Allfällige weitere unternehmesindividuelle Dokumente sind ebenfalls aufzuführen. </v>
          </cell>
          <cell r="D67" t="str">
            <v xml:space="preserve">Des désignations explicites pour la documentation du modèle doivent être utilisées ici, y compris la date et/ou le numéro de version. Selon la structure de la documentation du modèle, il suffit d’un renvoi à un document principal qui renvoie à d’autres documents détaillés. Si plusieurs documents individuels sont mentionnés, une nouvelle ligne doit être utilisée pour chaque document individuel. 
Le document déterminant de la FINMA (description technique) doit être indiqué pour les modèles standard de la FINMA. Les éventuels autres documents spécifiques à l’entreprise doivent également être mentionnés. 
</v>
          </cell>
          <cell r="E67" t="str">
            <v xml:space="preserve">Here it is necessary to use unambiguous designations in the model documentation, including the date and/or version number. Depending on the model documentation's structure, it is sufficient to mention the main document to which additional detailed documents refer. If several individual documents are listed, a new line must be used for each of them. 
In the case of FINMA standard models, the relevant FINMA document (technical description) must be indicated. Any other company-specific documents must also be listed. </v>
          </cell>
        </row>
        <row r="68">
          <cell r="B68" t="str">
            <v>T.06.06</v>
          </cell>
          <cell r="C68" t="str">
            <v>Referenz letzter FINMA-Entscheid</v>
          </cell>
          <cell r="D68" t="str">
            <v>Dernière décision de la FINMA comme référence</v>
          </cell>
          <cell r="E68" t="str">
            <v>Reference to the most recent FINMA decision</v>
          </cell>
        </row>
        <row r="69">
          <cell r="B69" t="str">
            <v>T.06.07</v>
          </cell>
          <cell r="C69" t="str">
            <v>Art (bei internen Modellen in der Regel eine Verfügung, bei Standardmodellen ein Brief) und Datum.</v>
          </cell>
          <cell r="D69" t="str">
            <v>Type (généralement une décision pour les modèles internes, une lettre pour les modèles standard) et date.</v>
          </cell>
          <cell r="E69" t="str">
            <v>Type (usually an administrative order for internal models, a letter for standard models) and date.</v>
          </cell>
        </row>
        <row r="70">
          <cell r="B70" t="str">
            <v>T.06.08</v>
          </cell>
          <cell r="C70" t="str">
            <v>Bezeichnung der Modelldokumentation worauf der letzte FINMA-Entscheid beruht.</v>
          </cell>
          <cell r="D70" t="str">
            <v>Désignation de la documentation modèle sur laquelle repose la dernière décision de la FINMA.</v>
          </cell>
          <cell r="E70" t="str">
            <v>Name of the model documentation that the most recent FINMA decision is based on.</v>
          </cell>
        </row>
        <row r="71">
          <cell r="B71" t="str">
            <v>T.06.09</v>
          </cell>
          <cell r="C71" t="str">
            <v>Auszufüllen, falls abweichend von den Angaben in Spalte C ("Bezeichnung der verwendeten Modelldokumentation").</v>
          </cell>
          <cell r="D71" t="str">
            <v>A compléter si différent des indications dans la colonne C (« Désignation de la documentation du modèle utilisée »).</v>
          </cell>
          <cell r="E71" t="str">
            <v>To be completed if different from the information in Column C ("Designation of the model documentation used").</v>
          </cell>
        </row>
        <row r="72">
          <cell r="B72" t="str">
            <v>T.06.10</v>
          </cell>
          <cell r="C72" t="str">
            <v>Abweichungen vom letzten FINMA-Entscheid</v>
          </cell>
          <cell r="D72" t="str">
            <v>Divergence par rapport à la dernière décision de la FINMA</v>
          </cell>
          <cell r="E72" t="str">
            <v>Deviations from the most recent FINMA decision</v>
          </cell>
        </row>
        <row r="73">
          <cell r="B73" t="str">
            <v>T.06.11</v>
          </cell>
          <cell r="C73" t="str">
            <v>Ja/Nein</v>
          </cell>
          <cell r="D73" t="str">
            <v>Oui / Non</v>
          </cell>
          <cell r="E73" t="str">
            <v>Yes / No</v>
          </cell>
        </row>
        <row r="74">
          <cell r="B74" t="str">
            <v>T.06.12</v>
          </cell>
          <cell r="C74" t="str">
            <v>Kurzbeschreibung  der Modelländerung(-en) und weitere Kommentare</v>
          </cell>
          <cell r="D74" t="str">
            <v>Description succincte de la / des modification(s) du modèle et autres commentaires</v>
          </cell>
          <cell r="E74" t="str">
            <v>Summary of the model change(s) and other comments</v>
          </cell>
        </row>
        <row r="75">
          <cell r="B75" t="str">
            <v>T.06.13</v>
          </cell>
          <cell r="C75" t="str">
            <v xml:space="preserve">Im SST-Bericht sind wie bisher Änderungen der Risikosituation sowie Modelländerungen aufzuführen und zu erläutern. 
Die Angaben in Spalte G und H sollen einen raschen Überblick über Modelländerungen ermöglichen, zusammen mit Verweisen auf die relevanten Stellen in der Modelldokumentation. Die Modelländerungen sind hierbei kumulativ, bezogen auf den letzten FINMA-Entscheid aufzuführen. Pro Modelländerung ist eine separate Zeile zu verwenden. </v>
          </cell>
          <cell r="D75" t="str">
            <v xml:space="preserve">Les changements de la situation en matière de risques ainsi que les modifications du modèle doivent être énoncées et expliquées comme précédemment dans le rapport SST. 
Les informations à la colonne G et H doivent permettre un aperçu rapide des modifications du modèle, conjointement avec des renvois aux passages pertinents dans la documentation du modèle. Les modifications du modèle doivent alors être détaillées de manière cumulative, en référence à la dernière décision de la FINMA. Une ligne séparée doit être utilisée pour chaque modification du modèle.
</v>
          </cell>
          <cell r="E75" t="str">
            <v xml:space="preserve">Changes in the risk situation and model changes must be listed and explained in the SST report, the same as before. 
The information in Columns G and H should give a quick overview of model changes and refer to the relevant places in the model documentation. The model changes must be shown cumulatively in relation to the most recent FINMA decision. A separate line must be used for each model change. </v>
          </cell>
        </row>
        <row r="76">
          <cell r="B76" t="str">
            <v>T.06.14</v>
          </cell>
          <cell r="C76" t="str">
            <v xml:space="preserve">Referenz zur verwendeten Modelldokumentation </v>
          </cell>
          <cell r="D76" t="str">
            <v xml:space="preserve">Référence concernant la documentation du modèle utilisée </v>
          </cell>
          <cell r="E76" t="str">
            <v xml:space="preserve">Reference to the model documentation used </v>
          </cell>
        </row>
        <row r="77">
          <cell r="B77" t="str">
            <v>T.06.15</v>
          </cell>
          <cell r="C77" t="str">
            <v xml:space="preserve">Angabe der Kapitel- oder Seitennummer aus dem in Spalte C angegebenen Dokument, wo die Modelländerung beschrieben wird.
Alternativ kann auch auf ein Detaildokument verwiesen werden. </v>
          </cell>
          <cell r="D77" t="str">
            <v xml:space="preserve">Indication du numéro de chapitre ou de page du document spécifié dans la colonne C, où la modification du modèle est décrite.
Un renvoi à un document détaillé est alternativement possible
</v>
          </cell>
          <cell r="E77" t="str">
            <v xml:space="preserve">Indication of the chapter or page number of the document mentioned in Column C where the model change is described.
Alternatively, it is possible to refer to a detailed document. </v>
          </cell>
        </row>
        <row r="78">
          <cell r="B78" t="str">
            <v>T.06.16</v>
          </cell>
          <cell r="C78" t="str">
            <v>Bewertung (z.B. Zinskurve)</v>
          </cell>
          <cell r="D78" t="str">
            <v>Evaluation (par ex. courbe des taux)</v>
          </cell>
          <cell r="E78" t="str">
            <v>Valuation (e.g. yield curve)</v>
          </cell>
        </row>
        <row r="79">
          <cell r="B79" t="str">
            <v>T.06.17</v>
          </cell>
          <cell r="C79" t="str">
            <v>Marktrisiko</v>
          </cell>
          <cell r="D79" t="str">
            <v>Risque de marché</v>
          </cell>
          <cell r="E79" t="str">
            <v>Market risk</v>
          </cell>
        </row>
        <row r="80">
          <cell r="B80" t="str">
            <v>T.06.18</v>
          </cell>
          <cell r="C80" t="str">
            <v>Kreditrisiko</v>
          </cell>
          <cell r="D80" t="str">
            <v>Risque de crédit</v>
          </cell>
          <cell r="E80" t="str">
            <v>Credit risk</v>
          </cell>
        </row>
        <row r="81">
          <cell r="B81" t="str">
            <v>T.06.19</v>
          </cell>
          <cell r="C81" t="str">
            <v>Versicherungsrisiko - Leben</v>
          </cell>
          <cell r="D81" t="str">
            <v>Risque d'assurance - vie</v>
          </cell>
          <cell r="E81" t="str">
            <v>Insurance risk - life</v>
          </cell>
        </row>
        <row r="82">
          <cell r="B82" t="str">
            <v>T.06.20</v>
          </cell>
          <cell r="C82" t="str">
            <v>Versicherungsrisiko - Schaden</v>
          </cell>
          <cell r="D82" t="str">
            <v>Risque d'assurance - dommage</v>
          </cell>
          <cell r="E82" t="str">
            <v>Insurance risk - nonlife</v>
          </cell>
        </row>
        <row r="83">
          <cell r="B83" t="str">
            <v>T.06.21</v>
          </cell>
          <cell r="C83" t="str">
            <v>Versicherungsrisiko - Kranken</v>
          </cell>
          <cell r="D83" t="str">
            <v>Risque d'assurance - maladie</v>
          </cell>
          <cell r="E83" t="str">
            <v>Insurance risk - health</v>
          </cell>
        </row>
        <row r="84">
          <cell r="B84" t="str">
            <v>T.06.22</v>
          </cell>
          <cell r="C84" t="str">
            <v>Versicherungsrisiko - Rückversicherung</v>
          </cell>
          <cell r="D84" t="str">
            <v>Risque d'assurance - réassurance</v>
          </cell>
          <cell r="E84" t="str">
            <v>Insurance risk - reinsurance</v>
          </cell>
        </row>
        <row r="85">
          <cell r="B85" t="str">
            <v>T.06.23</v>
          </cell>
          <cell r="C85" t="str">
            <v>Versicherungsrisiko - Rückversicherungscaptives</v>
          </cell>
          <cell r="D85" t="str">
            <v>Risque d'assurance - captives de réassurance</v>
          </cell>
          <cell r="E85" t="str">
            <v>Insurance risk - reinsurance captives</v>
          </cell>
        </row>
        <row r="86">
          <cell r="B86" t="str">
            <v>T.06.24</v>
          </cell>
          <cell r="C86" t="str">
            <v>Versicherungsrisiko - Naturkatastrophenrisiken</v>
          </cell>
          <cell r="D86" t="str">
            <v>Risque d'assurance - risques de catastrophes naturelles</v>
          </cell>
          <cell r="E86" t="str">
            <v>Insurance risk - natural catastrophe risks</v>
          </cell>
        </row>
        <row r="87">
          <cell r="B87" t="str">
            <v>T.06.25</v>
          </cell>
          <cell r="C87" t="str">
            <v>Mindestbetrag</v>
          </cell>
          <cell r="D87" t="str">
            <v>Montant minimum</v>
          </cell>
          <cell r="E87" t="str">
            <v>Risk margin</v>
          </cell>
        </row>
        <row r="88">
          <cell r="B88" t="str">
            <v>T.06.26</v>
          </cell>
          <cell r="C88" t="str">
            <v>Aggregation</v>
          </cell>
          <cell r="D88" t="str">
            <v>Agrégation</v>
          </cell>
          <cell r="E88" t="str">
            <v>Aggregation</v>
          </cell>
        </row>
        <row r="89">
          <cell r="B89" t="str">
            <v>T.06.27</v>
          </cell>
          <cell r="C89" t="str">
            <v>Szenarien</v>
          </cell>
          <cell r="D89" t="str">
            <v>Scénarios</v>
          </cell>
          <cell r="E89" t="str">
            <v>Scenarios</v>
          </cell>
        </row>
        <row r="90">
          <cell r="B90" t="str">
            <v>T.06.28</v>
          </cell>
          <cell r="C90" t="str">
            <v>Gruppenmodellierung</v>
          </cell>
          <cell r="D90" t="str">
            <v>Modélisation de groupes</v>
          </cell>
          <cell r="E90" t="str">
            <v>Group modelling</v>
          </cell>
        </row>
        <row r="91">
          <cell r="B91" t="str">
            <v>T.06.29</v>
          </cell>
          <cell r="C91" t="str">
            <v>Konzerninterne Garantien</v>
          </cell>
          <cell r="D91" t="str">
            <v>Garanties internes</v>
          </cell>
          <cell r="E91" t="str">
            <v>Group-internal guarantees</v>
          </cell>
        </row>
        <row r="94">
          <cell r="B94" t="str">
            <v>T.07.01</v>
          </cell>
          <cell r="C94" t="str">
            <v>Allgemeine Eingaben</v>
          </cell>
          <cell r="D94" t="str">
            <v>Entrées générales</v>
          </cell>
          <cell r="E94" t="str">
            <v>General inputs</v>
          </cell>
        </row>
        <row r="96">
          <cell r="B96" t="str">
            <v>T.07.02</v>
          </cell>
          <cell r="C96" t="str">
            <v>SST-Währung</v>
          </cell>
          <cell r="D96" t="str">
            <v>Monnaie du SST</v>
          </cell>
          <cell r="E96" t="str">
            <v>SST currency</v>
          </cell>
        </row>
        <row r="97">
          <cell r="B97" t="str">
            <v>T.07.03</v>
          </cell>
          <cell r="C97" t="str">
            <v>Zusätzliche Effekte auf das Zielkapital</v>
          </cell>
          <cell r="D97" t="str">
            <v>Effets supplémentaires sur le capital cible</v>
          </cell>
          <cell r="E97" t="str">
            <v>Additional effects on the target capital</v>
          </cell>
        </row>
        <row r="98">
          <cell r="B98" t="str">
            <v>T.07.04</v>
          </cell>
          <cell r="C98" t="str">
            <v>Erwartetes versicherungstechnisches Ergebnis</v>
          </cell>
          <cell r="D98" t="str">
            <v>Résultat d'assurance attendu</v>
          </cell>
          <cell r="E98" t="str">
            <v>Expected insurance result</v>
          </cell>
        </row>
        <row r="99">
          <cell r="B99" t="str">
            <v>T.07.05</v>
          </cell>
          <cell r="C99" t="str">
            <v>BE Leben</v>
          </cell>
          <cell r="D99" t="str">
            <v>BE Vie</v>
          </cell>
          <cell r="E99" t="str">
            <v>BE Life</v>
          </cell>
        </row>
        <row r="100">
          <cell r="B100" t="str">
            <v>T.07.06</v>
          </cell>
          <cell r="C100" t="str">
            <v>BE Schaden</v>
          </cell>
          <cell r="D100" t="str">
            <v>BE Dommage</v>
          </cell>
          <cell r="E100" t="str">
            <v>BE Nonlife</v>
          </cell>
        </row>
        <row r="101">
          <cell r="B101" t="str">
            <v>T.07.07</v>
          </cell>
          <cell r="C101" t="str">
            <v>Chi Schaden</v>
          </cell>
          <cell r="D101" t="str">
            <v>Chi Dommage</v>
          </cell>
          <cell r="E101" t="str">
            <v>Chi Nonlife</v>
          </cell>
        </row>
        <row r="102">
          <cell r="B102" t="str">
            <v>T.07.08</v>
          </cell>
          <cell r="C102" t="str">
            <v>BE Kranken</v>
          </cell>
          <cell r="D102" t="str">
            <v>BE Maladie</v>
          </cell>
          <cell r="E102" t="str">
            <v>BE Health</v>
          </cell>
        </row>
        <row r="103">
          <cell r="B103" t="str">
            <v>T.07.09</v>
          </cell>
          <cell r="C103" t="str">
            <v>MVM Schaden</v>
          </cell>
          <cell r="D103" t="str">
            <v>MVM Dommage</v>
          </cell>
          <cell r="E103" t="str">
            <v>MVM Nonlife</v>
          </cell>
        </row>
        <row r="104">
          <cell r="B104" t="str">
            <v>T.07.10</v>
          </cell>
          <cell r="C104" t="str">
            <v>MVM Kranken</v>
          </cell>
          <cell r="D104" t="str">
            <v>MVM Maladie</v>
          </cell>
          <cell r="E104" t="str">
            <v>MVM Health</v>
          </cell>
        </row>
        <row r="105">
          <cell r="B105" t="str">
            <v>T.07.11</v>
          </cell>
          <cell r="C105" t="str">
            <v>Marktwert festverzinsliche Kapitalanlagen</v>
          </cell>
          <cell r="D105" t="str">
            <v>Valeur de marché des titres à revenu fixe</v>
          </cell>
          <cell r="E105" t="str">
            <v>Market value fixed income securities</v>
          </cell>
        </row>
        <row r="106">
          <cell r="B106" t="str">
            <v>T.07.12</v>
          </cell>
          <cell r="C106" t="str">
            <v>Duration festverzinsliche Kapitalanlagen [Jahre]</v>
          </cell>
          <cell r="D106" t="str">
            <v>Duration des titres à revenu fixe [ans]</v>
          </cell>
          <cell r="E106" t="str">
            <v>Duration of fixed income securities [years]</v>
          </cell>
        </row>
        <row r="107">
          <cell r="B107" t="str">
            <v>T.07.13</v>
          </cell>
          <cell r="C107" t="str">
            <v>Marktwert versicherungstechnische Verpflichtungen</v>
          </cell>
          <cell r="D107" t="str">
            <v>Valeur de marché des engagements actuariels</v>
          </cell>
          <cell r="E107" t="str">
            <v>Market value of insurance liabilities</v>
          </cell>
        </row>
        <row r="108">
          <cell r="B108" t="str">
            <v>T.07.14</v>
          </cell>
          <cell r="C108" t="str">
            <v>Duration versicherungstechnische Verpflichtungen [Jahre]</v>
          </cell>
          <cell r="D108" t="str">
            <v>Duration des engagements actuariels [ans]</v>
          </cell>
          <cell r="E108" t="str">
            <v>Duration of insurance liabilities [years]</v>
          </cell>
        </row>
        <row r="109">
          <cell r="B109" t="str">
            <v>T.07.15</v>
          </cell>
          <cell r="C109" t="str">
            <v>Gemäss Dokument Technische Beschreibung für das Standardmodell Lebensversicherung</v>
          </cell>
          <cell r="D109" t="str">
            <v>Selon les documents spécifiques à la branche</v>
          </cell>
          <cell r="E109" t="str">
            <v>According to the sector-specific documents</v>
          </cell>
        </row>
        <row r="110">
          <cell r="B110" t="str">
            <v>T.07.16</v>
          </cell>
          <cell r="C110" t="str">
            <v>Gemäss Dokument Technische Beschreibung für das Standardmodell Lebensversicherung</v>
          </cell>
          <cell r="D110" t="str">
            <v>Selon le document</v>
          </cell>
          <cell r="E110" t="str">
            <v>According to [not translate]</v>
          </cell>
        </row>
        <row r="111">
          <cell r="B111" t="str">
            <v>T.07.17</v>
          </cell>
          <cell r="C111" t="str">
            <v>Gemäss Dokument Technische Beschreibung für das Standardmodell Schadenversicherung</v>
          </cell>
          <cell r="D111" t="str">
            <v>Selon le document</v>
          </cell>
          <cell r="E111" t="str">
            <v>According to [not translate]</v>
          </cell>
        </row>
        <row r="112">
          <cell r="B112" t="str">
            <v>T.07.18</v>
          </cell>
          <cell r="C112" t="str">
            <v>Gemäss Dokument Technische Beschreibung für das Standardmodell Aggregation und Mindestbetrag</v>
          </cell>
          <cell r="D112" t="str">
            <v>Selon le document</v>
          </cell>
          <cell r="E112" t="str">
            <v>According to [not translate]</v>
          </cell>
        </row>
        <row r="113">
          <cell r="B113" t="str">
            <v>T.07.19</v>
          </cell>
          <cell r="C113" t="str">
            <v>Gemäss Dokument Technische Beschreibung für das Standardmodell Krankenversicherung, Abschnitt 10.6</v>
          </cell>
          <cell r="D113" t="str">
            <v>Selon le document Description technique pour le modèle standard assurance-maladie, section 10.6.</v>
          </cell>
          <cell r="E113" t="str">
            <v>According to Technische Beschreibung für das Standardmodell Krankenversicherung, chapter 10.6.</v>
          </cell>
        </row>
        <row r="114">
          <cell r="B114" t="str">
            <v>T.07.20</v>
          </cell>
          <cell r="C114" t="str">
            <v>Gemäss Dokument Technische Beschreibung für das Standardmodell Schadenversicherung</v>
          </cell>
          <cell r="D114" t="str">
            <v>Selon le document</v>
          </cell>
          <cell r="E114" t="str">
            <v>According to [not translate]</v>
          </cell>
        </row>
        <row r="115">
          <cell r="B115" t="str">
            <v>T.07.21</v>
          </cell>
          <cell r="C115" t="str">
            <v>Gemäss Dokument Technische Beschreibung für das Standardmodell Krankenversicherung, Abschnitt 10.6.</v>
          </cell>
          <cell r="D115" t="str">
            <v>Selon le document Description technique pour le modèle standard assurance-maladie, section 10.6.</v>
          </cell>
          <cell r="E115" t="str">
            <v>According to Technische Beschreibung für dasStandardmodell Krankenversicherung, chapter 10.6.</v>
          </cell>
        </row>
        <row r="118">
          <cell r="B118" t="str">
            <v>T.08.01</v>
          </cell>
          <cell r="C118" t="str">
            <v>SST-Bilanz</v>
          </cell>
          <cell r="D118" t="str">
            <v>Bilan SST</v>
          </cell>
          <cell r="E118" t="str">
            <v>SST Balance sheet</v>
          </cell>
        </row>
        <row r="120">
          <cell r="B120" t="str">
            <v>T.08.02</v>
          </cell>
          <cell r="C120" t="str">
            <v>SST-Bilanz</v>
          </cell>
          <cell r="D120" t="str">
            <v>Bilan SST</v>
          </cell>
          <cell r="E120" t="str">
            <v>SST Balance sheet</v>
          </cell>
        </row>
        <row r="121">
          <cell r="B121" t="str">
            <v>T.08.03</v>
          </cell>
          <cell r="C121" t="str">
            <v>Staffelrechnung</v>
          </cell>
          <cell r="D121" t="str">
            <v>Calcul échelonné</v>
          </cell>
          <cell r="E121" t="str">
            <v>Equated account</v>
          </cell>
        </row>
        <row r="122">
          <cell r="B122" t="str">
            <v>T.08.04</v>
          </cell>
          <cell r="C122" t="str">
            <v>Kontonummer</v>
          </cell>
          <cell r="D122" t="str">
            <v>Numéro de compte</v>
          </cell>
          <cell r="E122" t="str">
            <v>Account number</v>
          </cell>
        </row>
        <row r="123">
          <cell r="B123" t="str">
            <v>T.08.05</v>
          </cell>
          <cell r="C123" t="str">
            <v xml:space="preserve">Marktnaher Wert bzw. Best Estimate  </v>
          </cell>
          <cell r="D123" t="str">
            <v xml:space="preserve">Valeur proche du marché resp. Best Estimate  </v>
          </cell>
          <cell r="E123" t="str">
            <v xml:space="preserve">Market-consistent value resp. best estimate  </v>
          </cell>
        </row>
        <row r="124">
          <cell r="B124" t="str">
            <v>T.08.06</v>
          </cell>
          <cell r="C124" t="str">
            <v>Differenzen aufgrund des veränderten Stichtages</v>
          </cell>
          <cell r="D124" t="str">
            <v>Différence due au changement de la date de référence</v>
          </cell>
          <cell r="E124" t="str">
            <v>Differences due to the change of the reference date</v>
          </cell>
        </row>
        <row r="125">
          <cell r="B125" t="str">
            <v>T.08.07</v>
          </cell>
          <cell r="C125" t="str">
            <v>in % der Total Aktiven</v>
          </cell>
          <cell r="D125" t="str">
            <v>en % du total des actives</v>
          </cell>
          <cell r="E125" t="str">
            <v>in % of total assets</v>
          </cell>
        </row>
        <row r="127">
          <cell r="B127" t="str">
            <v>T.08.08</v>
          </cell>
          <cell r="C127" t="str">
            <v>1.1 Kapitalanlagen</v>
          </cell>
          <cell r="D127" t="str">
            <v>1.1 Placements de capitaux</v>
          </cell>
          <cell r="E127" t="str">
            <v>1.1 Investments</v>
          </cell>
        </row>
        <row r="128">
          <cell r="B128" t="str">
            <v>T.08.09</v>
          </cell>
          <cell r="C128" t="str">
            <v>1.1.1 Immobilien</v>
          </cell>
          <cell r="D128" t="str">
            <v>1.1.1 Immeubles</v>
          </cell>
          <cell r="E128" t="str">
            <v xml:space="preserve">1.1.1 Real estate </v>
          </cell>
        </row>
        <row r="129">
          <cell r="B129" t="str">
            <v>T.08.10</v>
          </cell>
          <cell r="C129" t="str">
            <v>Wohnimmobilien: Inland</v>
          </cell>
          <cell r="D129" t="str">
            <v>Immeubles d'habitation: domestique</v>
          </cell>
          <cell r="E129" t="str">
            <v>Residential properties: domestic</v>
          </cell>
        </row>
        <row r="130">
          <cell r="B130" t="str">
            <v>T.08.11</v>
          </cell>
          <cell r="C130" t="str">
            <v>Wohnimmobilien Ausland</v>
          </cell>
          <cell r="D130" t="str">
            <v>Immeubles d'habitation: à l'étranger</v>
          </cell>
          <cell r="E130" t="str">
            <v>Residential properties: abroad</v>
          </cell>
        </row>
        <row r="131">
          <cell r="B131" t="str">
            <v>T.08.12</v>
          </cell>
          <cell r="C131" t="str">
            <v>Büro- und Verwaltungsbauten: Inland</v>
          </cell>
          <cell r="D131" t="str">
            <v>Bâtiments administratifs et à usage de bureaux: domestique</v>
          </cell>
          <cell r="E131" t="str">
            <v>Office and administration buildings: domestic</v>
          </cell>
        </row>
        <row r="132">
          <cell r="B132" t="str">
            <v>T.08.13</v>
          </cell>
          <cell r="C132" t="str">
            <v>Büro- und Verwaltungsbauten: Ausland</v>
          </cell>
          <cell r="D132" t="str">
            <v>Bâtiments administratifs et à usage de bureaux: à l'étranger</v>
          </cell>
          <cell r="E132" t="str">
            <v>Office and administration buildings: abroad</v>
          </cell>
        </row>
        <row r="133">
          <cell r="B133" t="str">
            <v>T.08.14</v>
          </cell>
          <cell r="C133" t="str">
            <v>Gemischtgenutzte Immobilien: Inland</v>
          </cell>
          <cell r="D133" t="str">
            <v>Immeubles avec utilisation mixte: domestique</v>
          </cell>
          <cell r="E133" t="str">
            <v>Mixed-usage real estate: domestic</v>
          </cell>
        </row>
        <row r="134">
          <cell r="B134" t="str">
            <v>T.08.15</v>
          </cell>
          <cell r="C134" t="str">
            <v>Angefangene Bauten: Inland</v>
          </cell>
          <cell r="D134" t="str">
            <v>Immeubles en construction: domestique</v>
          </cell>
          <cell r="E134" t="str">
            <v>Real estate under construction: domestic</v>
          </cell>
        </row>
        <row r="135">
          <cell r="B135" t="str">
            <v>T.08.16</v>
          </cell>
          <cell r="C135" t="str">
            <v>Bauland: Inland</v>
          </cell>
          <cell r="D135" t="str">
            <v>Terrain à construire: domestique</v>
          </cell>
          <cell r="E135" t="str">
            <v>Building land: domestic</v>
          </cell>
        </row>
        <row r="136">
          <cell r="B136" t="str">
            <v>T.08.17</v>
          </cell>
          <cell r="C136" t="str">
            <v>Übrige Immobilien: Inland</v>
          </cell>
          <cell r="D136" t="str">
            <v>Autres immeubles: domestique</v>
          </cell>
          <cell r="E136" t="str">
            <v>Other real estate: domestic</v>
          </cell>
        </row>
        <row r="137">
          <cell r="B137" t="str">
            <v>T.08.18</v>
          </cell>
          <cell r="C137" t="str">
            <v>Übrige Immobilien: Ausland</v>
          </cell>
          <cell r="D137" t="str">
            <v>Autres immeubles: à l'étranger</v>
          </cell>
          <cell r="E137" t="str">
            <v>Other real estate: abroad</v>
          </cell>
        </row>
        <row r="139">
          <cell r="B139" t="str">
            <v>T.08.19</v>
          </cell>
          <cell r="C139" t="str">
            <v>1.1.2 Beteiligungen</v>
          </cell>
          <cell r="D139" t="str">
            <v xml:space="preserve">1.1.2 Participations </v>
          </cell>
          <cell r="E139" t="str">
            <v>1.1.2 Participations</v>
          </cell>
        </row>
        <row r="140">
          <cell r="B140" t="str">
            <v>T.08.20</v>
          </cell>
          <cell r="C140" t="str">
            <v>Beteiligungen: Quote &gt; 50 %</v>
          </cell>
          <cell r="D140" t="str">
            <v>Participations: part &gt; 50%</v>
          </cell>
          <cell r="E140" t="str">
            <v>Participations: quota &gt;50%</v>
          </cell>
        </row>
        <row r="141">
          <cell r="B141" t="str">
            <v>T.08.21</v>
          </cell>
          <cell r="C141" t="str">
            <v>Beteiligungen an Versicherungsgesellschaften</v>
          </cell>
          <cell r="D141" t="str">
            <v>Participations dans des sociétés d'assurance</v>
          </cell>
          <cell r="E141" t="str">
            <v>Participations in insurance companies</v>
          </cell>
        </row>
        <row r="142">
          <cell r="B142" t="str">
            <v>T.08.22</v>
          </cell>
          <cell r="C142" t="str">
            <v>Übrige Beteiligungen</v>
          </cell>
          <cell r="D142" t="str">
            <v>Autres participations</v>
          </cell>
          <cell r="E142" t="str">
            <v>Other participations</v>
          </cell>
        </row>
        <row r="144">
          <cell r="B144" t="str">
            <v>T.08.23</v>
          </cell>
          <cell r="C144" t="str">
            <v>Beteiligungen: Quote 20 % bis 50 %</v>
          </cell>
          <cell r="D144" t="str">
            <v>Participations: part 20% à 50%</v>
          </cell>
          <cell r="E144" t="str">
            <v>Participations: quota 20% to 50%</v>
          </cell>
        </row>
        <row r="145">
          <cell r="B145" t="str">
            <v>T.08.24</v>
          </cell>
          <cell r="C145" t="str">
            <v>Beteiligungen an Versicherungsgesellschaften</v>
          </cell>
          <cell r="D145" t="str">
            <v>Participations dans des sociétés d'assurance</v>
          </cell>
          <cell r="E145" t="str">
            <v>Participations in insurance companies</v>
          </cell>
        </row>
        <row r="146">
          <cell r="B146" t="str">
            <v>T.08.25</v>
          </cell>
          <cell r="C146" t="str">
            <v>Übrige Beteiligungen</v>
          </cell>
          <cell r="D146" t="str">
            <v>Autres participations</v>
          </cell>
          <cell r="E146" t="str">
            <v>Other participations</v>
          </cell>
        </row>
        <row r="148">
          <cell r="B148" t="str">
            <v>T.08.26</v>
          </cell>
          <cell r="C148" t="str">
            <v>1.1.3 Festverzinsliche Wertpapiere</v>
          </cell>
          <cell r="D148" t="str">
            <v>1.1.3 Titres à revenu fixe</v>
          </cell>
          <cell r="E148" t="str">
            <v>1.1.3 Fixed income securities</v>
          </cell>
        </row>
        <row r="149">
          <cell r="B149" t="str">
            <v>T.08.27</v>
          </cell>
          <cell r="C149" t="str">
            <v>Staats- und Zentralbankenanleihen</v>
          </cell>
          <cell r="D149" t="str">
            <v>Emprunts publics et des banques centrales</v>
          </cell>
          <cell r="E149" t="str">
            <v>Government and central bank bonds</v>
          </cell>
        </row>
        <row r="150">
          <cell r="B150" t="str">
            <v>T.08.28</v>
          </cell>
          <cell r="C150" t="str">
            <v>davon Schweizer Kantone und Gemeinden</v>
          </cell>
          <cell r="D150" t="str">
            <v>dont cantons et communes en Suisse</v>
          </cell>
          <cell r="E150" t="str">
            <v>of which Swiss cantons and municipalities</v>
          </cell>
        </row>
        <row r="151">
          <cell r="B151" t="str">
            <v>T.08.29</v>
          </cell>
          <cell r="C151" t="str">
            <v>davon andere öffentliche Körperschaften</v>
          </cell>
          <cell r="D151" t="str">
            <v>dont autres corporations de droit public</v>
          </cell>
          <cell r="E151" t="str">
            <v xml:space="preserve">of which other public-sector entities </v>
          </cell>
        </row>
        <row r="152">
          <cell r="B152" t="str">
            <v>T.08.30</v>
          </cell>
          <cell r="C152" t="str">
            <v>Unternehmensanleihen</v>
          </cell>
          <cell r="D152" t="str">
            <v>Emprunts d'entreprises</v>
          </cell>
          <cell r="E152" t="str">
            <v>Corporate bonds</v>
          </cell>
        </row>
        <row r="153">
          <cell r="B153" t="str">
            <v>T.08.31</v>
          </cell>
          <cell r="C153" t="str">
            <v>davon Banken und Effektenhändler</v>
          </cell>
          <cell r="D153" t="str">
            <v>dont banques et négociants en valeurs mobilières</v>
          </cell>
          <cell r="E153" t="str">
            <v>of which banks and securities dealers</v>
          </cell>
        </row>
        <row r="154">
          <cell r="B154" t="str">
            <v>T.08.32</v>
          </cell>
          <cell r="C154" t="str">
            <v>Pfandbriefanleihen / Covered Bonds</v>
          </cell>
          <cell r="D154" t="str">
            <v>Lettres de gage / Covered Bonds</v>
          </cell>
          <cell r="E154" t="str">
            <v>Mortgage bonds / Covered bonds</v>
          </cell>
        </row>
        <row r="155">
          <cell r="B155" t="str">
            <v>T.08.33</v>
          </cell>
          <cell r="C155" t="str">
            <v>Wandelanleihen</v>
          </cell>
          <cell r="D155" t="str">
            <v>Emprunts convertibles</v>
          </cell>
          <cell r="E155" t="str">
            <v>Convertible bonds</v>
          </cell>
        </row>
        <row r="156">
          <cell r="B156" t="str">
            <v>T.08.34</v>
          </cell>
          <cell r="C156" t="str">
            <v>Sonstige Anleihen (inkl. Optionsanleihen, supranationale Anleihen)</v>
          </cell>
          <cell r="D156" t="str">
            <v>Autres placements (emprunts à option, emprunts supranationaux)</v>
          </cell>
          <cell r="E156" t="str">
            <v>Other bonds (incl. warrant bonds, supranational bonds)</v>
          </cell>
        </row>
        <row r="158">
          <cell r="B158" t="str">
            <v>T.08.35</v>
          </cell>
          <cell r="C158" t="str">
            <v>1.1.4 Darlehen</v>
          </cell>
          <cell r="D158" t="str">
            <v>1.1.4 Prêts</v>
          </cell>
          <cell r="E158" t="str">
            <v>1.1.4 Loans</v>
          </cell>
        </row>
        <row r="159">
          <cell r="B159" t="str">
            <v>T.08.36</v>
          </cell>
          <cell r="C159" t="str">
            <v>Nachrangige Darlehen</v>
          </cell>
          <cell r="D159" t="str">
            <v>Prêts subordonnés</v>
          </cell>
          <cell r="E159" t="str">
            <v>Subordinated loans</v>
          </cell>
        </row>
        <row r="160">
          <cell r="B160" t="str">
            <v>T.08.37</v>
          </cell>
          <cell r="C160" t="str">
            <v>Policendarlehen</v>
          </cell>
          <cell r="D160" t="str">
            <v>Prêts sur police</v>
          </cell>
          <cell r="E160" t="str">
            <v>Policy loans</v>
          </cell>
        </row>
        <row r="161">
          <cell r="B161" t="str">
            <v>T.08.38</v>
          </cell>
          <cell r="C161" t="str">
            <v>Sonstige Darlehen</v>
          </cell>
          <cell r="D161" t="str">
            <v>Prêts divers</v>
          </cell>
          <cell r="E161" t="str">
            <v>Other loans</v>
          </cell>
        </row>
        <row r="163">
          <cell r="B163" t="str">
            <v>T.08.39</v>
          </cell>
          <cell r="C163" t="str">
            <v>1.1.5 Hypotheken</v>
          </cell>
          <cell r="D163" t="str">
            <v>1.1.5 Hypothèques</v>
          </cell>
          <cell r="E163" t="str">
            <v>1.1.5 Mortgages</v>
          </cell>
        </row>
        <row r="164">
          <cell r="B164" t="str">
            <v>T.08.40</v>
          </cell>
          <cell r="C164" t="str">
            <v>Hypotheken bis 80 % des Verkehrswertes</v>
          </cell>
          <cell r="D164" t="str">
            <v>Hypothèques jusqu'à 80 % de la valeur vénale</v>
          </cell>
          <cell r="E164" t="str">
            <v xml:space="preserve">Mortgages up to 80% of market value </v>
          </cell>
        </row>
        <row r="165">
          <cell r="B165" t="str">
            <v>T.08.41</v>
          </cell>
          <cell r="C165" t="str">
            <v>davon mit festen Zinssätzen</v>
          </cell>
          <cell r="D165" t="str">
            <v>dont avec taux d'intérêt fixes</v>
          </cell>
          <cell r="E165" t="str">
            <v>of which with fixed interest rates</v>
          </cell>
        </row>
        <row r="166">
          <cell r="B166" t="str">
            <v>T.08.42</v>
          </cell>
          <cell r="C166" t="str">
            <v>davon mit variablen Zinssätzen</v>
          </cell>
          <cell r="D166" t="str">
            <v>dont avec taux d'intérêt variables</v>
          </cell>
          <cell r="E166" t="str">
            <v>of which with variable interest rates</v>
          </cell>
        </row>
        <row r="167">
          <cell r="B167" t="str">
            <v>T.08.43</v>
          </cell>
          <cell r="C167" t="str">
            <v>Hypotheken mehr als 80 % des Verkehrswertes</v>
          </cell>
          <cell r="D167" t="str">
            <v>Hypothèques au-delà de 80 % de la valeur vénale</v>
          </cell>
          <cell r="E167" t="str">
            <v xml:space="preserve">Mortgages over 80% of market value </v>
          </cell>
        </row>
        <row r="168">
          <cell r="B168" t="str">
            <v>T.08.44</v>
          </cell>
          <cell r="C168" t="str">
            <v>davon mit festen Zinssätzen</v>
          </cell>
          <cell r="D168" t="str">
            <v>dont avec taux d'intérêt fixes</v>
          </cell>
          <cell r="E168" t="str">
            <v>of which with fixed interest rates</v>
          </cell>
        </row>
        <row r="169">
          <cell r="B169" t="str">
            <v>T.08.45</v>
          </cell>
          <cell r="C169" t="str">
            <v>davon mit variablen Zinssätzen</v>
          </cell>
          <cell r="D169" t="str">
            <v>dont avec taux d'intérêt variables</v>
          </cell>
          <cell r="E169" t="str">
            <v>of which with variable interest rates</v>
          </cell>
        </row>
        <row r="171">
          <cell r="B171" t="str">
            <v>T.08.46</v>
          </cell>
          <cell r="C171" t="str">
            <v>1.1.6 Aktien</v>
          </cell>
          <cell r="D171" t="str">
            <v>1.1.6 Actions</v>
          </cell>
          <cell r="E171" t="str">
            <v>1.1.6 Equities</v>
          </cell>
        </row>
        <row r="172">
          <cell r="B172" t="str">
            <v>T.08.47</v>
          </cell>
          <cell r="C172" t="str">
            <v>Aktien und ähnliche Wertschriften</v>
          </cell>
          <cell r="D172" t="str">
            <v>Actions et titres similaires</v>
          </cell>
          <cell r="E172" t="str">
            <v>Equities and similar securities</v>
          </cell>
        </row>
        <row r="173">
          <cell r="B173" t="str">
            <v>T.08.48</v>
          </cell>
          <cell r="C173" t="str">
            <v>Anlagen an Immobiliengesellschaften</v>
          </cell>
          <cell r="D173" t="str">
            <v>Placements dans des sociétés immobilières</v>
          </cell>
          <cell r="E173" t="str">
            <v>Investments in real estate companies</v>
          </cell>
        </row>
        <row r="174">
          <cell r="B174" t="str">
            <v>T.08.49</v>
          </cell>
          <cell r="C174" t="str">
            <v>Sonstige Aktien</v>
          </cell>
          <cell r="D174" t="str">
            <v>Autres actions</v>
          </cell>
          <cell r="E174" t="str">
            <v>Other equities</v>
          </cell>
        </row>
        <row r="176">
          <cell r="B176" t="str">
            <v>T.08.50</v>
          </cell>
          <cell r="C176" t="str">
            <v>1.1.7 Übrige Kapitalanlagen</v>
          </cell>
          <cell r="D176" t="str">
            <v>1.1.7 Autres placements de capitaux</v>
          </cell>
          <cell r="E176" t="str">
            <v>1.1.7 Other investments</v>
          </cell>
        </row>
        <row r="177">
          <cell r="B177" t="str">
            <v>T.08.51</v>
          </cell>
          <cell r="C177" t="str">
            <v>Kollektive Kapitalanlagen</v>
          </cell>
          <cell r="D177" t="str">
            <v>Placements collectifs</v>
          </cell>
          <cell r="E177" t="str">
            <v>Collective investments</v>
          </cell>
        </row>
        <row r="178">
          <cell r="B178" t="str">
            <v>T.08.52</v>
          </cell>
          <cell r="C178" t="str">
            <v>Anlagefonds: Immobilien</v>
          </cell>
          <cell r="D178" t="str">
            <v>Fonds de placement: biens immobiliers</v>
          </cell>
          <cell r="E178" t="str">
            <v>Investment funds: real estate</v>
          </cell>
        </row>
        <row r="179">
          <cell r="B179" t="str">
            <v>T.08.53</v>
          </cell>
          <cell r="C179" t="str">
            <v>Anlagefonds: Aktien</v>
          </cell>
          <cell r="D179" t="str">
            <v>Fonds de placement: actions</v>
          </cell>
          <cell r="E179" t="str">
            <v>Investment funds: equities</v>
          </cell>
        </row>
        <row r="180">
          <cell r="B180" t="str">
            <v>T.08.54</v>
          </cell>
          <cell r="C180" t="str">
            <v>Anlagefonds: Obligationen</v>
          </cell>
          <cell r="D180" t="str">
            <v>Fonds de placement: obligations</v>
          </cell>
          <cell r="E180" t="str">
            <v>Investment funds: bonds</v>
          </cell>
        </row>
        <row r="181">
          <cell r="B181" t="str">
            <v>T.08.55</v>
          </cell>
          <cell r="C181" t="str">
            <v>Anlagefonds: Geldmarkt</v>
          </cell>
          <cell r="D181" t="str">
            <v>Fonds de placement: marché monétaire</v>
          </cell>
          <cell r="E181" t="str">
            <v>Investment funds: money market</v>
          </cell>
        </row>
        <row r="182">
          <cell r="B182" t="str">
            <v>T.08.56</v>
          </cell>
          <cell r="C182" t="str">
            <v>Anlagefonds: Übrige</v>
          </cell>
          <cell r="D182" t="str">
            <v>Fonds de placement: autres</v>
          </cell>
          <cell r="E182" t="str">
            <v>Investment funds: other</v>
          </cell>
        </row>
        <row r="183">
          <cell r="B183" t="str">
            <v>T.08.57</v>
          </cell>
          <cell r="C183" t="str">
            <v>Anlagefonds: Gemischt</v>
          </cell>
          <cell r="D183" t="str">
            <v>Fonds de placement: mixtes</v>
          </cell>
          <cell r="E183" t="str">
            <v>Investment funds: mixed</v>
          </cell>
        </row>
        <row r="185">
          <cell r="B185" t="str">
            <v>T.08.58</v>
          </cell>
          <cell r="C185" t="str">
            <v>Alternative Anlagen</v>
          </cell>
          <cell r="D185" t="str">
            <v>Placements alternatifs</v>
          </cell>
          <cell r="E185" t="str">
            <v>Alternative investments</v>
          </cell>
        </row>
        <row r="186">
          <cell r="B186" t="str">
            <v>T.08.59</v>
          </cell>
          <cell r="C186" t="str">
            <v>Hedgefonds</v>
          </cell>
          <cell r="D186" t="str">
            <v>Hedge funds</v>
          </cell>
          <cell r="E186" t="str">
            <v>Hedge funds</v>
          </cell>
        </row>
        <row r="187">
          <cell r="B187" t="str">
            <v>T.08.60</v>
          </cell>
          <cell r="C187" t="str">
            <v>Private Equity</v>
          </cell>
          <cell r="D187" t="str">
            <v>Private equity</v>
          </cell>
          <cell r="E187" t="str">
            <v>Private equity</v>
          </cell>
        </row>
        <row r="188">
          <cell r="B188" t="str">
            <v>T.08.61</v>
          </cell>
          <cell r="C188" t="str">
            <v>davon Partizipationen (Anteil &lt; 20%)</v>
          </cell>
          <cell r="D188" t="str">
            <v>dont participations (part &lt; 20%)</v>
          </cell>
          <cell r="E188" t="str">
            <v>of which participations (holding &lt; 20%)</v>
          </cell>
        </row>
        <row r="190">
          <cell r="B190" t="str">
            <v>T.08.62</v>
          </cell>
          <cell r="C190" t="str">
            <v>Andere Alternative Anlagen</v>
          </cell>
          <cell r="D190" t="str">
            <v>Autres placements alternatifs</v>
          </cell>
          <cell r="E190" t="str">
            <v>Other alternative investments</v>
          </cell>
        </row>
        <row r="191">
          <cell r="B191" t="str">
            <v>T.08.63</v>
          </cell>
          <cell r="C191" t="str">
            <v>davon Private Debt</v>
          </cell>
          <cell r="D191" t="str">
            <v>dont private debt</v>
          </cell>
          <cell r="E191" t="str">
            <v>of which private debt</v>
          </cell>
        </row>
        <row r="192">
          <cell r="B192" t="str">
            <v>T.08.64</v>
          </cell>
          <cell r="C192" t="str">
            <v>davon Senior Secured Loans</v>
          </cell>
          <cell r="D192" t="str">
            <v xml:space="preserve">dont senior secured loans </v>
          </cell>
          <cell r="E192" t="str">
            <v>of which senior secured loans</v>
          </cell>
        </row>
        <row r="193">
          <cell r="B193" t="str">
            <v>T.08.65</v>
          </cell>
          <cell r="C193" t="str">
            <v>davon Rohstoffe</v>
          </cell>
          <cell r="D193" t="str">
            <v>dont matières premières</v>
          </cell>
          <cell r="E193" t="str">
            <v>of which commodities</v>
          </cell>
        </row>
        <row r="195">
          <cell r="B195" t="str">
            <v>T.08.66</v>
          </cell>
          <cell r="C195" t="str">
            <v>Strukturierte Produkte</v>
          </cell>
          <cell r="D195" t="str">
            <v>Produits structurés</v>
          </cell>
          <cell r="E195" t="str">
            <v>Structured products</v>
          </cell>
        </row>
        <row r="196">
          <cell r="B196" t="str">
            <v>T.08.67</v>
          </cell>
          <cell r="C196" t="str">
            <v>Insurance-Linked Securities (z.B. Cat Bonds)</v>
          </cell>
          <cell r="D196" t="str">
            <v>Insurance linked securities (p. ex. cat bonds)</v>
          </cell>
          <cell r="E196" t="str">
            <v>Insurance linked securities (e.g. cat bonds)</v>
          </cell>
        </row>
        <row r="197">
          <cell r="B197" t="str">
            <v>T.08.68</v>
          </cell>
          <cell r="C197" t="str">
            <v>Sonstige strukturierte Produkte</v>
          </cell>
          <cell r="D197" t="str">
            <v>Divers produits structurés</v>
          </cell>
          <cell r="E197" t="str">
            <v>Various structured products</v>
          </cell>
        </row>
        <row r="199">
          <cell r="B199" t="str">
            <v>T.08.69</v>
          </cell>
          <cell r="C199" t="str">
            <v>Sonstige Kapitalanlagen</v>
          </cell>
          <cell r="D199" t="str">
            <v>Placements de capitaux divers</v>
          </cell>
          <cell r="E199" t="str">
            <v>Other investments</v>
          </cell>
        </row>
        <row r="200">
          <cell r="B200" t="str">
            <v>T.08.70</v>
          </cell>
          <cell r="C200" t="str">
            <v>Verbriefte Forderungen</v>
          </cell>
          <cell r="D200" t="str">
            <v>Créances titrisées</v>
          </cell>
          <cell r="E200" t="str">
            <v>Securitized claims</v>
          </cell>
        </row>
        <row r="201">
          <cell r="B201" t="str">
            <v>T.08.71</v>
          </cell>
          <cell r="C201" t="str">
            <v>davon Asset Backed Securities (ABS)</v>
          </cell>
          <cell r="D201" t="str">
            <v>dont asset backed securities (ABS)</v>
          </cell>
          <cell r="E201" t="str">
            <v>of which asset backed securities (ABS)</v>
          </cell>
        </row>
        <row r="202">
          <cell r="B202" t="str">
            <v>T.08.72</v>
          </cell>
          <cell r="C202" t="str">
            <v>davon Mortgage Backed Securities (MBS)</v>
          </cell>
          <cell r="D202" t="str">
            <v>dont mortgage backed securities (MBS)</v>
          </cell>
          <cell r="E202" t="str">
            <v>of which mortgage backed securities (MBS)</v>
          </cell>
        </row>
        <row r="203">
          <cell r="B203" t="str">
            <v>T.08.73</v>
          </cell>
          <cell r="C203" t="str">
            <v>davon Collateralized Debt Obligations (CDO) und Collateralized Loan Obligations (CLO)</v>
          </cell>
          <cell r="D203" t="str">
            <v>dont collateralized debt obligations (CDO) et collateralized loan obligations (CLO)</v>
          </cell>
          <cell r="E203" t="str">
            <v>of which collateralized debt obligations (CDO) and collateralized loan obligations (CLO)</v>
          </cell>
        </row>
        <row r="204">
          <cell r="B204" t="str">
            <v>T.08.74</v>
          </cell>
          <cell r="C204" t="str">
            <v>davon sonstige verbriefte Forderungen</v>
          </cell>
          <cell r="D204" t="str">
            <v>dont autres créances titrisées</v>
          </cell>
          <cell r="E204" t="str">
            <v>of which other securitized claims</v>
          </cell>
        </row>
        <row r="205">
          <cell r="B205" t="str">
            <v>T.08.75</v>
          </cell>
          <cell r="C205" t="str">
            <v>Andere Kapitalanlagen (Infrastrukturanlagen, Currency Overlay, u.a.)</v>
          </cell>
          <cell r="D205" t="str">
            <v>Autres placements (investissements dans l'infrastructure, currency overlay, e.a.)</v>
          </cell>
          <cell r="E205" t="str">
            <v xml:space="preserve">Other investments (investments in infrastructure, currency overlay, i.a.) </v>
          </cell>
        </row>
        <row r="207">
          <cell r="B207" t="str">
            <v>T.08.76</v>
          </cell>
          <cell r="C207" t="str">
            <v>Total Kapitalanlagen</v>
          </cell>
          <cell r="D207" t="str">
            <v>Total des placements de capitaux</v>
          </cell>
          <cell r="E207" t="str">
            <v>Total investments</v>
          </cell>
        </row>
        <row r="209">
          <cell r="B209" t="str">
            <v>T.08.77</v>
          </cell>
          <cell r="C209" t="str">
            <v>Übrige Aktiven</v>
          </cell>
          <cell r="D209" t="str">
            <v>Autres actifs</v>
          </cell>
          <cell r="E209" t="str">
            <v>Other assets</v>
          </cell>
        </row>
        <row r="211">
          <cell r="B211" t="str">
            <v>T.08.78</v>
          </cell>
          <cell r="C211" t="str">
            <v>1.2 Kapitalanlagen aus anteilgebundener Lebensversicherung</v>
          </cell>
          <cell r="D211" t="str">
            <v>1.2 Placements provenant de l'assurance sur la vie liée à des participations</v>
          </cell>
          <cell r="E211" t="str">
            <v>1.2 Investments from unit-linked life insurance</v>
          </cell>
        </row>
        <row r="212">
          <cell r="B212" t="str">
            <v>T.08.79</v>
          </cell>
          <cell r="C212" t="str">
            <v>Fondsanteilgebundene Lebensversicherung</v>
          </cell>
          <cell r="D212" t="str">
            <v>Assurance sur la vie liée à des parts de fonds de placement</v>
          </cell>
          <cell r="E212" t="str">
            <v>Unit-linked life insurance</v>
          </cell>
        </row>
        <row r="214">
          <cell r="B214" t="str">
            <v>T.08.80</v>
          </cell>
          <cell r="C214" t="str">
            <v>An interne Anlagebestände oder andere Bezugswerte gebundene Lebensversicherung</v>
          </cell>
          <cell r="D214" t="str">
            <v>Assurance sur la vie liée à des fonds cantonnés ou à d’autres valeurs de référence</v>
          </cell>
          <cell r="E214" t="str">
            <v>Life insurance linked to internal investment holdings or other reference values</v>
          </cell>
        </row>
        <row r="215">
          <cell r="B215" t="str">
            <v>T.08.81</v>
          </cell>
          <cell r="C215" t="str">
            <v>Immobilien</v>
          </cell>
          <cell r="D215" t="str">
            <v>Biens immobiliers</v>
          </cell>
          <cell r="E215" t="str">
            <v>Real estate</v>
          </cell>
        </row>
        <row r="216">
          <cell r="B216" t="str">
            <v>T.08.82</v>
          </cell>
          <cell r="C216" t="str">
            <v>Festverzinsliche Wertpapiere, Darlehen</v>
          </cell>
          <cell r="D216" t="str">
            <v>Titres à revenu fixe, prêts</v>
          </cell>
          <cell r="E216" t="str">
            <v>Fixed income securities, loans</v>
          </cell>
        </row>
        <row r="217">
          <cell r="B217" t="str">
            <v>T.08.83</v>
          </cell>
          <cell r="C217" t="str">
            <v>Hypotheken</v>
          </cell>
          <cell r="D217" t="str">
            <v>Hypothèques</v>
          </cell>
          <cell r="E217" t="str">
            <v>Mortgages</v>
          </cell>
        </row>
        <row r="218">
          <cell r="B218" t="str">
            <v>T.08.84</v>
          </cell>
          <cell r="C218" t="str">
            <v>Aktien und ähnliche Wertschriften</v>
          </cell>
          <cell r="D218" t="str">
            <v>Actions et titres similaires</v>
          </cell>
          <cell r="E218" t="str">
            <v>Equities and similar securities</v>
          </cell>
        </row>
        <row r="219">
          <cell r="B219" t="str">
            <v>T.08.85</v>
          </cell>
          <cell r="C219" t="str">
            <v>Alternative Anlagen</v>
          </cell>
          <cell r="D219" t="str">
            <v>Placements alternatifs</v>
          </cell>
          <cell r="E219" t="str">
            <v>Alternative investments</v>
          </cell>
        </row>
        <row r="220">
          <cell r="B220" t="str">
            <v>T.08.86</v>
          </cell>
          <cell r="C220" t="str">
            <v>Übrige Anlagen</v>
          </cell>
          <cell r="D220" t="str">
            <v>Autres placements</v>
          </cell>
          <cell r="E220" t="str">
            <v>Other investments</v>
          </cell>
        </row>
        <row r="222">
          <cell r="B222" t="str">
            <v>T.08.87</v>
          </cell>
          <cell r="C222" t="str">
            <v>1.3 Forderungen aus derivativen Finanzinstrumenten</v>
          </cell>
          <cell r="D222" t="str">
            <v>1.3 Créances sur instruments financiers dérivés</v>
          </cell>
          <cell r="E222" t="str">
            <v>1.3 Receivables from derivative financial instruments</v>
          </cell>
        </row>
        <row r="223">
          <cell r="B223" t="str">
            <v>T.08.88</v>
          </cell>
          <cell r="C223" t="str">
            <v>Zinsrisikobezogene Instrumente</v>
          </cell>
          <cell r="D223" t="str">
            <v>Instruments liés au risque de taux d'intérêt</v>
          </cell>
          <cell r="E223" t="str">
            <v>Interest-risk-related instruments</v>
          </cell>
        </row>
        <row r="224">
          <cell r="B224" t="str">
            <v>T.08.89</v>
          </cell>
          <cell r="C224" t="str">
            <v>Währungsrisikobezogene Instrumente</v>
          </cell>
          <cell r="D224" t="str">
            <v>Instruments liés au risque de change</v>
          </cell>
          <cell r="E224" t="str">
            <v>Currency-risk-related instruments</v>
          </cell>
        </row>
        <row r="225">
          <cell r="B225" t="str">
            <v>T.08.90</v>
          </cell>
          <cell r="C225" t="str">
            <v>(Aktien-)Marktrisikobezogene Instrumente</v>
          </cell>
          <cell r="D225" t="str">
            <v>Instruments liés au risque de marché / des actions</v>
          </cell>
          <cell r="E225" t="str">
            <v>(Equity) Market-risk-related instruments</v>
          </cell>
        </row>
        <row r="226">
          <cell r="B226" t="str">
            <v>T.08.91</v>
          </cell>
          <cell r="C226" t="str">
            <v>Kreditrisikobezogene Instrumente</v>
          </cell>
          <cell r="D226" t="str">
            <v>Instruments liés au risque de crédit</v>
          </cell>
          <cell r="E226" t="str">
            <v>Credit-risk-related instruments</v>
          </cell>
        </row>
        <row r="227">
          <cell r="B227" t="str">
            <v>T.08.92</v>
          </cell>
          <cell r="C227" t="str">
            <v>Versicherungsrisikobezogene Instrumente (z.B. Cat Derivate)</v>
          </cell>
          <cell r="D227" t="str">
            <v>Instruments liés au risque d'assurance (p. ex. Cat Derivate)</v>
          </cell>
          <cell r="E227" t="str">
            <v>Insurance-risk-related instruments (e.g. cat derivative)</v>
          </cell>
        </row>
        <row r="228">
          <cell r="B228" t="str">
            <v>T.08.93</v>
          </cell>
          <cell r="C228" t="str">
            <v>Übrige derivative Instrumente</v>
          </cell>
          <cell r="D228" t="str">
            <v>Autres instruments dérivés</v>
          </cell>
          <cell r="E228" t="str">
            <v>Other derivative instruments</v>
          </cell>
        </row>
        <row r="230">
          <cell r="B230" t="str">
            <v>T.08.94</v>
          </cell>
          <cell r="C230" t="str">
            <v>1.4 Depotforderungen aus übernommener Rückversicherung</v>
          </cell>
          <cell r="D230" t="str">
            <v>1.4 Dépôts découlant de la réassurance acceptée</v>
          </cell>
          <cell r="E230" t="str">
            <v xml:space="preserve">1.4 Deposits made under assumed reinsurance contracts </v>
          </cell>
        </row>
        <row r="232">
          <cell r="B232" t="str">
            <v>T.08.95</v>
          </cell>
          <cell r="C232" t="str">
            <v>1.5 Flüssige Mittel</v>
          </cell>
          <cell r="D232" t="str">
            <v>1.5 Liquidités</v>
          </cell>
          <cell r="E232" t="str">
            <v>1.5 Cash and cash equivalents</v>
          </cell>
        </row>
        <row r="233">
          <cell r="B233" t="str">
            <v>T.08.96</v>
          </cell>
          <cell r="C233" t="str">
            <v>Bargeld</v>
          </cell>
          <cell r="D233" t="str">
            <v>Numéraire</v>
          </cell>
          <cell r="E233" t="str">
            <v>Cash</v>
          </cell>
        </row>
        <row r="234">
          <cell r="B234" t="str">
            <v>T.08.97</v>
          </cell>
          <cell r="C234" t="str">
            <v>Bankguthaben</v>
          </cell>
          <cell r="D234" t="str">
            <v xml:space="preserve">Avoirs sur comptes bancaires </v>
          </cell>
          <cell r="E234" t="str">
            <v>Bank credit balance</v>
          </cell>
        </row>
        <row r="235">
          <cell r="B235" t="str">
            <v>T.08.98</v>
          </cell>
          <cell r="C235" t="str">
            <v>Forderungen aus Geldmarktanlagen</v>
          </cell>
          <cell r="D235" t="str">
            <v>Créances sur le marché monétaire</v>
          </cell>
          <cell r="E235" t="str">
            <v>Receivables from money market investments</v>
          </cell>
        </row>
        <row r="237">
          <cell r="B237" t="str">
            <v>T.08.99</v>
          </cell>
          <cell r="C237" t="str">
            <v>1.6 Anteil versicherungstechnische Rückstellungen aus Rückversicherung</v>
          </cell>
          <cell r="D237" t="str">
            <v>1.6 Part des réassureurs dans les provisions techniques</v>
          </cell>
          <cell r="E237" t="str">
            <v>1.6 Share of technical provisions from reinsurance</v>
          </cell>
        </row>
        <row r="238">
          <cell r="B238" t="str">
            <v>T.08.100</v>
          </cell>
          <cell r="C238" t="str">
            <v>Anteil Rückversicherer an den versicherungstechnischen Rückstellungen (Leben)</v>
          </cell>
          <cell r="D238" t="str">
            <v>Part des réassureurs dans les provisions techniques (vie)</v>
          </cell>
          <cell r="E238" t="str">
            <v>Share of technical provisions from reinsurance (life)</v>
          </cell>
        </row>
        <row r="239">
          <cell r="B239" t="str">
            <v>T.08.101</v>
          </cell>
          <cell r="C239" t="str">
            <v>davon Anteil Rückversicherer (Leben) am Überschussfonds</v>
          </cell>
          <cell r="D239" t="str">
            <v>dont part des réassureurs (vie) dans le fonds d'excédents</v>
          </cell>
          <cell r="E239" t="str">
            <v>of which share of reinsurers (life) to the surplus funds</v>
          </cell>
        </row>
        <row r="240">
          <cell r="B240" t="str">
            <v>T.08.102</v>
          </cell>
          <cell r="C240" t="str">
            <v>Anteil Rückversicherer an den versicherungstechnischen Rückstellungen (Schaden)</v>
          </cell>
          <cell r="D240" t="str">
            <v>Part des réassureurs dans les provisions techniques (dommage)</v>
          </cell>
          <cell r="E240" t="str">
            <v>Share of technical provisions from reinsurance (casuality)</v>
          </cell>
        </row>
        <row r="241">
          <cell r="B241" t="str">
            <v>T.08.103</v>
          </cell>
          <cell r="C241" t="str">
            <v>davon Anteil Rückversicherer (Schaden) am Überschussfonds</v>
          </cell>
          <cell r="D241" t="str">
            <v>dont part des réassureurs (dommage) dans le fonds d'excédents</v>
          </cell>
          <cell r="E241" t="str">
            <v>of which share of reinsurers (casuality) to the surplus funds</v>
          </cell>
        </row>
        <row r="242">
          <cell r="B242" t="str">
            <v>T.08.104</v>
          </cell>
          <cell r="C242" t="str">
            <v>Anteil Rückversicherer an den versicherungstechnischen Rückstellungen (Kranken)</v>
          </cell>
          <cell r="D242" t="str">
            <v>Part des réassureurs dans les provisions techniques (maladie)</v>
          </cell>
          <cell r="E242" t="str">
            <v>Share of technical provisions from reinsurance (health)</v>
          </cell>
        </row>
        <row r="243">
          <cell r="B243" t="str">
            <v>T.08.105</v>
          </cell>
          <cell r="C243" t="str">
            <v>davon Anteil Rückversicherer (Kranken) am Überschussfonds</v>
          </cell>
          <cell r="D243" t="str">
            <v>dont part des réassureurs (maladie) dans le fonds d'excédents</v>
          </cell>
          <cell r="E243" t="str">
            <v>of which share of reinsurers (health) to the surplus funds</v>
          </cell>
        </row>
        <row r="244">
          <cell r="B244" t="str">
            <v>T.08.106</v>
          </cell>
          <cell r="C244" t="str">
            <v>Anteil Rückversicherer an den versicherungstechnischen Rückstellungen (anteilgebundene Lebensversicherung)</v>
          </cell>
          <cell r="D244" t="str">
            <v>Part des réassureurs dans les provisions techniques (assurance sur la vie liée à des participations)</v>
          </cell>
          <cell r="E244" t="str">
            <v>Share of technical provisions from reinsurance (unit-linked life insurance)</v>
          </cell>
        </row>
        <row r="245">
          <cell r="B245" t="str">
            <v>T.08.107</v>
          </cell>
          <cell r="C245" t="str">
            <v>Anteil Rückversicherer an den versicherungstechnischen Rückstellungen (Sonstiges Geschäft)</v>
          </cell>
          <cell r="D245" t="str">
            <v>Part des réassureurs dans les provisions techniques (autres affaires)</v>
          </cell>
          <cell r="E245" t="str">
            <v>Share of technical provisions from reinsurance (other business)</v>
          </cell>
        </row>
        <row r="246">
          <cell r="B246" t="str">
            <v>T.08.108</v>
          </cell>
          <cell r="C246" t="str">
            <v>Aktive Rückversicherung: Lebensversicherungsgeschäft (Retrozessionen) - indirektes Geschäft</v>
          </cell>
          <cell r="D246" t="str">
            <v>Réassurance active: Assurance vie (Rétrocessions) - affaires indirectes</v>
          </cell>
          <cell r="E246" t="str">
            <v>Active reinsurance: life insurance business (Retrocessions) - indirect business</v>
          </cell>
        </row>
        <row r="247">
          <cell r="B247" t="str">
            <v>T.08.109</v>
          </cell>
          <cell r="C247" t="str">
            <v>Aktive Rückversicherung: Schadenversicherungsgeschäft (Retrozessionen) - indirektes Geschäft</v>
          </cell>
          <cell r="D247" t="str">
            <v>Réassurance active: Assurance dommages (Rétrocessions) - affaires indirectes</v>
          </cell>
          <cell r="E247" t="str">
            <v>Active reinsurance: casuality insurance business (Retrocessions) - indirect business</v>
          </cell>
        </row>
        <row r="248">
          <cell r="B248" t="str">
            <v>T.08.110</v>
          </cell>
          <cell r="C248" t="str">
            <v>Aktive Rückversicherung: Krankenversicherungsgeschäft (Retrozessionen) - indirektes Geschäft</v>
          </cell>
          <cell r="D248" t="str">
            <v>Réassurance active: Assurance maladie (Rétrocessions) - affaires indirectes</v>
          </cell>
          <cell r="E248" t="str">
            <v>Active reinsurance: health insurance business (Retrocessions) - indirect business</v>
          </cell>
        </row>
        <row r="249">
          <cell r="B249" t="str">
            <v>T.08.111</v>
          </cell>
          <cell r="C249" t="str">
            <v>Aktive Rückversicherung: anteilgebundenes Lebensversicherungsgeschäft (Retrozessionen) - indirektes Geschäft</v>
          </cell>
          <cell r="D249" t="str">
            <v>Réassurance active: Assurance sur la vie liée à des participations (Rétrocessions) - affaires indirectes</v>
          </cell>
          <cell r="E249" t="str">
            <v>Active reinsurance: Unit-linked life insurance (Retrocessions) - indirect business</v>
          </cell>
        </row>
        <row r="250">
          <cell r="B250" t="str">
            <v>T.08.112</v>
          </cell>
          <cell r="C250" t="str">
            <v>Aktive Rückversicherung: sonstiges Geschäft (Retrozessionen) - indirektes Geschäft</v>
          </cell>
          <cell r="D250" t="str">
            <v>Réassurance active: Autres affaires (Rétrocessions) - affaires indirectes</v>
          </cell>
          <cell r="E250" t="str">
            <v>Active reinsurance: Other business (Retrocessions) - indirect business</v>
          </cell>
        </row>
        <row r="252">
          <cell r="B252" t="str">
            <v>T.08.113</v>
          </cell>
          <cell r="C252" t="str">
            <v>1.7 Sachanlagen</v>
          </cell>
          <cell r="D252" t="str">
            <v>1.7 Immobilisations corporelles</v>
          </cell>
          <cell r="E252" t="str">
            <v>1.7 Property and equipment</v>
          </cell>
        </row>
        <row r="253">
          <cell r="B253" t="str">
            <v>T.08.114</v>
          </cell>
          <cell r="C253" t="str">
            <v>Betriebsliegenschaften</v>
          </cell>
          <cell r="D253" t="str">
            <v>Immeubles d'exploitation</v>
          </cell>
          <cell r="E253" t="str">
            <v>Commercial real estate</v>
          </cell>
        </row>
        <row r="254">
          <cell r="B254" t="str">
            <v>T.08.115</v>
          </cell>
          <cell r="C254" t="str">
            <v>Sonstige Sachanlagen</v>
          </cell>
          <cell r="D254" t="str">
            <v>Autres immobilisations corporelles</v>
          </cell>
          <cell r="E254" t="str">
            <v>Other property and equipment</v>
          </cell>
        </row>
        <row r="256">
          <cell r="B256" t="str">
            <v>T.08.116</v>
          </cell>
          <cell r="C256" t="str">
            <v>1.8 Aktivierte Abschlusskosten</v>
          </cell>
          <cell r="D256" t="str">
            <v>1.8 Frais d'acquisition activés</v>
          </cell>
          <cell r="E256" t="str">
            <v>1.8 Deferred acquisition costs</v>
          </cell>
        </row>
        <row r="258">
          <cell r="B258" t="str">
            <v>T.08.117</v>
          </cell>
          <cell r="C258" t="str">
            <v>1.9 Immaterielle Vermögenswerte</v>
          </cell>
          <cell r="D258" t="str">
            <v>1.9 Actifs incorporels</v>
          </cell>
          <cell r="E258" t="str">
            <v>1.9 Intangible assets</v>
          </cell>
        </row>
        <row r="260">
          <cell r="B260" t="str">
            <v>T.08.118</v>
          </cell>
          <cell r="C260" t="str">
            <v>1.10 Forderungen aus dem Versicherungsgeschäft</v>
          </cell>
          <cell r="D260" t="str">
            <v>1.10 Créances nées d'opérations d'assurance</v>
          </cell>
          <cell r="E260" t="str">
            <v>1.10 Receivables from insurance activities</v>
          </cell>
        </row>
        <row r="261">
          <cell r="B261" t="str">
            <v>T.08.119</v>
          </cell>
          <cell r="C261" t="str">
            <v>Forderungen gegenüber Versicherungsnehmern und Agenten</v>
          </cell>
          <cell r="D261" t="str">
            <v>Créances sur les preneurs d'assurance et agents</v>
          </cell>
          <cell r="E261" t="str">
            <v xml:space="preserve">Receivables vis-à-vis policyholders and agents </v>
          </cell>
        </row>
        <row r="262">
          <cell r="B262" t="str">
            <v>T.08.120</v>
          </cell>
          <cell r="C262" t="str">
            <v>Forderungen gegenüber Versicherungsgesellschaften</v>
          </cell>
          <cell r="D262" t="str">
            <v>Créances sur des compagnies d'assurance</v>
          </cell>
          <cell r="E262" t="str">
            <v>Receivables vis-à-vis insurance companies</v>
          </cell>
        </row>
        <row r="263">
          <cell r="B263" t="str">
            <v>T.08.121</v>
          </cell>
          <cell r="C263" t="str">
            <v>davon Forderungen gegenüber Versicherungsgesellschaften: Abgegebene Rückversicherung</v>
          </cell>
          <cell r="D263" t="str">
            <v>dont créances sur des compagnies d'assurance: réassurance cédée</v>
          </cell>
          <cell r="E263" t="str">
            <v>of which receivables vis-à-vis insurance companies: ceded reinsurance</v>
          </cell>
        </row>
        <row r="264">
          <cell r="B264" t="str">
            <v>T.08.122</v>
          </cell>
          <cell r="C264" t="str">
            <v>davon Forderungen gegenüber Versicherungsgesellschaften: Übernommene Rückversicherung</v>
          </cell>
          <cell r="D264" t="str">
            <v>dont créances sur des compagnies d'assurance: réassurance acceptée</v>
          </cell>
          <cell r="E264" t="str">
            <v>of which receivables vis-à-vis insurance companies: reinsurance assumed</v>
          </cell>
        </row>
        <row r="265">
          <cell r="B265" t="str">
            <v>T.08.123</v>
          </cell>
          <cell r="C265" t="str">
            <v>Sonstige Forderungen aus dem Versicherungsgeschäft</v>
          </cell>
          <cell r="D265" t="str">
            <v>Autres créances nées d'opérations d'assurance</v>
          </cell>
          <cell r="E265" t="str">
            <v>Other receivables from insurance business</v>
          </cell>
        </row>
        <row r="266">
          <cell r="B266" t="str">
            <v>T.08.124</v>
          </cell>
          <cell r="C266" t="str">
            <v>davon Forderungen gegenüber Beteiligungen</v>
          </cell>
          <cell r="D266" t="str">
            <v>dont créances sur des participations</v>
          </cell>
          <cell r="E266" t="str">
            <v>of which receivables vis-à-vis participations</v>
          </cell>
        </row>
        <row r="268">
          <cell r="B268" t="str">
            <v>T.08.125</v>
          </cell>
          <cell r="C268" t="str">
            <v>1.11 Übrige Forderungen</v>
          </cell>
          <cell r="D268" t="str">
            <v>1.11 Autres créances</v>
          </cell>
          <cell r="E268" t="str">
            <v>1.11 Other receivables</v>
          </cell>
        </row>
        <row r="270">
          <cell r="B270" t="str">
            <v>T.08.126</v>
          </cell>
          <cell r="C270" t="str">
            <v>1.12 Sonstige Aktiven</v>
          </cell>
          <cell r="D270" t="str">
            <v>1.12 Autres actifs</v>
          </cell>
          <cell r="E270" t="str">
            <v>1.12 Other assets</v>
          </cell>
        </row>
        <row r="271">
          <cell r="B271" t="str">
            <v>T.08.127</v>
          </cell>
          <cell r="C271" t="str">
            <v>Erhaltene Garantien</v>
          </cell>
          <cell r="D271" t="str">
            <v>Garanties reçues</v>
          </cell>
          <cell r="E271" t="str">
            <v>Guarantees received</v>
          </cell>
        </row>
        <row r="272">
          <cell r="B272" t="str">
            <v>T.08.128</v>
          </cell>
          <cell r="C272" t="str">
            <v>Sonstige Vermögenswerte</v>
          </cell>
          <cell r="D272" t="str">
            <v>Autres actifs</v>
          </cell>
          <cell r="E272" t="str">
            <v>Other assets</v>
          </cell>
        </row>
        <row r="274">
          <cell r="B274" t="str">
            <v>T.08.129</v>
          </cell>
          <cell r="C274" t="str">
            <v>1.13 Nicht einbezahltes Grundkapital</v>
          </cell>
          <cell r="D274" t="str">
            <v>1.13 Capital non encore libéré</v>
          </cell>
          <cell r="E274" t="str">
            <v>1.13 Unpaid share capital</v>
          </cell>
        </row>
        <row r="276">
          <cell r="B276" t="str">
            <v>T.08.130</v>
          </cell>
          <cell r="C276" t="str">
            <v>1.14 Aktive Rechnungsabgrenzungen</v>
          </cell>
          <cell r="D276" t="str">
            <v>1.14 Comptes de régularisation</v>
          </cell>
          <cell r="E276" t="str">
            <v>1.14 Accrued income</v>
          </cell>
        </row>
        <row r="277">
          <cell r="B277" t="str">
            <v>T.08.131</v>
          </cell>
          <cell r="C277" t="str">
            <v>Vorausbezahlte Versicherungsleistungen</v>
          </cell>
          <cell r="D277" t="str">
            <v>Prestations d'assurance versées à l'avance</v>
          </cell>
          <cell r="E277" t="str">
            <v>Pre-paid insurance benefits</v>
          </cell>
        </row>
        <row r="278">
          <cell r="B278" t="str">
            <v>T.08.132</v>
          </cell>
          <cell r="C278" t="str">
            <v>Abgegrenzte Zinsen und Mieten</v>
          </cell>
          <cell r="D278" t="str">
            <v>Intérêts et loyers acquis non échus</v>
          </cell>
          <cell r="E278" t="str">
            <v>Accrued interest and rent</v>
          </cell>
        </row>
        <row r="279">
          <cell r="B279" t="str">
            <v>T.08.133</v>
          </cell>
          <cell r="C279" t="str">
            <v>Latente Steuerforderungen</v>
          </cell>
          <cell r="D279" t="str">
            <v>Actifs d'impôts différés</v>
          </cell>
          <cell r="E279" t="str">
            <v>Deferred tax assets</v>
          </cell>
        </row>
        <row r="280">
          <cell r="B280" t="str">
            <v>T.08.134</v>
          </cell>
          <cell r="C280" t="str">
            <v>Sonstige Rechnungsabgrenzungsposten</v>
          </cell>
          <cell r="D280" t="str">
            <v>Autres comptes de régularisation</v>
          </cell>
          <cell r="E280" t="str">
            <v>Other accrued expenses and deferred income</v>
          </cell>
        </row>
        <row r="282">
          <cell r="B282" t="str">
            <v>T.08.135</v>
          </cell>
          <cell r="C282" t="str">
            <v>Total übrige Aktiven</v>
          </cell>
          <cell r="D282" t="str">
            <v>Total autres actifs</v>
          </cell>
          <cell r="E282" t="str">
            <v>Total other assets</v>
          </cell>
        </row>
        <row r="284">
          <cell r="B284" t="str">
            <v>T.08.136</v>
          </cell>
          <cell r="C284" t="str">
            <v>1.15 Total Aktiven</v>
          </cell>
          <cell r="D284" t="str">
            <v>1.15 Total Actifs</v>
          </cell>
          <cell r="E284" t="str">
            <v>1.15 Total Assets</v>
          </cell>
        </row>
        <row r="286">
          <cell r="B286" t="str">
            <v>T.08.137</v>
          </cell>
          <cell r="C286" t="str">
            <v>Fremdkapital</v>
          </cell>
          <cell r="D286" t="str">
            <v>Capital étranger</v>
          </cell>
          <cell r="E286" t="str">
            <v>Liabilities</v>
          </cell>
        </row>
        <row r="288">
          <cell r="B288" t="str">
            <v>T.08.138</v>
          </cell>
          <cell r="C288" t="str">
            <v>2.1 Versicherungstechnische Rückstellungen: Brutto</v>
          </cell>
          <cell r="D288" t="str">
            <v>2.1 Provisions techniques: brutes</v>
          </cell>
          <cell r="E288" t="str">
            <v>2.1 Technical provisions: gross</v>
          </cell>
        </row>
        <row r="289">
          <cell r="B289" t="str">
            <v>T.08.139</v>
          </cell>
          <cell r="C289" t="str">
            <v>Lebensversicherung (direktes Geschäft)</v>
          </cell>
          <cell r="D289" t="str">
            <v>Assurance-vie (affaires directes)</v>
          </cell>
          <cell r="E289" t="str">
            <v>Life insurance (direct business)</v>
          </cell>
        </row>
        <row r="290">
          <cell r="B290" t="str">
            <v>T.08.140</v>
          </cell>
          <cell r="C290" t="str">
            <v>Best Estimate der Versicherungsverpflichtungen (Leben): Brutto</v>
          </cell>
          <cell r="D290" t="str">
            <v>Best estimate des engagements actuariels (vie): bruts</v>
          </cell>
          <cell r="E290" t="str">
            <v>Best estimate of insurance liabilities (life): gross</v>
          </cell>
        </row>
        <row r="291">
          <cell r="B291" t="str">
            <v>T.08.141</v>
          </cell>
          <cell r="C291" t="str">
            <v>davon Einzelgeschäft</v>
          </cell>
          <cell r="D291" t="str">
            <v>dont affaires individuelles</v>
          </cell>
          <cell r="E291" t="str">
            <v>of which individual business</v>
          </cell>
        </row>
        <row r="292">
          <cell r="B292" t="str">
            <v>T.08.142</v>
          </cell>
          <cell r="C292" t="str">
            <v>davon Kollektivgeschäft</v>
          </cell>
          <cell r="D292" t="str">
            <v>dont affaires collectives</v>
          </cell>
          <cell r="E292" t="str">
            <v>of which group business</v>
          </cell>
        </row>
        <row r="293">
          <cell r="B293" t="str">
            <v>T.08.143</v>
          </cell>
          <cell r="C293" t="str">
            <v>Schwankungsrückstellungen und weitere statutarische Reserven (Leben): Brutto</v>
          </cell>
          <cell r="D293" t="str">
            <v>Provisions de fluctuation et autres réserves statutaires (vie): brutes</v>
          </cell>
          <cell r="E293" t="str">
            <v>Fluctuation reserves and other statutory reserves (life): gross</v>
          </cell>
        </row>
        <row r="294">
          <cell r="B294" t="str">
            <v>T.08.144</v>
          </cell>
          <cell r="C294" t="str">
            <v>Best Estimate der sonstigen Versicherungsverpflichtungen (Leben): Brutto</v>
          </cell>
          <cell r="D294" t="str">
            <v>Best estimate des autres engagements actuariels (vie): bruts</v>
          </cell>
          <cell r="E294" t="str">
            <v>Best estimate of other insurance liabilities (life): gross</v>
          </cell>
        </row>
        <row r="295">
          <cell r="B295" t="str">
            <v>T.08.145</v>
          </cell>
          <cell r="C295" t="str">
            <v>davon Zillmerabschlag (Leben): Brutto</v>
          </cell>
          <cell r="D295" t="str">
            <v>dont déduction de Zillmer (vie): brute</v>
          </cell>
          <cell r="E295" t="str">
            <v>of which Zillmer discount (life): gross</v>
          </cell>
        </row>
        <row r="296">
          <cell r="B296" t="str">
            <v>T.08.146</v>
          </cell>
          <cell r="C296" t="str">
            <v>Rückstellungen für vertragliche Überschussbeteiligungen (Leben): Brutto</v>
          </cell>
          <cell r="D296" t="str">
            <v>Provisions pour parts d'excédents contractuels (vie): brutes</v>
          </cell>
          <cell r="E296" t="str">
            <v>Reserves for contractual profit participation (life): gross</v>
          </cell>
        </row>
        <row r="297">
          <cell r="B297" t="str">
            <v>T.08.147</v>
          </cell>
          <cell r="C297" t="str">
            <v>Rückstellungen für Überschussfonds (Leben): Brutto</v>
          </cell>
          <cell r="D297" t="str">
            <v>Provisions pour fonds d'excédents (vie): brutes</v>
          </cell>
          <cell r="E297" t="str">
            <v>Reserves for surplus funds (life): gross</v>
          </cell>
        </row>
        <row r="299">
          <cell r="B299" t="str">
            <v>T.08.148</v>
          </cell>
          <cell r="C299" t="str">
            <v>Schadenversicherung (direktes Geschäft)</v>
          </cell>
          <cell r="D299" t="str">
            <v>Assurance dommages (affaires directes)</v>
          </cell>
          <cell r="E299" t="str">
            <v>Non-life insurance (direct business)</v>
          </cell>
        </row>
        <row r="300">
          <cell r="B300" t="str">
            <v>T.08.149</v>
          </cell>
          <cell r="C300" t="str">
            <v>Best Estimate der Versicherungsverpflichtungen (Schaden): Brutto</v>
          </cell>
          <cell r="D300" t="str">
            <v>Best estimate des engagements actuariels (dommage): bruts</v>
          </cell>
          <cell r="E300" t="str">
            <v>Best estimate of insurance liabilities (non-life): gross</v>
          </cell>
        </row>
        <row r="301">
          <cell r="B301" t="str">
            <v>T.08.150</v>
          </cell>
          <cell r="C301" t="str">
            <v>davon Best Estimate der Verpflichtungen des UVG-Bestandes: Brutto</v>
          </cell>
          <cell r="D301" t="str">
            <v>dont Best estimate des engagements actuariels du portefeuille LAA</v>
          </cell>
          <cell r="E301" t="str">
            <v>of which best estimate of insurance liabilities of the UVG portfolio</v>
          </cell>
        </row>
        <row r="302">
          <cell r="B302" t="str">
            <v>T.08.151</v>
          </cell>
          <cell r="C302" t="str">
            <v>Schwankungsrückstellungen und weitere statutarische Reserven (Schaden): Brutto</v>
          </cell>
          <cell r="D302" t="str">
            <v>Provisions de fluctuation et autres réserves statutaires (dommage): brutes</v>
          </cell>
          <cell r="E302" t="str">
            <v>Fluctuation reserves and other statutory reserves (non-life): gross</v>
          </cell>
        </row>
        <row r="303">
          <cell r="B303" t="str">
            <v>T.08.152</v>
          </cell>
          <cell r="C303" t="str">
            <v>Best Estimate der sonstigen Versicherungsverpflichtungen (Schaden): Brutto</v>
          </cell>
          <cell r="D303" t="str">
            <v>Best estimate des autres engagements actuariels (dommage): bruts</v>
          </cell>
          <cell r="E303" t="str">
            <v>Best estimate of other insurance liabilities (non-life): gross</v>
          </cell>
        </row>
        <row r="304">
          <cell r="B304" t="str">
            <v>T.08.153</v>
          </cell>
          <cell r="C304" t="str">
            <v>Rückstellungen für vertragliche Überschussbeteiligungen (Schaden): Brutto</v>
          </cell>
          <cell r="D304" t="str">
            <v>Provisions pour parts d'excédents contractuels (dommage): brutes</v>
          </cell>
          <cell r="E304" t="str">
            <v>Reserves for contractual profit participation (non-life): gross</v>
          </cell>
        </row>
        <row r="305">
          <cell r="B305" t="str">
            <v>T.08.154</v>
          </cell>
          <cell r="C305" t="str">
            <v>Rückstellungen für Überschussfonds (Schaden): Brutto</v>
          </cell>
          <cell r="D305" t="str">
            <v>Provisions pour fonds d'excédents (dommage): brutes</v>
          </cell>
          <cell r="E305" t="str">
            <v>Reserves for surplus funds (non-life): gross</v>
          </cell>
        </row>
        <row r="307">
          <cell r="B307" t="str">
            <v>T.08.155</v>
          </cell>
          <cell r="C307" t="str">
            <v>Krankenversicherung (direktes Geschäft)</v>
          </cell>
          <cell r="D307" t="str">
            <v>Assurance maladie (affaires directes)</v>
          </cell>
          <cell r="E307" t="str">
            <v>Health insurance (direct business)</v>
          </cell>
        </row>
        <row r="308">
          <cell r="B308" t="str">
            <v>T.08.156</v>
          </cell>
          <cell r="C308" t="str">
            <v>Best Estimate der Versicherungsverpflichtungen (Kranken): Brutto</v>
          </cell>
          <cell r="D308" t="str">
            <v>Best estimate des engagements actuariels (maladie): bruts</v>
          </cell>
          <cell r="E308" t="str">
            <v>Best estimate of insurance liabilities (health): gross</v>
          </cell>
        </row>
        <row r="309">
          <cell r="B309" t="str">
            <v>T.08.157</v>
          </cell>
          <cell r="C309" t="str">
            <v>davon Best Estimate der Versicherungsverpflichtungen Einzelkranken: Brutto</v>
          </cell>
          <cell r="D309" t="str">
            <v xml:space="preserve">dont best estimate des engagements actuariels de l'assurance-maladie individuelle: bruts </v>
          </cell>
          <cell r="E309" t="str">
            <v>of which best estimate of insurance liabilities individual health insurance: gross</v>
          </cell>
        </row>
        <row r="310">
          <cell r="B310" t="str">
            <v>T.08.158</v>
          </cell>
          <cell r="C310" t="str">
            <v>davon Best Estimate der Versicherungsverpflichtungen Kollektivtaggeld: Brutto</v>
          </cell>
          <cell r="D310" t="str">
            <v>dont best estimate des engagements actuariels de l'assurance collective d’indemnités journalières: bruts</v>
          </cell>
          <cell r="E310" t="str">
            <v>of which best estimate of insurance liabilities daily allowance: gross</v>
          </cell>
        </row>
        <row r="311">
          <cell r="B311" t="str">
            <v>T.08.159</v>
          </cell>
          <cell r="C311" t="str">
            <v>Best Estimate der Langzeitverpflichtungen (Kranken): Brutto</v>
          </cell>
          <cell r="D311" t="str">
            <v>Best estimate des engagements de long terme (maladie)</v>
          </cell>
          <cell r="E311" t="str">
            <v>Best estimate of long-term insurance liabilities (health): gross</v>
          </cell>
        </row>
        <row r="312">
          <cell r="B312" t="str">
            <v>T.08.160</v>
          </cell>
          <cell r="C312" t="str">
            <v>Schwankungsrückstellungen und weitere statutarische Reserven (Kranken): Brutto</v>
          </cell>
          <cell r="D312" t="str">
            <v>Provisions pour fluctuation et autres réserves statutaires (maladie): brutes</v>
          </cell>
          <cell r="E312" t="str">
            <v>Fluctuation reserves and other statutory reserves (health): gross</v>
          </cell>
        </row>
        <row r="313">
          <cell r="B313" t="str">
            <v>T.08.161</v>
          </cell>
          <cell r="C313" t="str">
            <v>Best Estimate der sonstigen Versicherungsverpflichtungen (Kranken): Brutto</v>
          </cell>
          <cell r="D313" t="str">
            <v>Best estimate des autres engagements actuariels (maladie): bruts</v>
          </cell>
          <cell r="E313" t="str">
            <v>Best estimate of other insurance liabilities (health): gross</v>
          </cell>
        </row>
        <row r="314">
          <cell r="B314" t="str">
            <v>T.08.162</v>
          </cell>
          <cell r="C314" t="str">
            <v>Rückstellungen für vertragliche Überschussbeteiligungen (Kranken): Brutto</v>
          </cell>
          <cell r="D314" t="str">
            <v>Provisions pour parts d'excédents contractuels (maladie): brutes</v>
          </cell>
          <cell r="E314" t="str">
            <v>Reserves for contractual profit participation (health): gross</v>
          </cell>
        </row>
        <row r="315">
          <cell r="B315" t="str">
            <v>T.08.163</v>
          </cell>
          <cell r="C315" t="str">
            <v>Rückstellungen für Überschussfonds (Kranken): Brutto</v>
          </cell>
          <cell r="D315" t="str">
            <v>Provisions pour fonds d'excédents (maladie): brutes</v>
          </cell>
          <cell r="E315" t="str">
            <v>Reserves for surplus funds (health): gross</v>
          </cell>
        </row>
        <row r="317">
          <cell r="B317" t="str">
            <v>T.08.164</v>
          </cell>
          <cell r="C317" t="str">
            <v>Direktversicherung: Sonstiges Geschäft</v>
          </cell>
          <cell r="D317" t="str">
            <v>Assurance directe: Autres affaires</v>
          </cell>
          <cell r="E317" t="str">
            <v>Direct insurance: Other business</v>
          </cell>
        </row>
        <row r="319">
          <cell r="B319" t="str">
            <v>T.08.165</v>
          </cell>
          <cell r="C319" t="str">
            <v>Aktive Rückversicherung (indirektes Geschäft)</v>
          </cell>
          <cell r="D319" t="str">
            <v>Réassurance active (affaires indirectes)</v>
          </cell>
          <cell r="E319" t="str">
            <v>Active reinsurance (indirect business)</v>
          </cell>
        </row>
        <row r="320">
          <cell r="B320" t="str">
            <v>T.08.166</v>
          </cell>
          <cell r="C320" t="str">
            <v>Aktive Rückversicherung: Lebensversicherungsgeschäft (ohne ALV)</v>
          </cell>
          <cell r="D320" t="str">
            <v>Réassurance active: assurance vie (sans ALV)</v>
          </cell>
          <cell r="E320" t="str">
            <v>Active reinsurance: Life insurance business (without ULI)</v>
          </cell>
        </row>
        <row r="321">
          <cell r="B321" t="str">
            <v>T.08.167</v>
          </cell>
          <cell r="C321" t="str">
            <v>Aktive Rückversicherung: Schadenversicherungsgeschäft</v>
          </cell>
          <cell r="D321" t="str">
            <v>Réassurance active: assurance dommages</v>
          </cell>
          <cell r="E321" t="str">
            <v>Active reinsurance: Non-life insurance business</v>
          </cell>
        </row>
        <row r="322">
          <cell r="B322" t="str">
            <v>T.08.168</v>
          </cell>
          <cell r="C322" t="str">
            <v>Aktive Rückversicherung: Krankenversicherungsgeschäft</v>
          </cell>
          <cell r="D322" t="str">
            <v>Réassurance active: assurance maladie</v>
          </cell>
          <cell r="E322" t="str">
            <v>Active reinsurance: Health insurance business</v>
          </cell>
        </row>
        <row r="323">
          <cell r="B323" t="str">
            <v>T.08.169</v>
          </cell>
          <cell r="C323" t="str">
            <v>Aktive Rückversicherung: Sonstiges Geschäft</v>
          </cell>
          <cell r="D323" t="str">
            <v>Réassurance active: autres affaires</v>
          </cell>
          <cell r="E323" t="str">
            <v>Active reinsurance: Other business</v>
          </cell>
        </row>
        <row r="325">
          <cell r="B325" t="str">
            <v>T.08.170</v>
          </cell>
          <cell r="C325" t="str">
            <v>2.2 Versicherungstechnische Rückstellungen für anteilgebundene Lebensversicherung: Brutto</v>
          </cell>
          <cell r="D325" t="str">
            <v>2.2 Provisions techniques de l'assurance sur la vie liée à des participations: brutes</v>
          </cell>
          <cell r="E325" t="str">
            <v>2.2 Technical provisions for unit-linked life insurance: gross</v>
          </cell>
        </row>
        <row r="326">
          <cell r="B326" t="str">
            <v>T.08.171</v>
          </cell>
          <cell r="C326" t="str">
            <v>Fondsanteilgebundene Lebensversicherung (A 2.1 - A 2.3 &amp; A 6.1)</v>
          </cell>
          <cell r="D326" t="str">
            <v>Assurance de vie liée à des fonds de placement (A 2.1 - A 2.3 et A 6.1)</v>
          </cell>
          <cell r="E326" t="str">
            <v>Unit-linked life insurance (A 2.1 - A 2.3 et A 6.1)</v>
          </cell>
        </row>
        <row r="327">
          <cell r="B327" t="str">
            <v>T.08.172</v>
          </cell>
          <cell r="C327" t="str">
            <v>davon Optionen und Garantien</v>
          </cell>
          <cell r="D327" t="str">
            <v>dont options et garanties</v>
          </cell>
          <cell r="E327" t="str">
            <v>of which options and guarantees</v>
          </cell>
        </row>
        <row r="328">
          <cell r="B328" t="str">
            <v>T.08.173</v>
          </cell>
          <cell r="C328" t="str">
            <v>An interne Anlagebestände oder andere Bezugswerte gebundene Lebensversicherung: Brutto (A 2.4 - A 2.6 &amp; A 6.2)</v>
          </cell>
          <cell r="D328" t="str">
            <v>Assurance de vie liée à des fonds cantonnés ou à d'autres valeurs de référence: brutes (A 2.4 - A 2.6 &amp; A 6.2)</v>
          </cell>
          <cell r="E328" t="str">
            <v>Life insurance linked to internal investment positions and other reference values (A 2.4 - A 2.6 &amp; A 6.2)</v>
          </cell>
        </row>
        <row r="329">
          <cell r="B329" t="str">
            <v>T.08.174</v>
          </cell>
          <cell r="C329" t="str">
            <v>davon Optionen und Garantien</v>
          </cell>
          <cell r="D329" t="str">
            <v>dont options et garanties</v>
          </cell>
          <cell r="E329" t="str">
            <v>of which options and guarantees</v>
          </cell>
        </row>
        <row r="330">
          <cell r="B330" t="str">
            <v>T.08.175</v>
          </cell>
          <cell r="C330" t="str">
            <v>Aktive Rückversicherung: Anteilgebundenes Lebensversicherungsgeschäft</v>
          </cell>
          <cell r="D330" t="str">
            <v>Réassurance active: Assurance sur la vie liée à des participations - Affaires</v>
          </cell>
          <cell r="E330" t="str">
            <v>Active reinsurance: Unit-linked life insurance business</v>
          </cell>
        </row>
        <row r="332">
          <cell r="B332" t="str">
            <v>T.08.176</v>
          </cell>
          <cell r="C332" t="str">
            <v>2.3 Nichtversicherungstechnische Rückstellungen</v>
          </cell>
          <cell r="D332" t="str">
            <v>2.3 Provisions non techniques</v>
          </cell>
          <cell r="E332" t="str">
            <v>2.3 Non-technical provisions</v>
          </cell>
        </row>
        <row r="333">
          <cell r="B333" t="str">
            <v>T.08.177</v>
          </cell>
          <cell r="C333" t="str">
            <v>Rückstellungen für Personalvorsorge</v>
          </cell>
          <cell r="D333" t="str">
            <v>Provisions pour la prévoyance en faveur du personnel</v>
          </cell>
          <cell r="E333" t="str">
            <v>Reserves for employee benefits</v>
          </cell>
        </row>
        <row r="334">
          <cell r="B334" t="str">
            <v>T.08.178</v>
          </cell>
          <cell r="C334" t="str">
            <v xml:space="preserve">Finanzielle Rückstellungen </v>
          </cell>
          <cell r="D334" t="str">
            <v>Provisions financières</v>
          </cell>
          <cell r="E334" t="str">
            <v>Financial provisions</v>
          </cell>
        </row>
        <row r="335">
          <cell r="B335" t="str">
            <v>T.08.179</v>
          </cell>
          <cell r="C335" t="str">
            <v xml:space="preserve">Sonstige Rückstellungen </v>
          </cell>
          <cell r="D335" t="str">
            <v>Autres provisions</v>
          </cell>
          <cell r="E335" t="str">
            <v>Other provisions</v>
          </cell>
        </row>
        <row r="337">
          <cell r="B337" t="str">
            <v>T.08.180</v>
          </cell>
          <cell r="C337" t="str">
            <v>2.4 Verzinsliche Verbindlichkeiten</v>
          </cell>
          <cell r="D337" t="str">
            <v>2.4 Dettes liées à des instruments de taux</v>
          </cell>
          <cell r="E337" t="str">
            <v>2.4 Interest-bearing liabilities</v>
          </cell>
        </row>
        <row r="339">
          <cell r="B339" t="str">
            <v>T.08.181</v>
          </cell>
          <cell r="C339" t="str">
            <v>2.5. Verbindlichkeiten aus derivativen Finanzinstrumenten</v>
          </cell>
          <cell r="D339" t="str">
            <v>2.5 Engagements sur instruments financiers dérivés</v>
          </cell>
          <cell r="E339" t="str">
            <v>2.5 Liabilities from derivative financial instruments</v>
          </cell>
        </row>
        <row r="340">
          <cell r="B340" t="str">
            <v>T.08.182</v>
          </cell>
          <cell r="C340" t="str">
            <v>Zinsrisikobezogene Instrumente</v>
          </cell>
          <cell r="D340" t="str">
            <v>Instruments liés au risque de taux d'intérêt</v>
          </cell>
          <cell r="E340" t="str">
            <v>Interest-risk-related instruments</v>
          </cell>
        </row>
        <row r="341">
          <cell r="B341" t="str">
            <v>T.08.183</v>
          </cell>
          <cell r="C341" t="str">
            <v>Währungsrisikobezogene Instrumente</v>
          </cell>
          <cell r="D341" t="str">
            <v>Instruments liés au risque de change</v>
          </cell>
          <cell r="E341" t="str">
            <v>Currency-risk-related instruments</v>
          </cell>
        </row>
        <row r="342">
          <cell r="B342" t="str">
            <v>T.08.184</v>
          </cell>
          <cell r="C342" t="str">
            <v>(Aktien-)Marktrisikobezogene Instrumente</v>
          </cell>
          <cell r="D342" t="str">
            <v>Instruments liés au risque de marché / des actions</v>
          </cell>
          <cell r="E342" t="str">
            <v>(Equity) Market-risk-related instruments</v>
          </cell>
        </row>
        <row r="343">
          <cell r="B343" t="str">
            <v>T.08.185</v>
          </cell>
          <cell r="C343" t="str">
            <v>Kreditrisikobezogene Instrumente</v>
          </cell>
          <cell r="D343" t="str">
            <v>Instruments liés au risque de crédit</v>
          </cell>
          <cell r="E343" t="str">
            <v>Credit-risk-related instruments</v>
          </cell>
        </row>
        <row r="344">
          <cell r="B344" t="str">
            <v>T.08.186</v>
          </cell>
          <cell r="C344" t="str">
            <v>Versicherungsbezogene Instrumente (z.B. Cat Derivate)</v>
          </cell>
          <cell r="D344" t="str">
            <v>Instruments liés au risque d'assurance (p. ex. Cat Derivate)</v>
          </cell>
          <cell r="E344" t="str">
            <v>Insurance-risk-related instruments  (e.g. cat derivative)</v>
          </cell>
        </row>
        <row r="345">
          <cell r="B345" t="str">
            <v>T.08.187</v>
          </cell>
          <cell r="C345" t="str">
            <v>Übrige derivative Instrumente</v>
          </cell>
          <cell r="D345" t="str">
            <v>Autres instruments dérivés</v>
          </cell>
          <cell r="E345" t="str">
            <v>Other derivative instruments</v>
          </cell>
        </row>
        <row r="347">
          <cell r="B347" t="str">
            <v>T.08.188</v>
          </cell>
          <cell r="C347" t="str">
            <v>2.6 Depotverbindlichkeiten aus abgegebener Rückversicherung</v>
          </cell>
          <cell r="D347" t="str">
            <v>2.6 Dépôts résultant de la réassurance cédée</v>
          </cell>
          <cell r="E347" t="str">
            <v>2.6 Deposit liabilities from ceded reinsurance</v>
          </cell>
        </row>
        <row r="349">
          <cell r="B349" t="str">
            <v>T.08.189</v>
          </cell>
          <cell r="C349" t="str">
            <v>2.7 Verbindlichkeiten aus dem Versicherungsgeschäft</v>
          </cell>
          <cell r="D349" t="str">
            <v>2.7 Dettes nées d'opérations d'assurance</v>
          </cell>
          <cell r="E349" t="str">
            <v>2.7 Liabilities from insurance business</v>
          </cell>
        </row>
        <row r="350">
          <cell r="B350" t="str">
            <v>T.08.190</v>
          </cell>
          <cell r="C350" t="str">
            <v>Aufsichtsrechtliche Verbindlichkeiten der Krankenversicherung</v>
          </cell>
          <cell r="D350" t="str">
            <v>Engagements issus du droit prudentiel en assurance-maladie</v>
          </cell>
          <cell r="E350" t="str">
            <v>Regulatory liabilities of the health insurance</v>
          </cell>
        </row>
        <row r="351">
          <cell r="B351" t="str">
            <v>T.08.191</v>
          </cell>
          <cell r="C351" t="str">
            <v>Sonstige Depotverbindlichkeiten</v>
          </cell>
          <cell r="D351" t="str">
            <v>Autres dépôts reçus de réassureurs</v>
          </cell>
          <cell r="E351" t="str">
            <v>Other deposit liabilities</v>
          </cell>
        </row>
        <row r="352">
          <cell r="B352" t="str">
            <v>T.08.192</v>
          </cell>
          <cell r="C352" t="str">
            <v>Sonstige Verbindlichkeiten aus dem Versicherungsgeschäft</v>
          </cell>
          <cell r="D352" t="str">
            <v>Autres dettes nées d'opérations d'assurance</v>
          </cell>
          <cell r="E352" t="str">
            <v>Other liabilities from insurance business</v>
          </cell>
        </row>
        <row r="354">
          <cell r="B354" t="str">
            <v>T.08.193</v>
          </cell>
          <cell r="C354" t="str">
            <v>2.8 Sonstige Passiven</v>
          </cell>
          <cell r="D354" t="str">
            <v>2.8 Autres passifs</v>
          </cell>
          <cell r="E354" t="str">
            <v>2.8 Other liabilities</v>
          </cell>
        </row>
        <row r="355">
          <cell r="B355" t="str">
            <v>T.08.194</v>
          </cell>
          <cell r="C355" t="str">
            <v>Gegebene Garantien, Bürgschaften</v>
          </cell>
          <cell r="D355" t="str">
            <v>Garanties données, cautionnements</v>
          </cell>
          <cell r="E355" t="str">
            <v>Guarantees given, sureties</v>
          </cell>
        </row>
        <row r="356">
          <cell r="B356" t="str">
            <v>T.08.195</v>
          </cell>
          <cell r="C356" t="str">
            <v>Sonstige Verbindlichkeiten</v>
          </cell>
          <cell r="D356" t="str">
            <v>Dettes diverses</v>
          </cell>
          <cell r="E356" t="str">
            <v>Other liabilities</v>
          </cell>
        </row>
        <row r="358">
          <cell r="B358" t="str">
            <v>T.08.196</v>
          </cell>
          <cell r="C358" t="str">
            <v>2.9. Passive Rechnungsabgrenzung</v>
          </cell>
          <cell r="D358" t="str">
            <v>2.9 Compte de régularisation passif</v>
          </cell>
          <cell r="E358" t="str">
            <v>2.9 Accrued expenses and deferred income</v>
          </cell>
        </row>
        <row r="359">
          <cell r="B359" t="str">
            <v>T.08.197</v>
          </cell>
          <cell r="C359" t="str">
            <v>Sonstige Rechnungsabgrenzungsposten</v>
          </cell>
          <cell r="D359" t="str">
            <v xml:space="preserve">Autres postes du compte de régularisation </v>
          </cell>
          <cell r="E359" t="str">
            <v>Other accrued expenses and deferred income</v>
          </cell>
        </row>
        <row r="361">
          <cell r="B361" t="str">
            <v>T.08.198</v>
          </cell>
          <cell r="C361" t="str">
            <v>2.10 Nachrangige Verbindlichkeiten</v>
          </cell>
          <cell r="D361" t="str">
            <v>2.10 Dettes subordonnées</v>
          </cell>
          <cell r="E361" t="str">
            <v>2.10 Subordinated liabilities</v>
          </cell>
        </row>
        <row r="362">
          <cell r="B362" t="str">
            <v>T.08.199</v>
          </cell>
          <cell r="C362" t="str">
            <v>Unbefristete Anleihen und Darlehen mit Eigenkapitalcharakter</v>
          </cell>
          <cell r="D362" t="str">
            <v>Emprunts et prêts à caractère de fonds propres, à durée indéterminée</v>
          </cell>
          <cell r="E362" t="str">
            <v>Open-ended bonds and loans with characteristics of equity</v>
          </cell>
        </row>
        <row r="363">
          <cell r="B363" t="str">
            <v>T.08.200</v>
          </cell>
          <cell r="C363" t="str">
            <v>Unbefristete sonstige Verbindlichkeiten mit Eigenkapitalcharakter</v>
          </cell>
          <cell r="D363" t="str">
            <v>Autres dettes à caractère de fonds propres</v>
          </cell>
          <cell r="E363" t="str">
            <v>Other open-ended liabilities with characteristics of equity</v>
          </cell>
        </row>
        <row r="364">
          <cell r="B364" t="str">
            <v>T.08.201</v>
          </cell>
          <cell r="C364" t="str">
            <v>Anleihen, Darlehen und sonstige Verbindlichkeiten, die zwingend in Eigenkapital gewandelt werden müssen</v>
          </cell>
          <cell r="D364" t="str">
            <v>Emprunts, prêts et autres dettes devant obligatoirement être convertis en fonds propres</v>
          </cell>
          <cell r="E364" t="str">
            <v>Bonds, loans and other liabilities that must be converted into equity capital</v>
          </cell>
        </row>
        <row r="365">
          <cell r="B365" t="str">
            <v>T.08.202</v>
          </cell>
          <cell r="C365" t="str">
            <v>Anleihen und Darlehen mit Eigenkapitalcharakter mit fester Laufzeit</v>
          </cell>
          <cell r="D365" t="str">
            <v>Emprunts et prêts à caractère de fonds propres, à durée déterminée</v>
          </cell>
          <cell r="E365" t="str">
            <v>Fixed-term bonds and loans with characteristics of equity</v>
          </cell>
        </row>
        <row r="366">
          <cell r="B366" t="str">
            <v>T.08.203</v>
          </cell>
          <cell r="C366" t="str">
            <v>Sonstige Verbindlichkeiten mit Eigenkapitalcharakter mit fester Laufzeit</v>
          </cell>
          <cell r="D366" t="str">
            <v>Autres dettes à caractère de fonds propres, à durée déterminée</v>
          </cell>
          <cell r="E366" t="str">
            <v>Fixed-term other liabilities with characteristics of equity</v>
          </cell>
        </row>
        <row r="368">
          <cell r="B368" t="str">
            <v>T.08.204</v>
          </cell>
          <cell r="C368" t="str">
            <v>Total Fremdkapital</v>
          </cell>
          <cell r="D368" t="str">
            <v>Total capital étranger</v>
          </cell>
          <cell r="E368" t="str">
            <v>Total liabilities</v>
          </cell>
        </row>
        <row r="370">
          <cell r="B370" t="str">
            <v>T.08.205</v>
          </cell>
          <cell r="C370" t="str">
            <v>Differenz</v>
          </cell>
          <cell r="D370" t="str">
            <v>Différence</v>
          </cell>
          <cell r="E370" t="str">
            <v>Difference</v>
          </cell>
        </row>
        <row r="372">
          <cell r="B372" t="str">
            <v>T.08.206</v>
          </cell>
          <cell r="C372" t="str">
            <v>Alle anderen Anleihen (Pfandbriefanleihen, Wandelanleihen, sonstige Anleihen)</v>
          </cell>
          <cell r="D372" t="str">
            <v>Tous les autres placements (lettres de gage, emprunts convertibles, autres placements)</v>
          </cell>
          <cell r="E372" t="str">
            <v>All other investments (mortgage bonds, convertible bonds, other bonds)</v>
          </cell>
        </row>
        <row r="373">
          <cell r="B373" t="str">
            <v>T.08.207</v>
          </cell>
          <cell r="C373" t="str">
            <v xml:space="preserve">Aufriss nach Währungen  </v>
          </cell>
          <cell r="D373" t="str">
            <v xml:space="preserve">Répartition selon la monnaie  </v>
          </cell>
          <cell r="E373" t="str">
            <v xml:space="preserve">Currency breakdown  </v>
          </cell>
        </row>
        <row r="376">
          <cell r="B376" t="str">
            <v>T.09.01</v>
          </cell>
          <cell r="C376" t="str">
            <v>Berechnung des risikotragenden Kapitals (RTK)</v>
          </cell>
          <cell r="D376" t="str">
            <v xml:space="preserve">Calcul du capital porteur de risques (CPR) </v>
          </cell>
          <cell r="E376" t="str">
            <v>Computation of the risk bearing capital (RBC)</v>
          </cell>
        </row>
        <row r="378">
          <cell r="B378" t="str">
            <v>T.09.02</v>
          </cell>
          <cell r="C378" t="str">
            <v>Risikotragendes Kapital unter Going-Concern-Bedingungen</v>
          </cell>
          <cell r="D378" t="str">
            <v>Capital porteur de risques en situation de going-concern</v>
          </cell>
          <cell r="E378" t="str">
            <v>Risk bearing capital under going-concern assumptions</v>
          </cell>
        </row>
        <row r="379">
          <cell r="B379" t="str">
            <v>T.09.03</v>
          </cell>
          <cell r="C379" t="str">
            <v>Kernkapital</v>
          </cell>
          <cell r="D379" t="str">
            <v>Capital de base</v>
          </cell>
          <cell r="E379" t="str">
            <v>Core capital</v>
          </cell>
        </row>
        <row r="380">
          <cell r="B380" t="str">
            <v>T.09.04</v>
          </cell>
          <cell r="C380" t="str">
            <v>Differenzgrösse zwischen Aktiven zu marktnahen Werten minus Fremdkapital zu marktnahen Werten bzw. Best-Estimate</v>
          </cell>
          <cell r="D380" t="str">
            <v>Différence (avant prise en compte des déductions) entre les actifs aux valeurs proches du marché moins Best Estimate du capital étranger</v>
          </cell>
          <cell r="E380" t="str">
            <v>Difference (before deductions) between assets at market-consistent values and best estimates of debt</v>
          </cell>
        </row>
        <row r="381">
          <cell r="B381" t="str">
            <v>T.09.05</v>
          </cell>
          <cell r="C381" t="str">
            <v>Abzüge</v>
          </cell>
          <cell r="D381" t="str">
            <v>Déductions</v>
          </cell>
          <cell r="E381" t="str">
            <v>Deductions</v>
          </cell>
        </row>
        <row r="382">
          <cell r="B382" t="str">
            <v>T.09.06</v>
          </cell>
          <cell r="C382" t="str">
            <v>Bilanzwert eigene Aktien (-)</v>
          </cell>
          <cell r="D382" t="str">
            <v>Valeur au bilan des actions propres (-)</v>
          </cell>
          <cell r="E382" t="str">
            <v>Carrying value of own shares (-)</v>
          </cell>
        </row>
        <row r="383">
          <cell r="B383" t="str">
            <v>T.09.07</v>
          </cell>
          <cell r="C383" t="str">
            <v>Bilanzwert immaterielle Vermögenswerte (-)</v>
          </cell>
          <cell r="D383" t="str">
            <v>Valeur au bilan des actifs incorporels (-)</v>
          </cell>
          <cell r="E383" t="str">
            <v>Carrying value of intangible assets (-)</v>
          </cell>
        </row>
        <row r="384">
          <cell r="B384" t="str">
            <v>T.09.08</v>
          </cell>
          <cell r="C384" t="str">
            <v>Grundstückgewinn- / Handänderungssteuern auf Bewertungsreserven Grundstücke und Bauten (-)</v>
          </cell>
          <cell r="D384" t="str">
            <v>Impôts sur les gains immobiliers et les mutations sur les réserves d'évaluation des terrains et constructions (-)</v>
          </cell>
          <cell r="E384" t="str">
            <v>Tax on real estate gains / real estate transfer tax associated with valuation reserves for land and buildings (-)</v>
          </cell>
        </row>
        <row r="385">
          <cell r="B385" t="str">
            <v>T.09.09</v>
          </cell>
          <cell r="C385" t="str">
            <v>vorgesehene Dividenden und Kapitalrückzahlungen (-)</v>
          </cell>
          <cell r="D385" t="str">
            <v>Dividendes et remboursements de capital prévus (-)</v>
          </cell>
          <cell r="E385" t="str">
            <v>Anticipated dividends and repayments of capital (-)</v>
          </cell>
        </row>
        <row r="386">
          <cell r="B386" t="str">
            <v>T.09.10</v>
          </cell>
          <cell r="C386" t="str">
            <v>sonstige Abzüge (z.B. nicht anrechenbare konzernintene Darlehen) (-)</v>
          </cell>
          <cell r="D386" t="str">
            <v>Autres déductions (par ex. prêts intragroupes non imputables)</v>
          </cell>
          <cell r="E386" t="str">
            <v>Other deductions (e.g. non-eligible intra-group loans)</v>
          </cell>
        </row>
        <row r="387">
          <cell r="B387" t="str">
            <v>T.09.11</v>
          </cell>
          <cell r="C387" t="str">
            <v>Total Abzüge</v>
          </cell>
          <cell r="D387" t="str">
            <v>Déductions totales</v>
          </cell>
          <cell r="E387" t="str">
            <v>Total deductions</v>
          </cell>
        </row>
        <row r="388">
          <cell r="B388" t="str">
            <v>T.09.12</v>
          </cell>
          <cell r="C388" t="str">
            <v>Total Kernkapital</v>
          </cell>
          <cell r="D388" t="str">
            <v>Total capital de base</v>
          </cell>
          <cell r="E388" t="str">
            <v>Total core capital</v>
          </cell>
        </row>
        <row r="389">
          <cell r="B389" t="str">
            <v>T.09.13</v>
          </cell>
          <cell r="C389" t="str">
            <v>Ergänzendes Kapital</v>
          </cell>
          <cell r="D389" t="str">
            <v>Capital complémentaire</v>
          </cell>
          <cell r="E389" t="str">
            <v>Supplementary capital</v>
          </cell>
        </row>
        <row r="390">
          <cell r="B390" t="str">
            <v>T.09.14</v>
          </cell>
          <cell r="C390" t="str">
            <v>Oberes ergänzendes Kapital</v>
          </cell>
          <cell r="D390" t="str">
            <v>Capital complémentaire supérieur</v>
          </cell>
          <cell r="E390" t="str">
            <v>Upper supplementary capital</v>
          </cell>
        </row>
        <row r="391">
          <cell r="B391" t="str">
            <v>T.09.15</v>
          </cell>
          <cell r="C391" t="str">
            <v>Unbefristete Anleihen und Darlehen mit Eigenkapitalcharakter</v>
          </cell>
          <cell r="D391" t="str">
            <v>Emprunts et prêts à caractère de fonds propres, à durée indéterminée</v>
          </cell>
          <cell r="E391" t="str">
            <v>Open-ended bonds and loans with characteristics of equity</v>
          </cell>
        </row>
        <row r="392">
          <cell r="B392" t="str">
            <v>T.09.16</v>
          </cell>
          <cell r="C392" t="str">
            <v>Unbefristete sonstige Verbindlichkeiten mit Eigenkapitalcharakter</v>
          </cell>
          <cell r="D392" t="str">
            <v>Autres dettes à caractère de fonds propres</v>
          </cell>
          <cell r="E392" t="str">
            <v>Other open-ended liabilities with characteristics of equity</v>
          </cell>
        </row>
        <row r="393">
          <cell r="B393" t="str">
            <v>T.09.17</v>
          </cell>
          <cell r="C393" t="str">
            <v>Unteres ergänzendes Kapital</v>
          </cell>
          <cell r="D393" t="str">
            <v>Capital complémentaire inférieur</v>
          </cell>
          <cell r="E393" t="str">
            <v>Lower supplementary capital</v>
          </cell>
        </row>
        <row r="394">
          <cell r="B394" t="str">
            <v>T.09.18</v>
          </cell>
          <cell r="C394" t="str">
            <v>Anleihen und Darlehen mit Eigenkapitalcharakter mit fester Laufzeit</v>
          </cell>
          <cell r="D394" t="str">
            <v>Emprunts et prêts à caractère de fonds propres, à durée déterminée</v>
          </cell>
          <cell r="E394" t="str">
            <v>Fixed-term bonds and loans with characteristics of equity</v>
          </cell>
        </row>
        <row r="395">
          <cell r="B395" t="str">
            <v>T.09.19</v>
          </cell>
          <cell r="C395" t="str">
            <v>Sonstige Verbindlichkeiten mit Eigenkapitalcharakter mit fester Laufzeit</v>
          </cell>
          <cell r="D395" t="str">
            <v>Autres dettes à caractère de fonds propres, à durée déterminée</v>
          </cell>
          <cell r="E395" t="str">
            <v>Fixed-term other liabilities with characteristics of equity</v>
          </cell>
        </row>
        <row r="396">
          <cell r="B396" t="str">
            <v>T.09.20</v>
          </cell>
          <cell r="C396" t="str">
            <v>Total ergänzendes Kapital</v>
          </cell>
          <cell r="D396" t="str">
            <v>Total capital complémentaire</v>
          </cell>
          <cell r="E396" t="str">
            <v>Total supplementary capital</v>
          </cell>
        </row>
        <row r="397">
          <cell r="B397" t="str">
            <v>T.09.21</v>
          </cell>
          <cell r="C397" t="str">
            <v>Zusätzliches Kernkapital (keine Differenzgrösse)</v>
          </cell>
          <cell r="D397" t="str">
            <v>Capital de base complémentaire (pas de différence)</v>
          </cell>
          <cell r="E397" t="str">
            <v>Additional core capital (no differential)</v>
          </cell>
        </row>
        <row r="398">
          <cell r="B398" t="str">
            <v>T.09.22</v>
          </cell>
          <cell r="C398" t="str">
            <v>Anleihen, Darlehen und sonstige Verbindlichkeiten, die zwingend in Eigenkapital gewandelt werden müssen</v>
          </cell>
          <cell r="D398" t="str">
            <v>Emprunts, prêts et autres dettes devant obligatoirement être convertis en fonds propres</v>
          </cell>
          <cell r="E398" t="str">
            <v>Bonds, loans and other liabilities that must be converted into equity capital</v>
          </cell>
        </row>
        <row r="399">
          <cell r="B399" t="str">
            <v>T.09.23</v>
          </cell>
          <cell r="C399" t="str">
            <v>Total zusätzliches Kapital</v>
          </cell>
          <cell r="D399" t="str">
            <v>Total capital de base complémentaire</v>
          </cell>
          <cell r="E399" t="str">
            <v>Total additional capital</v>
          </cell>
        </row>
        <row r="400">
          <cell r="B400" t="str">
            <v>T.09.24</v>
          </cell>
          <cell r="C400" t="str">
            <v>Relevantes risikotragendes Kapital zur Bedeckung des Zielkapitals</v>
          </cell>
          <cell r="D400" t="str">
            <v>Capital porteur de risques relevant pour la couverture du capital cible</v>
          </cell>
          <cell r="E400" t="str">
            <v>Risk bearing capital relevant for target capital's covering</v>
          </cell>
        </row>
        <row r="401">
          <cell r="B401" t="str">
            <v>T.09.25</v>
          </cell>
          <cell r="C401" t="str">
            <v>Risikotragendes Kapital unter Runoff-Bedingungen</v>
          </cell>
          <cell r="D401" t="str">
            <v>Capital porteur de risques en situation de run-off</v>
          </cell>
          <cell r="E401" t="str">
            <v>Risk bearing capital under run-off assumptions</v>
          </cell>
        </row>
        <row r="404">
          <cell r="B404" t="str">
            <v>T.11.01</v>
          </cell>
          <cell r="C404" t="str">
            <v>Differenzen zwischen statutarischer und marktnaher Bewertung (SST-Bilanz)</v>
          </cell>
          <cell r="D404" t="str">
            <v>Differences entre l'évaluation statutaire et proche du marché</v>
          </cell>
          <cell r="E404" t="str">
            <v>Differences between the statutory and the market-consistent valuation</v>
          </cell>
        </row>
        <row r="406">
          <cell r="B406" t="str">
            <v>T.11.02</v>
          </cell>
          <cell r="C406" t="str">
            <v>Vorzeichen</v>
          </cell>
          <cell r="D406" t="str">
            <v>Signe</v>
          </cell>
          <cell r="E406" t="str">
            <v>Sign</v>
          </cell>
        </row>
        <row r="407">
          <cell r="B407" t="str">
            <v>T.11.03</v>
          </cell>
          <cell r="C407" t="str">
            <v xml:space="preserve">Statutarischer Wert  </v>
          </cell>
          <cell r="D407" t="str">
            <v xml:space="preserve">Valeur statutaire  </v>
          </cell>
          <cell r="E407" t="str">
            <v xml:space="preserve">Statutory value  </v>
          </cell>
        </row>
        <row r="408">
          <cell r="B408" t="str">
            <v>T.11.04</v>
          </cell>
          <cell r="C408" t="str">
            <v>Allokation REF (Hier Zeilenref angeben, auf die alloziert werden soll.)</v>
          </cell>
          <cell r="D408" t="str">
            <v>Allocation REF (indiquer la ligne de référence)</v>
          </cell>
          <cell r="E408" t="str">
            <v>Allocation REF (indicate the reference line)</v>
          </cell>
        </row>
        <row r="409">
          <cell r="B409" t="str">
            <v>T.11.05</v>
          </cell>
          <cell r="C409" t="str">
            <v>Allokation WERT (Umzulegender Anteil von Spalte F)</v>
          </cell>
          <cell r="D409" t="str">
            <v>Allocation VALEUR (quote-part de la colonne F qui doit être repartie)</v>
          </cell>
          <cell r="E409" t="str">
            <v>Allocation VALUE (share of column F that has to be allocated)</v>
          </cell>
        </row>
        <row r="410">
          <cell r="B410" t="str">
            <v>T.11.06</v>
          </cell>
          <cell r="C410" t="str">
            <v>Berechnung: Wert für Allokation unter Berücksichtigung unterschiedlichen Vorzeichens</v>
          </cell>
          <cell r="D410" t="str">
            <v>Calcul: Valeur pour l'allocation en tenant compte des signes différents</v>
          </cell>
          <cell r="E410" t="str">
            <v>Computation: Value for the allocation taking into account the different signs</v>
          </cell>
        </row>
        <row r="411">
          <cell r="B411" t="str">
            <v>T.11.07</v>
          </cell>
          <cell r="C411" t="str">
            <v>Zwischenspalte Aktiven und Passiven stimmen noch nicht überein</v>
          </cell>
          <cell r="D411" t="str">
            <v>Inter-colonne Actifs et passifs ne correspondent pas encore</v>
          </cell>
          <cell r="E411" t="str">
            <v>Intermediate column Assets and liabilities do not correspond yet</v>
          </cell>
        </row>
        <row r="412">
          <cell r="B412" t="str">
            <v>T.11.08</v>
          </cell>
          <cell r="C412" t="str">
            <v>Weitere Allokationen Müssen sich gegenseitig kompensieren. Zu benützen, wenn Spalten E und F nicht genügen. Bitte im SST-Bericht begründen.</v>
          </cell>
          <cell r="D412" t="str">
            <v>Autres allocations. Doivent se compenser mutuellement. A utiliser dans le cas où les colonnes E et F ne suffisent pas. Svp expliquer dans le rapport SST</v>
          </cell>
          <cell r="E412" t="str">
            <v>Other allocations. Have to compensate each-other. To use in the case columns E and F are not sufficient. Please explain in the SST report.</v>
          </cell>
        </row>
        <row r="413">
          <cell r="B413" t="str">
            <v>T.11.09</v>
          </cell>
          <cell r="C413" t="str">
            <v xml:space="preserve">Statutarischer Bilanzwert nach Allokation </v>
          </cell>
          <cell r="D413" t="str">
            <v>Valeur statutaire après allocation</v>
          </cell>
          <cell r="E413" t="str">
            <v>Statutory value after allocation</v>
          </cell>
        </row>
        <row r="414">
          <cell r="B414" t="str">
            <v>T.11.10</v>
          </cell>
          <cell r="C414" t="str">
            <v>Bewertungsdifferenzen zw. statutarischem und marktnahem Wert</v>
          </cell>
          <cell r="D414" t="str">
            <v>Différences d'évaluation entre la valeur statutaire et proche du marché</v>
          </cell>
          <cell r="E414" t="str">
            <v>Differences between the statutory and the market-consisten value</v>
          </cell>
        </row>
        <row r="417">
          <cell r="B417" t="str">
            <v>T.12.01</v>
          </cell>
          <cell r="C417" t="str">
            <v>Preisabhängige Assets und Beteiligungen</v>
          </cell>
          <cell r="D417" t="str">
            <v>Expositions à des classes d'actifs dépendantes des prix et participations</v>
          </cell>
          <cell r="E417" t="str">
            <v>Asset prices exposures and participations</v>
          </cell>
        </row>
        <row r="419">
          <cell r="B419" t="str">
            <v>T.12.02</v>
          </cell>
          <cell r="C419" t="str">
            <v>Art</v>
          </cell>
          <cell r="D419" t="str">
            <v>Genre</v>
          </cell>
          <cell r="E419" t="str">
            <v>Type</v>
          </cell>
        </row>
        <row r="420">
          <cell r="B420" t="str">
            <v>T.12.03</v>
          </cell>
          <cell r="C420" t="str">
            <v>Währung</v>
          </cell>
          <cell r="D420" t="str">
            <v>Monnaie</v>
          </cell>
          <cell r="E420" t="str">
            <v>Currency</v>
          </cell>
        </row>
        <row r="421">
          <cell r="B421" t="str">
            <v>T.12.04</v>
          </cell>
          <cell r="C421" t="str">
            <v>Aktien</v>
          </cell>
          <cell r="D421" t="str">
            <v>Actions</v>
          </cell>
          <cell r="E421" t="str">
            <v>Equity</v>
          </cell>
        </row>
        <row r="422">
          <cell r="B422" t="str">
            <v>T.12.05</v>
          </cell>
          <cell r="C422" t="str">
            <v>Hedgefonds</v>
          </cell>
          <cell r="D422" t="str">
            <v>Hedge Funds</v>
          </cell>
          <cell r="E422" t="str">
            <v>Hedge fund</v>
          </cell>
        </row>
        <row r="423">
          <cell r="B423" t="str">
            <v>T.12.06</v>
          </cell>
          <cell r="C423" t="str">
            <v>Private Equity</v>
          </cell>
          <cell r="D423" t="str">
            <v>Private Equity</v>
          </cell>
          <cell r="E423" t="str">
            <v>Private equity</v>
          </cell>
        </row>
        <row r="424">
          <cell r="B424" t="str">
            <v>T.12.07</v>
          </cell>
          <cell r="C424" t="str">
            <v>Wohnimmobilien</v>
          </cell>
          <cell r="D424" t="str">
            <v>Immeubles résidentiels</v>
          </cell>
          <cell r="E424" t="str">
            <v>Real estate private</v>
          </cell>
        </row>
        <row r="425">
          <cell r="B425" t="str">
            <v>T.12.08</v>
          </cell>
          <cell r="C425" t="str">
            <v>Geschäftsimmobilien</v>
          </cell>
          <cell r="D425" t="str">
            <v>Immobilier commercial</v>
          </cell>
          <cell r="E425" t="str">
            <v>Real estate commercial</v>
          </cell>
        </row>
        <row r="426">
          <cell r="B426" t="str">
            <v>T.12.09</v>
          </cell>
          <cell r="C426" t="str">
            <v>Total (immaterielle) Beteiligungen</v>
          </cell>
          <cell r="D426" t="str">
            <v>Total participations immatérielles</v>
          </cell>
          <cell r="E426" t="str">
            <v>Total (immaterial) participation</v>
          </cell>
        </row>
        <row r="429">
          <cell r="B429" t="str">
            <v>T.13.01</v>
          </cell>
          <cell r="C429" t="str">
            <v>Cashflows aus festverzinslichen Wertpapieren</v>
          </cell>
          <cell r="D429" t="str">
            <v>Cash flows des produits à taux fixe</v>
          </cell>
          <cell r="E429" t="str">
            <v>Fixed income cash flows</v>
          </cell>
        </row>
        <row r="431">
          <cell r="B431" t="str">
            <v>T.13.02</v>
          </cell>
          <cell r="C431" t="str">
            <v>Währung</v>
          </cell>
          <cell r="D431" t="str">
            <v>Monnaie</v>
          </cell>
          <cell r="E431" t="str">
            <v>Currency</v>
          </cell>
        </row>
        <row r="432">
          <cell r="B432" t="str">
            <v>T.13.03</v>
          </cell>
          <cell r="C432" t="str">
            <v>Rating</v>
          </cell>
          <cell r="D432" t="str">
            <v>Notation</v>
          </cell>
          <cell r="E432" t="str">
            <v>Rating</v>
          </cell>
        </row>
        <row r="433">
          <cell r="B433" t="str">
            <v>T.13.04</v>
          </cell>
          <cell r="C433" t="str">
            <v>Gesamtmarktwert</v>
          </cell>
          <cell r="D433" t="str">
            <v>Valeur de marché totale</v>
          </cell>
          <cell r="E433" t="str">
            <v>Total market value</v>
          </cell>
        </row>
        <row r="434">
          <cell r="B434" t="str">
            <v>T.13.05</v>
          </cell>
          <cell r="C434" t="str">
            <v>Spread</v>
          </cell>
          <cell r="D434" t="str">
            <v>Spread</v>
          </cell>
          <cell r="E434" t="str">
            <v>Spread</v>
          </cell>
        </row>
        <row r="435">
          <cell r="B435" t="str">
            <v>T.13.06</v>
          </cell>
          <cell r="C435" t="str">
            <v>Nur wenn negative Cash Flows vorhanden sind</v>
          </cell>
          <cell r="D435" t="str">
            <v>Seulement dans le cas de cash flows négatifs</v>
          </cell>
          <cell r="E435" t="str">
            <v>Only if there are negative cash flows</v>
          </cell>
        </row>
        <row r="438">
          <cell r="B438" t="str">
            <v>T.14.01</v>
          </cell>
          <cell r="C438" t="str">
            <v>Cashflows aus Versicherungsverpflichtungen</v>
          </cell>
          <cell r="D438" t="str">
            <v>Cash flows des engagements d'assurance</v>
          </cell>
          <cell r="E438" t="str">
            <v>Insurance liability cash flows</v>
          </cell>
        </row>
        <row r="440">
          <cell r="B440" t="str">
            <v>T.14.02</v>
          </cell>
          <cell r="C440" t="str">
            <v>Sparte</v>
          </cell>
          <cell r="D440" t="str">
            <v>Branche</v>
          </cell>
          <cell r="E440" t="str">
            <v>Branch</v>
          </cell>
        </row>
        <row r="441">
          <cell r="B441" t="str">
            <v>T.14.03</v>
          </cell>
          <cell r="C441" t="str">
            <v>Währung</v>
          </cell>
          <cell r="D441" t="str">
            <v>Monnaie</v>
          </cell>
          <cell r="E441" t="str">
            <v>Currency</v>
          </cell>
        </row>
        <row r="442">
          <cell r="B442" t="str">
            <v>T.14.04</v>
          </cell>
          <cell r="C442" t="str">
            <v>Leben</v>
          </cell>
          <cell r="D442" t="str">
            <v>Vie</v>
          </cell>
          <cell r="E442" t="str">
            <v>Life</v>
          </cell>
        </row>
        <row r="443">
          <cell r="B443" t="str">
            <v>T.14.05</v>
          </cell>
          <cell r="C443" t="str">
            <v>Schaden</v>
          </cell>
          <cell r="D443" t="str">
            <v>Dommages</v>
          </cell>
          <cell r="E443" t="str">
            <v>Non Life</v>
          </cell>
        </row>
        <row r="444">
          <cell r="B444" t="str">
            <v>T.14.06</v>
          </cell>
          <cell r="C444" t="str">
            <v>Kranken</v>
          </cell>
          <cell r="D444" t="str">
            <v>Maladie</v>
          </cell>
          <cell r="E444" t="str">
            <v>Health</v>
          </cell>
        </row>
        <row r="445">
          <cell r="B445" t="str">
            <v>T.14.07</v>
          </cell>
          <cell r="C445" t="str">
            <v>Die Zuordnung der Währung erfolgt gemäss dem Dokument Technische Beschreibung für das Standardmodell Marktrisiko-Standardmodell.</v>
          </cell>
          <cell r="D445" t="str">
            <v>Attribution de la monnaie selon le document Description technique du modèle standard pour les risques de marché.</v>
          </cell>
          <cell r="E445" t="str">
            <v>Currency mapping according to the document Technische Beschreibung für das Standardmodell Marktrisiko.</v>
          </cell>
        </row>
        <row r="446">
          <cell r="B446" t="str">
            <v>T.14.08</v>
          </cell>
          <cell r="C446" t="str">
            <v>Gemäss Dokument "Hinweise zum Feldtest 2018 Spartenspezifische Vorgaben" bzw. "Information for the field test 2018 Prescriptions for reinsurers"</v>
          </cell>
          <cell r="D446" t="str">
            <v>Selon le document</v>
          </cell>
          <cell r="E446" t="str">
            <v xml:space="preserve">According to the document </v>
          </cell>
        </row>
        <row r="447">
          <cell r="B447" t="str">
            <v>T.14.09</v>
          </cell>
          <cell r="C447" t="str">
            <v>Gemäss Dokument "Hinweise zum Feldtest 2018 Spartenspezifische Vorgaben" bzw. "Information for the field test 2018 Prescriptions for reinsurers"</v>
          </cell>
          <cell r="D447" t="str">
            <v>Selon le document</v>
          </cell>
          <cell r="E447" t="str">
            <v xml:space="preserve">According to the document </v>
          </cell>
        </row>
        <row r="448">
          <cell r="B448" t="str">
            <v>T.14.10</v>
          </cell>
          <cell r="C448" t="str">
            <v>Gemäss Dokument Technische Beschreibung für das SST-Standardmodell Krankenversicherung, Abschnitt 10.3.</v>
          </cell>
          <cell r="D448" t="str">
            <v>Selon le document Description technique pour le modèle standard SST assurance-maladie, section 10.3.</v>
          </cell>
          <cell r="E448" t="str">
            <v>According to Technische Beschreibung für das SST-Standardmodell Krankenversicherung, chapter 10.3.</v>
          </cell>
        </row>
        <row r="451">
          <cell r="B451" t="str">
            <v>T.15.01</v>
          </cell>
          <cell r="C451" t="str">
            <v>Termingeschäfte für preisabhängige Assets</v>
          </cell>
          <cell r="D451" t="str">
            <v>Positions dans des contrats forward equity</v>
          </cell>
          <cell r="E451" t="str">
            <v>Equity forward positions</v>
          </cell>
        </row>
        <row r="453">
          <cell r="B453" t="str">
            <v>T.15.02</v>
          </cell>
          <cell r="C453" t="str">
            <v>Vertrag</v>
          </cell>
          <cell r="D453" t="str">
            <v>Contrat</v>
          </cell>
          <cell r="E453" t="str">
            <v>Contract</v>
          </cell>
        </row>
        <row r="454">
          <cell r="B454" t="str">
            <v>T.15.03</v>
          </cell>
          <cell r="C454" t="str">
            <v>Assetklasse</v>
          </cell>
          <cell r="D454" t="str">
            <v>Type d'actif</v>
          </cell>
          <cell r="E454" t="str">
            <v>Asset type (underlying)</v>
          </cell>
        </row>
        <row r="455">
          <cell r="B455" t="str">
            <v>T.15.04</v>
          </cell>
          <cell r="C455" t="str">
            <v>Währung</v>
          </cell>
          <cell r="D455" t="str">
            <v>Monnaie</v>
          </cell>
          <cell r="E455" t="str">
            <v>Currency</v>
          </cell>
        </row>
        <row r="456">
          <cell r="B456" t="str">
            <v>T.15.05</v>
          </cell>
          <cell r="C456" t="str">
            <v>Fälligkeit (in Jahren)</v>
          </cell>
          <cell r="D456" t="str">
            <v>Durée jusqu'à l'échéance (en années)</v>
          </cell>
          <cell r="E456" t="str">
            <v>Time to maturity (in years)</v>
          </cell>
        </row>
        <row r="457">
          <cell r="B457" t="str">
            <v>T.15.06</v>
          </cell>
          <cell r="C457" t="str">
            <v>Zugrundeliegendes Exposure (t=0)</v>
          </cell>
          <cell r="D457" t="str">
            <v>Exposition sous-jacente (t=0)</v>
          </cell>
          <cell r="E457" t="str">
            <v>Underlying exposure (t=0)</v>
          </cell>
        </row>
        <row r="458">
          <cell r="B458" t="str">
            <v>T.15.07</v>
          </cell>
          <cell r="C458" t="str">
            <v>Terminpreis</v>
          </cell>
          <cell r="D458" t="str">
            <v>Prix à terme</v>
          </cell>
          <cell r="E458" t="str">
            <v>Forward price</v>
          </cell>
        </row>
        <row r="459">
          <cell r="B459" t="str">
            <v>T.15.08</v>
          </cell>
          <cell r="C459" t="str">
            <v>Lang/Kurz</v>
          </cell>
          <cell r="D459" t="str">
            <v>Long/Short</v>
          </cell>
          <cell r="E459" t="str">
            <v>Long/Short</v>
          </cell>
        </row>
        <row r="460">
          <cell r="B460" t="str">
            <v>T.15.09</v>
          </cell>
          <cell r="C460" t="str">
            <v>In dieses Blatt sind alle Preis-Forward-Verträge einzutragen. Es sind so viele Zeile zu kopieren, wie es Preis-Forward-Verträge gibt. Forwards können aggregiert werden. Der aggregierte Forward-Preis ist dann der exposuregewichtete Durchschnitt.</v>
          </cell>
          <cell r="D460" t="str">
            <v>Tous les contrats avec un prix à terme doivent être inscrits sur cette feuille. Il faut copier autant de lignes qu’il y a de contrats avec un prix à terme. Les forwards peuvent être agrégés. Le prix à terme agrégé constitue alors la moyenne pondérée en fonction de l’exposition.</v>
          </cell>
          <cell r="E460" t="str">
            <v>All price forward contracts must be entered in this sheet. There are as many lines to copy as there are price forward contracts. Forwards can be aggregated. The aggregated forward price is then the exposure-weighted average.</v>
          </cell>
        </row>
        <row r="461">
          <cell r="B461" t="str">
            <v>T.15.10</v>
          </cell>
          <cell r="C461" t="str">
            <v>Die Assetklassen sind im Blatt Asset Prices definiert.</v>
          </cell>
          <cell r="D461" t="str">
            <v>Les catégories d’actifs sont définies dans la feuille Asset Prices.</v>
          </cell>
          <cell r="E461" t="str">
            <v>The asset classes are defined in the Asset Prices sheet.</v>
          </cell>
        </row>
        <row r="462">
          <cell r="B462" t="str">
            <v>T.15.11</v>
          </cell>
          <cell r="C462" t="str">
            <v>Die Währung ist abhängig von der Assetklasse im Blatt Asset Prices definiert. Die Einheit ist in Mio. anzugeben.</v>
          </cell>
          <cell r="D462" t="str">
            <v>La monnaie est définie en fonction de la catégorie d’actifs dans la feuille Asset Prices. L’unité doit être spécifiée en millions.</v>
          </cell>
          <cell r="E462" t="str">
            <v>The currency defined based on the asset class in the Asset Prices sheet. The unit must be entered in millions.</v>
          </cell>
        </row>
        <row r="463">
          <cell r="B463" t="str">
            <v>T.15.12</v>
          </cell>
          <cell r="C463" t="str">
            <v>Die Restlaufzeit ist ab dem Bilanz Stichtag gemessen und ist ganzzahlig anzugeben, mindestens 1 Jahr.</v>
          </cell>
          <cell r="D463" t="str">
            <v>La durée résiduelle est mesurée à partir de la date de référence du bilan et doit être indiquée sous forme de nombre entier, avec un minimum d’un an.</v>
          </cell>
          <cell r="E463" t="str">
            <v>The residual term is measured from the balance sheet reference date and must be stated in whole numbers, at least 1 year.</v>
          </cell>
        </row>
        <row r="464">
          <cell r="B464" t="str">
            <v>T.15.13</v>
          </cell>
          <cell r="C464" t="str">
            <v>Das Underlying Exposure ist in der angegebenen Währung einzutragen. Es wird angenommen, dass der gehedgte Preisindex auf 1 normiert ist.</v>
          </cell>
          <cell r="D464" t="str">
            <v>L’exposition sous-jacente doit être inscrite dans la monnaie spécifiée. On suppose que l’indice de prix couvert est normalisé à 1.</v>
          </cell>
          <cell r="E464" t="str">
            <v>The underlying exposure must be entered in the currency indicated. It is assumed that the hedged price index is standardised to 1.</v>
          </cell>
        </row>
        <row r="465">
          <cell r="B465" t="str">
            <v>T.15.14</v>
          </cell>
          <cell r="C465" t="str">
            <v>Hier ist der vereinbarte Forward-Preis für das Underlying einzutragen. 
Bei einem vollständigen Hedge ist der vereinbarte Forward Preis in der Grössenordnung des Underlying Exposure.</v>
          </cell>
          <cell r="D465" t="str">
            <v>Le prix à terme convenu pour le sous-jacent doit être inscrit ici.</v>
          </cell>
          <cell r="E465" t="str">
            <v>Enter the agreed forward price here. 
In the case of a complete hedge, the agreed forward price is in the range of the underlying exposure.</v>
          </cell>
        </row>
        <row r="466">
          <cell r="B466" t="str">
            <v>T.15.15</v>
          </cell>
          <cell r="C466" t="str">
            <v>Hier ist die vereinbarte Position einzutragen.</v>
          </cell>
          <cell r="D466" t="str">
            <v>Dans le cas d’une couverture complète, le prix à terme convenu correspond approximativement à l’exposition du sous-jacent.</v>
          </cell>
          <cell r="E466" t="str">
            <v>Enter the agreed position here.</v>
          </cell>
        </row>
        <row r="469">
          <cell r="B469" t="str">
            <v>T.16.01</v>
          </cell>
          <cell r="C469" t="str">
            <v>Devisentermingeschäfte</v>
          </cell>
          <cell r="D469" t="str">
            <v>Positions dans des contrats forward de devises</v>
          </cell>
          <cell r="E469" t="str">
            <v>Foreign-exchange forward positions</v>
          </cell>
        </row>
        <row r="471">
          <cell r="B471" t="str">
            <v>T.16.02</v>
          </cell>
          <cell r="C471" t="str">
            <v>Vertrag</v>
          </cell>
          <cell r="D471" t="str">
            <v>Contrat</v>
          </cell>
          <cell r="E471" t="str">
            <v>Contract</v>
          </cell>
        </row>
        <row r="472">
          <cell r="B472" t="str">
            <v>T.16.03</v>
          </cell>
          <cell r="C472" t="str">
            <v>Fälligkeit (in Jahren)</v>
          </cell>
          <cell r="D472" t="str">
            <v>Durée jusqu'à l'échéance (en années)</v>
          </cell>
          <cell r="E472" t="str">
            <v>Time to maturity (in years)</v>
          </cell>
        </row>
        <row r="473">
          <cell r="B473" t="str">
            <v>T.16.04</v>
          </cell>
          <cell r="C473" t="str">
            <v>Nominell</v>
          </cell>
          <cell r="D473" t="str">
            <v>Nominale</v>
          </cell>
          <cell r="E473" t="str">
            <v>Nominal</v>
          </cell>
        </row>
        <row r="474">
          <cell r="B474" t="str">
            <v>T.16.05</v>
          </cell>
          <cell r="C474" t="str">
            <v>Terminkurs</v>
          </cell>
          <cell r="D474" t="str">
            <v>Taux à terme</v>
          </cell>
          <cell r="E474" t="str">
            <v>Forward rate</v>
          </cell>
        </row>
        <row r="475">
          <cell r="B475" t="str">
            <v>T.16.06</v>
          </cell>
          <cell r="C475" t="str">
            <v>Fremdwährung</v>
          </cell>
          <cell r="D475" t="str">
            <v>Devises</v>
          </cell>
          <cell r="E475" t="str">
            <v>Foreign currency</v>
          </cell>
        </row>
        <row r="476">
          <cell r="B476" t="str">
            <v>T.16.07</v>
          </cell>
          <cell r="C476" t="str">
            <v>Lang/Kurz</v>
          </cell>
          <cell r="D476" t="str">
            <v>Long/Short</v>
          </cell>
          <cell r="E476" t="str">
            <v>Long/Short</v>
          </cell>
        </row>
        <row r="477">
          <cell r="B477" t="str">
            <v>T.16.08</v>
          </cell>
          <cell r="C477" t="str">
            <v>In dieses Blatt sind alle FX-Forward-Verträge einzutragen. Es sind so viele Zeilen zu kopieren, wie es FX-Forward-Verträge gibt. Forwards können aggregiert werden. Die aggregierte Forward Rate ist dann der exposuregewichtete Durchschnitt.</v>
          </cell>
          <cell r="D477" t="str">
            <v>Tous les contrats de change à terme doivent être inscrits sur cette feuille. Il faut copier autant de lignes qu’il y a de contrats de change à terme. Les forwards peuvent être agrégés. Le taux à terme agrégé constitue alors la moyenne pondérée en fonction de l’exposition.</v>
          </cell>
          <cell r="E477" t="str">
            <v>All FX forward contracts must be entered in this sheet. The number of lines to copy equals the number of FX forward contracts. Forwards can be aggregated. The aggregated forward rate is then the exposure-weighted average.</v>
          </cell>
        </row>
        <row r="478">
          <cell r="B478" t="str">
            <v>T.16.09</v>
          </cell>
          <cell r="C478" t="str">
            <v>Die Restlaufzeit wird ab dem Bilanz Stichtag gemessen und ist ganzzahlig anzugeben, mindestens 1 Jahr.</v>
          </cell>
          <cell r="D478" t="str">
            <v>La durée résiduelle est mesurée à partir de la date de référence du bilan et doit être indiquée sous forme de nombre entier, avec un minimum d’un an.</v>
          </cell>
          <cell r="E478" t="str">
            <v>The residual term is measured from the balance sheet reference date and must be stated in whole numbers, at least 1 year.</v>
          </cell>
        </row>
        <row r="479">
          <cell r="B479" t="str">
            <v>T.16.10</v>
          </cell>
          <cell r="C479" t="str">
            <v>Das Nominal ist in der zu hedgenden Währung einzutragen.</v>
          </cell>
          <cell r="D479" t="str">
            <v>Le nominal doit être inscrit dans la monnaie à couvrir.</v>
          </cell>
          <cell r="E479" t="str">
            <v>The nominal must be entered in the currency to be hedged.</v>
          </cell>
        </row>
        <row r="480">
          <cell r="B480" t="str">
            <v>T.16.11</v>
          </cell>
          <cell r="C480" t="str">
            <v>Hier ist der vereinbarte Wechselkurs einzutragen.</v>
          </cell>
          <cell r="D480" t="str">
            <v>Le taux de change convenu doit être saisi ici.</v>
          </cell>
          <cell r="E480" t="str">
            <v>Enter the agreed exchange rate here.</v>
          </cell>
        </row>
        <row r="481">
          <cell r="B481" t="str">
            <v>T.16.12</v>
          </cell>
          <cell r="C481" t="str">
            <v>Hier ist die zu hedgende Fremdwährung einzutragen. Die Fremdwährung ist eine andere Währung als die SST-Währung. Die Einheit ist in Mio. anzugeben.</v>
          </cell>
          <cell r="D481" t="str">
            <v>La monnaie étrangère à couvrir doit être saisie ici. La monnaie étrangère est différente de la monnaie du SST. L’unité doit être spécifiée en millions.</v>
          </cell>
          <cell r="E481" t="str">
            <v>Enter the foreign currency to be hedged here. The foreign currency is a currency other than the SST currency. The unit must be entered in millions.</v>
          </cell>
        </row>
        <row r="482">
          <cell r="B482" t="str">
            <v>T.16.13</v>
          </cell>
          <cell r="C482" t="str">
            <v>Hier ist die vereinbarte Position einzutragen.</v>
          </cell>
          <cell r="D482" t="str">
            <v>La position convenue doit être saisie ici.</v>
          </cell>
          <cell r="E482" t="str">
            <v>Enter the agreed position here.</v>
          </cell>
        </row>
        <row r="485">
          <cell r="B485" t="str">
            <v>T.17.01</v>
          </cell>
          <cell r="C485" t="str">
            <v>Delta-Normal Marktrisiko</v>
          </cell>
          <cell r="D485" t="str">
            <v>Risques de marché delta-normal</v>
          </cell>
          <cell r="E485" t="str">
            <v xml:space="preserve">Delta-Normal market risk </v>
          </cell>
        </row>
        <row r="487">
          <cell r="B487" t="str">
            <v>T.17.02</v>
          </cell>
          <cell r="C487" t="str">
            <v>Risikofaktor</v>
          </cell>
          <cell r="D487" t="str">
            <v>Facteur de risques</v>
          </cell>
          <cell r="E487" t="str">
            <v>Risk factor</v>
          </cell>
        </row>
        <row r="488">
          <cell r="B488" t="str">
            <v>T.17.03</v>
          </cell>
          <cell r="C488" t="str">
            <v>Kurzbezeichnung</v>
          </cell>
          <cell r="D488" t="str">
            <v>Abréviation</v>
          </cell>
          <cell r="E488" t="str">
            <v>Shortcut</v>
          </cell>
        </row>
        <row r="489">
          <cell r="B489" t="str">
            <v>T.17.04</v>
          </cell>
          <cell r="C489" t="str">
            <v>Auslenkung des Risikofaktors</v>
          </cell>
          <cell r="D489" t="str">
            <v>Modification du facteur de risque</v>
          </cell>
          <cell r="E489" t="str">
            <v>Risk factor change</v>
          </cell>
        </row>
        <row r="490">
          <cell r="B490" t="str">
            <v>T.17.05</v>
          </cell>
          <cell r="C490" t="str">
            <v>Änderungen der Aktiven bei Auslenkung des Risikofaktors</v>
          </cell>
          <cell r="D490" t="str">
            <v>Modifications des actifs dues à des modifications du facteur de risque</v>
          </cell>
          <cell r="E490" t="str">
            <v>Changes in the assets due to a move in the risk factor</v>
          </cell>
        </row>
        <row r="491">
          <cell r="B491" t="str">
            <v>T.17.06</v>
          </cell>
          <cell r="C491" t="str">
            <v>Änderungen der Passiven bei Auslenkung des Risikofaktors</v>
          </cell>
          <cell r="D491" t="str">
            <v>Modifications des passifs dues à des modifications du facteur de risque</v>
          </cell>
          <cell r="E491" t="str">
            <v>Changes in the liabilities due to a move in the risk factor</v>
          </cell>
        </row>
        <row r="492">
          <cell r="B492" t="str">
            <v>T.17.07</v>
          </cell>
          <cell r="C492" t="str">
            <v>Nach oben</v>
          </cell>
          <cell r="D492" t="str">
            <v>En haut</v>
          </cell>
          <cell r="E492" t="str">
            <v>Up</v>
          </cell>
        </row>
        <row r="493">
          <cell r="B493" t="str">
            <v>T.17.08</v>
          </cell>
          <cell r="C493" t="str">
            <v>Nach unten</v>
          </cell>
          <cell r="D493" t="str">
            <v>Vers le bas</v>
          </cell>
          <cell r="E493" t="str">
            <v>Down</v>
          </cell>
        </row>
        <row r="494">
          <cell r="B494" t="str">
            <v>T.17.09</v>
          </cell>
          <cell r="C494" t="str">
            <v>CHF kurzfristiger Zinssatz</v>
          </cell>
          <cell r="D494" t="str">
            <v>CHF taux d'intérêt à court terme</v>
          </cell>
          <cell r="E494" t="str">
            <v>CHF short-term rate</v>
          </cell>
        </row>
        <row r="495">
          <cell r="B495" t="str">
            <v>T.17.10</v>
          </cell>
          <cell r="C495" t="str">
            <v>CHF mittelfristiger Zinssatz</v>
          </cell>
          <cell r="D495" t="str">
            <v>CHF taux d'intérêt à moyen terme</v>
          </cell>
          <cell r="E495" t="str">
            <v>CHF mid-term rate</v>
          </cell>
        </row>
        <row r="496">
          <cell r="B496" t="str">
            <v>T.17.11</v>
          </cell>
          <cell r="C496" t="str">
            <v>CHF langfristiger Zinssatz</v>
          </cell>
          <cell r="D496" t="str">
            <v>CHF taux d'intérêt à long terme</v>
          </cell>
          <cell r="E496" t="str">
            <v>CHF long-term rate</v>
          </cell>
        </row>
        <row r="497">
          <cell r="B497" t="str">
            <v>T.17.12</v>
          </cell>
          <cell r="C497" t="str">
            <v>EUR kurzfristiger Zinssatz</v>
          </cell>
          <cell r="D497" t="str">
            <v>EUR taux d'intérêt à court terme</v>
          </cell>
          <cell r="E497" t="str">
            <v>EUR short-term rate</v>
          </cell>
        </row>
        <row r="498">
          <cell r="B498" t="str">
            <v>T.17.13</v>
          </cell>
          <cell r="C498" t="str">
            <v>EUR mittelfristiger Zinssatz</v>
          </cell>
          <cell r="D498" t="str">
            <v>EUR taux d'intérêt à moyen terme</v>
          </cell>
          <cell r="E498" t="str">
            <v>EUR mid-term rate</v>
          </cell>
        </row>
        <row r="499">
          <cell r="B499" t="str">
            <v>T.17.14</v>
          </cell>
          <cell r="C499" t="str">
            <v>EUR langfristiger Zinssatz</v>
          </cell>
          <cell r="D499" t="str">
            <v>EUR taux d'intérêt à long terme</v>
          </cell>
          <cell r="E499" t="str">
            <v>EUR long-term rate</v>
          </cell>
        </row>
        <row r="500">
          <cell r="B500" t="str">
            <v>T.17.15</v>
          </cell>
          <cell r="C500" t="str">
            <v>USD kurzfristiger Zinssatz</v>
          </cell>
          <cell r="D500" t="str">
            <v>USD taux d'intérêt à court terme</v>
          </cell>
          <cell r="E500" t="str">
            <v>USD short-term rate</v>
          </cell>
        </row>
        <row r="501">
          <cell r="B501" t="str">
            <v>T.17.16</v>
          </cell>
          <cell r="C501" t="str">
            <v>USD mittelfristiger Zinssatz</v>
          </cell>
          <cell r="D501" t="str">
            <v>USD taux d'intérêt à moyen terme</v>
          </cell>
          <cell r="E501" t="str">
            <v>USD mid-term rate</v>
          </cell>
        </row>
        <row r="502">
          <cell r="B502" t="str">
            <v>T.17.17</v>
          </cell>
          <cell r="C502" t="str">
            <v>USD langfristiger Zinssatz</v>
          </cell>
          <cell r="D502" t="str">
            <v>USD taux d'intérêt à long terme</v>
          </cell>
          <cell r="E502" t="str">
            <v>USD long-term rate</v>
          </cell>
        </row>
        <row r="503">
          <cell r="B503" t="str">
            <v>T.17.18</v>
          </cell>
          <cell r="C503" t="str">
            <v>GBP kurzfristiger Zinssatz</v>
          </cell>
          <cell r="D503" t="str">
            <v>GBP taux d'intérêt à court terme</v>
          </cell>
          <cell r="E503" t="str">
            <v>GBP short-term rate</v>
          </cell>
        </row>
        <row r="504">
          <cell r="B504" t="str">
            <v>T.17.19</v>
          </cell>
          <cell r="C504" t="str">
            <v>GBP mittelfristiger Zinssatz</v>
          </cell>
          <cell r="D504" t="str">
            <v>GBP taux d'intérêt à moyen terme</v>
          </cell>
          <cell r="E504" t="str">
            <v>GBP mid-term rate</v>
          </cell>
        </row>
        <row r="505">
          <cell r="B505" t="str">
            <v>T.17.20</v>
          </cell>
          <cell r="C505" t="str">
            <v>GBP langfristiger Zinssatz</v>
          </cell>
          <cell r="D505" t="str">
            <v>GBP taux d'intérêt à long terme</v>
          </cell>
          <cell r="E505" t="str">
            <v>GBP long-term rate</v>
          </cell>
        </row>
        <row r="506">
          <cell r="B506" t="str">
            <v>T.17.21</v>
          </cell>
          <cell r="C506" t="str">
            <v>Implizite Zinsvolatilität</v>
          </cell>
          <cell r="D506" t="str">
            <v>Volatilité du taux d'intérêt implicite</v>
          </cell>
          <cell r="E506" t="str">
            <v>Implied interest rate volatility</v>
          </cell>
        </row>
        <row r="507">
          <cell r="B507" t="str">
            <v>T.17.22</v>
          </cell>
          <cell r="C507" t="str">
            <v>Credit Spread USA AAA</v>
          </cell>
          <cell r="D507" t="str">
            <v>Credit Spread USA AAA</v>
          </cell>
          <cell r="E507" t="str">
            <v>Credit Spread USA AAA</v>
          </cell>
        </row>
        <row r="508">
          <cell r="B508" t="str">
            <v>T.17.23</v>
          </cell>
          <cell r="C508" t="str">
            <v>Credit Spread USA AA</v>
          </cell>
          <cell r="D508" t="str">
            <v>Credit Spread USA AA</v>
          </cell>
          <cell r="E508" t="str">
            <v>Credit Spread USA AA</v>
          </cell>
        </row>
        <row r="509">
          <cell r="B509" t="str">
            <v>T.17.24</v>
          </cell>
          <cell r="C509" t="str">
            <v>Credit Spread USA A</v>
          </cell>
          <cell r="D509" t="str">
            <v>Credit Spread USA A</v>
          </cell>
          <cell r="E509" t="str">
            <v>Credit Spread USA A</v>
          </cell>
        </row>
        <row r="510">
          <cell r="B510" t="str">
            <v>T.17.25</v>
          </cell>
          <cell r="C510" t="str">
            <v>Credit Spread USA BBB</v>
          </cell>
          <cell r="D510" t="str">
            <v>Credit Spread USA BBB</v>
          </cell>
          <cell r="E510" t="str">
            <v>Credit Spread USA BBB</v>
          </cell>
        </row>
        <row r="511">
          <cell r="B511" t="str">
            <v>T.17.26</v>
          </cell>
          <cell r="C511" t="str">
            <v>Credit Spread USA BB</v>
          </cell>
          <cell r="D511" t="str">
            <v>Credit Spread USA BB</v>
          </cell>
          <cell r="E511" t="str">
            <v>Credit Spread USA BB</v>
          </cell>
        </row>
        <row r="512">
          <cell r="B512" t="str">
            <v>T.17.27</v>
          </cell>
          <cell r="C512" t="str">
            <v>Credit Spread EU AA</v>
          </cell>
          <cell r="D512" t="str">
            <v>Credit Spread EU AA</v>
          </cell>
          <cell r="E512" t="str">
            <v>Credit Spread EU AA</v>
          </cell>
        </row>
        <row r="513">
          <cell r="B513" t="str">
            <v>T.17.28</v>
          </cell>
          <cell r="C513" t="str">
            <v>Credit Spread EU A</v>
          </cell>
          <cell r="D513" t="str">
            <v>Credit Spread EU A</v>
          </cell>
          <cell r="E513" t="str">
            <v>Credit Spread EU A</v>
          </cell>
        </row>
        <row r="514">
          <cell r="B514" t="str">
            <v>T.17.29</v>
          </cell>
          <cell r="C514" t="str">
            <v>Credit Spread EU BBB</v>
          </cell>
          <cell r="D514" t="str">
            <v>Credit Spread EU BBB</v>
          </cell>
          <cell r="E514" t="str">
            <v>Credit Spread EU BBB</v>
          </cell>
        </row>
        <row r="515">
          <cell r="B515" t="str">
            <v>T.17.30</v>
          </cell>
          <cell r="C515" t="str">
            <v>Credit Spread EU Govi unter AAA</v>
          </cell>
          <cell r="D515" t="str">
            <v>Credit Spread EU Govi au-dessous de AAA</v>
          </cell>
          <cell r="E515" t="str">
            <v>Credit Spread EU GOVI under AAA</v>
          </cell>
        </row>
        <row r="516">
          <cell r="B516" t="str">
            <v>T.17.31</v>
          </cell>
          <cell r="C516" t="str">
            <v>Credit Spread CH Pfandbriefe und Govi-related</v>
          </cell>
          <cell r="D516" t="str">
            <v>Credit Spread CH Lettres de gage et Govi-related</v>
          </cell>
          <cell r="E516" t="str">
            <v>Credit Spread CH Mortgage bonds and Govi-related</v>
          </cell>
        </row>
        <row r="517">
          <cell r="B517" t="str">
            <v>T.17.32</v>
          </cell>
          <cell r="C517" t="str">
            <v>Credit Spread CH Corporates</v>
          </cell>
          <cell r="D517" t="str">
            <v>Credit Spread CH Corporates</v>
          </cell>
          <cell r="E517" t="str">
            <v>Credit Spread CH Corporates</v>
          </cell>
        </row>
        <row r="518">
          <cell r="B518" t="str">
            <v>T.17.33</v>
          </cell>
          <cell r="C518" t="str">
            <v>Swap-Government Spread</v>
          </cell>
          <cell r="D518" t="str">
            <v>Swap-Government Spread</v>
          </cell>
          <cell r="E518" t="str">
            <v>Swap government spread</v>
          </cell>
        </row>
        <row r="519">
          <cell r="B519" t="str">
            <v>T.17.34</v>
          </cell>
          <cell r="C519" t="str">
            <v>Wechselkurs EUR/CHF</v>
          </cell>
          <cell r="D519" t="str">
            <v>Taux de change EUR/CHF</v>
          </cell>
          <cell r="E519" t="str">
            <v>Exchange rate EUR/CHF</v>
          </cell>
        </row>
        <row r="520">
          <cell r="B520" t="str">
            <v>T.17.35</v>
          </cell>
          <cell r="C520" t="str">
            <v>Wechselkurs USD/CHF</v>
          </cell>
          <cell r="D520" t="str">
            <v>Taux de change USD/CHF</v>
          </cell>
          <cell r="E520" t="str">
            <v>Exchange rate USD/CHF</v>
          </cell>
        </row>
        <row r="521">
          <cell r="B521" t="str">
            <v>T.17.36</v>
          </cell>
          <cell r="C521" t="str">
            <v>Wechselkurs GBP/CHF</v>
          </cell>
          <cell r="D521" t="str">
            <v>Taux de change GBP/CHF</v>
          </cell>
          <cell r="E521" t="str">
            <v>Exchange rate GBP/CHF</v>
          </cell>
        </row>
        <row r="522">
          <cell r="B522" t="str">
            <v>T.17.37</v>
          </cell>
          <cell r="C522" t="str">
            <v>Wechselkurs JPY/CHF</v>
          </cell>
          <cell r="D522" t="str">
            <v>Taux de change JPY/CHF</v>
          </cell>
          <cell r="E522" t="str">
            <v>Exchange rate JPY/CHF</v>
          </cell>
        </row>
        <row r="523">
          <cell r="B523" t="str">
            <v>T.17.38</v>
          </cell>
          <cell r="C523" t="str">
            <v xml:space="preserve">Implizite FX-Volatilität </v>
          </cell>
          <cell r="D523" t="str">
            <v>Volatilité implicite du taux de change</v>
          </cell>
          <cell r="E523" t="str">
            <v>Implied FX-Volatility</v>
          </cell>
        </row>
        <row r="524">
          <cell r="B524" t="str">
            <v>T.17.39</v>
          </cell>
          <cell r="C524" t="str">
            <v>Aktien Schweiz</v>
          </cell>
          <cell r="D524" t="str">
            <v>Actions Suisse</v>
          </cell>
          <cell r="E524" t="str">
            <v>Stocks CH</v>
          </cell>
        </row>
        <row r="525">
          <cell r="B525" t="str">
            <v>T.17.40</v>
          </cell>
          <cell r="C525" t="str">
            <v>Aktien European Economic and Monetary Union (EMU)</v>
          </cell>
          <cell r="D525" t="str">
            <v>Actions Union européenne économique et monétaire (EMU)</v>
          </cell>
          <cell r="E525" t="str">
            <v>Stocks European Economic and Monetary Union (EMU)</v>
          </cell>
        </row>
        <row r="526">
          <cell r="B526" t="str">
            <v>T.17.41</v>
          </cell>
          <cell r="C526" t="str">
            <v>Aktien USA</v>
          </cell>
          <cell r="D526" t="str">
            <v>Actions États-Unis d'Amérique (USA)</v>
          </cell>
          <cell r="E526" t="str">
            <v>Stocks USA</v>
          </cell>
        </row>
        <row r="527">
          <cell r="B527" t="str">
            <v>T.17.42</v>
          </cell>
          <cell r="C527" t="str">
            <v>Aktien Grossbritannien</v>
          </cell>
          <cell r="D527" t="str">
            <v>Actions Royaume-Uni</v>
          </cell>
          <cell r="E527" t="str">
            <v>Stocks UK</v>
          </cell>
        </row>
        <row r="528">
          <cell r="B528" t="str">
            <v>T.17.43</v>
          </cell>
          <cell r="C528" t="str">
            <v>Aktien Japan</v>
          </cell>
          <cell r="D528" t="str">
            <v>Actions Japon</v>
          </cell>
          <cell r="E528" t="str">
            <v>Stocks Japan</v>
          </cell>
        </row>
        <row r="529">
          <cell r="B529" t="str">
            <v>T.17.44</v>
          </cell>
          <cell r="C529" t="str">
            <v>Implizite Aktienvolatilität</v>
          </cell>
          <cell r="D529" t="str">
            <v>Volatilité implicite des actions</v>
          </cell>
          <cell r="E529" t="str">
            <v>Implied stock volatility</v>
          </cell>
        </row>
        <row r="530">
          <cell r="B530" t="str">
            <v>T.17.45</v>
          </cell>
          <cell r="C530" t="str">
            <v>Hedgefonds</v>
          </cell>
          <cell r="D530" t="str">
            <v>Hedge Funds</v>
          </cell>
          <cell r="E530" t="str">
            <v>Hedge funds</v>
          </cell>
        </row>
        <row r="531">
          <cell r="B531" t="str">
            <v>T.17.46</v>
          </cell>
          <cell r="C531" t="str">
            <v>Private Equity</v>
          </cell>
          <cell r="D531" t="str">
            <v>Private Equity</v>
          </cell>
          <cell r="E531" t="str">
            <v>Private equity</v>
          </cell>
        </row>
        <row r="532">
          <cell r="B532" t="str">
            <v>T.17.47</v>
          </cell>
          <cell r="C532" t="str">
            <v>Immobilienfonds Schweiz</v>
          </cell>
          <cell r="D532" t="str">
            <v>Fonds immobiliers Suisse</v>
          </cell>
          <cell r="E532" t="str">
            <v>Real estate funds Switzerland</v>
          </cell>
        </row>
        <row r="533">
          <cell r="B533" t="str">
            <v>T.17.48</v>
          </cell>
          <cell r="C533" t="str">
            <v>Beteiligung</v>
          </cell>
          <cell r="D533" t="str">
            <v>Participation</v>
          </cell>
          <cell r="E533" t="str">
            <v>Participation</v>
          </cell>
        </row>
        <row r="534">
          <cell r="B534" t="str">
            <v>T.17.49</v>
          </cell>
          <cell r="C534" t="str">
            <v>In diesem Blatt sind die Delta-Auslenkungen für diejenigen Bilanzpositionen, die in den vorhergehenden Blättern noch nicht erfasst worden sind, einzutragen. 
Die Delta-Auslenkungen werden gemäss Dokument Technische Beschreibung für Standardmodell Marktrisiko bestimmt.
Delta Auslenkungen für Insurance Liabilities werden gemäss der technischen Beschreibungen der spartenspezifischen Standardmodelle bestimmt. 
   - Delta Auslenkungen für TVOG Einzelleben
   - Delta Sensitivitäten für UVG Renten und Langfristleistungen
Die Risikofaktoren sowie die übrigen Bilanzpositionen sind gemäss Dokument Technische Beschreibung für das Standardmodell Marktrisiko definiert.</v>
          </cell>
          <cell r="D534" t="str">
            <v>Il faut indiquer dans cette feuille les déviations delta pour les positions du bilan qui n’ont pas encore été saisies dans les feuilles précédentes. 
Les déviations delta sont déterminées selon le document « Technische Beschreibung für das Standardmodell Marktrisiko  ».
Les déviations delta pour les insurance liabilities sont déterminées selon le document « Hinweise zum Feldtest 2018 Spartenspezifische Vorgaben ». 
   - Déviations delta TVOG vie individuelle
   - sensibilités delta pour rentes LAA et prestations de long terme
les facteurs de risque et les autres positions du bilan sont définies conformément au document « Description technique pour le modèle standard risques de marché ».</v>
          </cell>
          <cell r="E534" t="str">
            <v>The delta ranges/sensitivities for balance sheet positions not covered in the preceding sheets should be entered in this sheet. 
The delta ranges are determined by the document Technische Beschreibung für das Standardmodell Marktrisiko (available in German only).
Delta ranges for insurance liabilities are determined by the document Information on the 2018 field test – sector-specific guidelines (German only). 
   - Delta sensitivities for TVOG individual life
   - Delta sensitivities for pensions and long-term payments in accident insurance
The risk factors and other balance sheet positions are defined in Technische Beschreibung für das Standardmodell Marktrisiko.</v>
          </cell>
        </row>
        <row r="535">
          <cell r="B535" t="str">
            <v>T.17.50</v>
          </cell>
          <cell r="C535" t="str">
            <v>Neubewertung der Positionen bei + 100 % / - 0 % Änderung der Volatilität gemäss Dokument Technische Beschreibung für das Standardmodell Marktrisiko.</v>
          </cell>
          <cell r="D535" t="str">
            <v>Réévaluation des positions en cas de modification de + 100 % / - 0 % de la volatilité selon le document « Technische Beschreibung für das Standardmodell Marktrisiko ».</v>
          </cell>
          <cell r="E535" t="str">
            <v>Revaluation of the positions for +100%/ - 0 % shift in volatility in accordance with Technische Beschreibung für das Standardmodell Marktrisiko (available in German only).</v>
          </cell>
        </row>
        <row r="538">
          <cell r="B538" t="str">
            <v>T.18.01</v>
          </cell>
          <cell r="C538" t="str">
            <v>Erwartetes Finanzergebnis</v>
          </cell>
          <cell r="D538" t="str">
            <v>Résultat financier attendu</v>
          </cell>
          <cell r="E538" t="str">
            <v>Expected financial results</v>
          </cell>
        </row>
        <row r="540">
          <cell r="B540" t="str">
            <v>T.18.02</v>
          </cell>
          <cell r="C540" t="str">
            <v>Assetklasse</v>
          </cell>
          <cell r="D540" t="str">
            <v>Type d'actif</v>
          </cell>
          <cell r="E540" t="str">
            <v>Asset type</v>
          </cell>
        </row>
        <row r="541">
          <cell r="B541" t="str">
            <v>T.18.03</v>
          </cell>
          <cell r="C541" t="str">
            <v>Erwartete Rendite</v>
          </cell>
          <cell r="D541" t="str">
            <v>Rendement attendu</v>
          </cell>
          <cell r="E541" t="str">
            <v>Expected return</v>
          </cell>
        </row>
        <row r="542">
          <cell r="B542" t="str">
            <v>T.18.04</v>
          </cell>
          <cell r="C542" t="str">
            <v>Hypotheken</v>
          </cell>
          <cell r="D542" t="str">
            <v>Hypothèques</v>
          </cell>
          <cell r="E542" t="str">
            <v>Mortgages</v>
          </cell>
        </row>
        <row r="543">
          <cell r="B543" t="str">
            <v>T.18.05</v>
          </cell>
          <cell r="C543" t="str">
            <v>Unternehmen</v>
          </cell>
          <cell r="D543" t="str">
            <v>Entreprises</v>
          </cell>
          <cell r="E543" t="str">
            <v>Corporates</v>
          </cell>
        </row>
        <row r="544">
          <cell r="B544" t="str">
            <v>T.18.06</v>
          </cell>
          <cell r="C544" t="str">
            <v>Aktien</v>
          </cell>
          <cell r="D544" t="str">
            <v>Actions</v>
          </cell>
          <cell r="E544" t="str">
            <v>Equity</v>
          </cell>
        </row>
        <row r="545">
          <cell r="B545" t="str">
            <v>T.18.07</v>
          </cell>
          <cell r="C545" t="str">
            <v>Hedgefonds</v>
          </cell>
          <cell r="D545" t="str">
            <v>Hedge Funds</v>
          </cell>
          <cell r="E545" t="str">
            <v>Hedge funds</v>
          </cell>
        </row>
        <row r="546">
          <cell r="B546" t="str">
            <v>T.18.08</v>
          </cell>
          <cell r="C546" t="str">
            <v>Private Equity</v>
          </cell>
          <cell r="D546" t="str">
            <v>Private Equity</v>
          </cell>
          <cell r="E546" t="str">
            <v>Private equity</v>
          </cell>
        </row>
        <row r="547">
          <cell r="B547" t="str">
            <v>T.18.09</v>
          </cell>
          <cell r="C547" t="str">
            <v>Immobilien</v>
          </cell>
          <cell r="D547" t="str">
            <v>Immobilier</v>
          </cell>
          <cell r="E547" t="str">
            <v>Real estate</v>
          </cell>
        </row>
        <row r="548">
          <cell r="B548" t="str">
            <v>T.18.10</v>
          </cell>
          <cell r="C548" t="str">
            <v>Delta-Restterm</v>
          </cell>
          <cell r="D548" t="str">
            <v>Reste delta</v>
          </cell>
          <cell r="E548" t="str">
            <v>Delta Remainder</v>
          </cell>
        </row>
        <row r="549">
          <cell r="B549" t="str">
            <v>T.18.11</v>
          </cell>
          <cell r="C549" t="str">
            <v>Hier sind die Exposures für das erwartete finanzielle Ergebnis umgerechnet in die Referenzwährung einzutragen.
Die erwartete Überrendite wird gemäss Dokument Technische Beschreibung für das Standardmodell Marktrisiko berechnet.</v>
          </cell>
          <cell r="D549" t="str">
            <v>Il faut indiquer ici les expositions pour le résultat financier attendu, converties dans la monnaie de référence.
Le rendement excédentaire est calculé conformément au document « Technische Beschreibung für das Standardmodell Marktrisiko  ».</v>
          </cell>
          <cell r="E549" t="str">
            <v>The exposures for the expected financial result converted into the reference currency are entered here. The expected excess return is calculated according the document Technische Beschreibung für das Standardmodell Marktrisiko (available in German only).</v>
          </cell>
        </row>
        <row r="550">
          <cell r="B550" t="str">
            <v>T.18.12</v>
          </cell>
          <cell r="C550" t="str">
            <v>Für Assets im Deltamodell ist die Überrendite unternehmensspezifisch anhand der gegebenen Benchmarks einzutragen.</v>
          </cell>
          <cell r="D550" t="str">
            <v>Pour les actifs dans le modèle delta, le rendement excédentaire doit être indiqué de manière spécifique à l’entreprise au moyen des benchmarks donnés.</v>
          </cell>
          <cell r="E550" t="str">
            <v>For assets in the delta model the excess return is entered on a company-specific basis based on the benchmarks provided.</v>
          </cell>
        </row>
        <row r="553">
          <cell r="B553" t="str">
            <v>T.19.01</v>
          </cell>
          <cell r="C553" t="str">
            <v>Kreditrisiko gemäss Standardansatz Basel III</v>
          </cell>
          <cell r="D553" t="str">
            <v>Risque de crédit Bâle III</v>
          </cell>
          <cell r="E553" t="str">
            <v xml:space="preserve">Credit risk Basel III </v>
          </cell>
        </row>
        <row r="555">
          <cell r="B555" t="str">
            <v>T.19.02</v>
          </cell>
          <cell r="C555" t="str">
            <v>Positionsklasse SA-BIZ</v>
          </cell>
          <cell r="D555" t="str">
            <v>Classes de positions (SA-BRI)</v>
          </cell>
          <cell r="E555" t="str">
            <v>Position categories (SA-BIS)</v>
          </cell>
        </row>
        <row r="556">
          <cell r="B556" t="str">
            <v>T.19.03</v>
          </cell>
          <cell r="C556" t="str">
            <v>Erläuterungen</v>
          </cell>
          <cell r="D556" t="str">
            <v>Explications</v>
          </cell>
          <cell r="E556" t="str">
            <v>Explanatory notes</v>
          </cell>
        </row>
        <row r="557">
          <cell r="B557" t="str">
            <v>T.19.04</v>
          </cell>
          <cell r="C557" t="str">
            <v>Rating / Instrument</v>
          </cell>
          <cell r="D557" t="str">
            <v>Rating / Instrument</v>
          </cell>
          <cell r="E557" t="str">
            <v>Rating / Instrument</v>
          </cell>
        </row>
        <row r="558">
          <cell r="B558" t="str">
            <v>T.19.05</v>
          </cell>
          <cell r="C558" t="str">
            <v>Risikogewicht</v>
          </cell>
          <cell r="D558" t="str">
            <v>Pondération du risque</v>
          </cell>
          <cell r="E558" t="str">
            <v>Risk weight</v>
          </cell>
        </row>
        <row r="559">
          <cell r="B559" t="str">
            <v>T.19.06</v>
          </cell>
          <cell r="C559" t="str">
            <v>Exposure ohne Kreditrisikominderung (CRM)</v>
          </cell>
          <cell r="D559" t="str">
            <v>Exposition sans diminution du risque de crédit (CRM)</v>
          </cell>
          <cell r="E559" t="str">
            <v>Exposure without credit risk mitigation (CRM)</v>
          </cell>
        </row>
        <row r="560">
          <cell r="B560" t="str">
            <v>T.19.07</v>
          </cell>
          <cell r="C560" t="str">
            <v>Besicherte Positionen</v>
          </cell>
          <cell r="D560" t="str">
            <v>Positions adossées à des sûretés</v>
          </cell>
          <cell r="E560" t="str">
            <v>Collateralised positions</v>
          </cell>
        </row>
        <row r="561">
          <cell r="B561" t="str">
            <v>T.19.08</v>
          </cell>
          <cell r="C561" t="str">
            <v>Garantien und Kreditderivate</v>
          </cell>
          <cell r="D561" t="str">
            <v>Garanties et dérivés de crédit</v>
          </cell>
          <cell r="E561" t="str">
            <v>Guarantees and credit derivatives</v>
          </cell>
        </row>
        <row r="562">
          <cell r="B562" t="str">
            <v>T.19.09</v>
          </cell>
          <cell r="C562" t="str">
            <v>Risikogewichtete Positionen nach CRM</v>
          </cell>
          <cell r="D562" t="str">
            <v>Positions pondérées du risque après CRM</v>
          </cell>
          <cell r="E562" t="str">
            <v>Risk weighted positions after CRM</v>
          </cell>
        </row>
        <row r="563">
          <cell r="B563" t="str">
            <v>T.19.10</v>
          </cell>
          <cell r="C563" t="str">
            <v>Nicht geratet</v>
          </cell>
          <cell r="D563" t="str">
            <v>Sans notation</v>
          </cell>
          <cell r="E563" t="str">
            <v>Not rated</v>
          </cell>
        </row>
        <row r="565">
          <cell r="B565" t="str">
            <v>T.19.11</v>
          </cell>
          <cell r="C565" t="str">
            <v>Positionsklassen (SA-BIZ) bei Verwendung externer Ratings</v>
          </cell>
          <cell r="D565" t="str">
            <v>Classes de positions (AS-BRI) avec notations externes</v>
          </cell>
          <cell r="E565" t="str">
            <v xml:space="preserve">Position categories (SA-BIS) applying external ratings </v>
          </cell>
        </row>
        <row r="566">
          <cell r="B566" t="str">
            <v>T.19.12</v>
          </cell>
          <cell r="C566" t="str">
            <v>Zentralregierungen und Zentralbanken</v>
          </cell>
          <cell r="D566" t="str">
            <v>Gouvernements centraux et banques centrales</v>
          </cell>
          <cell r="E566" t="str">
            <v>Central governments and central banks</v>
          </cell>
        </row>
        <row r="567">
          <cell r="B567" t="str">
            <v>T.19.13</v>
          </cell>
          <cell r="C567" t="str">
            <v>Eidgenossenschaft und Schweizerische Nationalbank, sofern die Forderung auf Landeswährung lautet und in dieser refinanziert ist.</v>
          </cell>
          <cell r="D567" t="str">
            <v>Confédération et Banque nationale suisse, pour autant que la créance soit libellée dans la monnaie du pays et refinancée dans cette même monnaie.</v>
          </cell>
          <cell r="E567" t="str">
            <v>Swiss Confederation and Swiss National Bank, provided that the claim is denominated in the national currency and is also refinanced in it.</v>
          </cell>
        </row>
        <row r="568">
          <cell r="B568" t="str">
            <v>T.19.14</v>
          </cell>
          <cell r="C568" t="str">
            <v>Öffentlichrechtliche Körperschaften</v>
          </cell>
          <cell r="D568" t="str">
            <v>Corporations de droit public</v>
          </cell>
          <cell r="E568" t="str">
            <v>Public-sector entities</v>
          </cell>
        </row>
        <row r="569">
          <cell r="B569" t="str">
            <v>T.19.15</v>
          </cell>
          <cell r="C569" t="str">
            <v>Öffentlichrechtliche Körperschaften ohne Rating, sofern diese über das Recht zur Erhebung von Steuern verfügen oder sofern deren Verpflichtungen vollständig und unbegrenzt durch ein öffentliches Gemeinwesen garantiert sind.</v>
          </cell>
          <cell r="D569" t="str">
            <v>Corporations de droit public sans notations, si elles sont habilitées à lever des impôts ou si leurs engagements sont garantis intégralement et de manière illimitée par une communauté publique</v>
          </cell>
          <cell r="E569" t="str">
            <v>Unrated public-sector entities provided that they possess tax-raising powers or their liabilities are guaranteed in full and without limitation by a public entity.</v>
          </cell>
        </row>
        <row r="570">
          <cell r="B570" t="str">
            <v>T.19.16</v>
          </cell>
          <cell r="C570" t="str">
            <v>Kantone ohne Rating</v>
          </cell>
          <cell r="D570" t="str">
            <v>Cantons sans notation</v>
          </cell>
          <cell r="E570" t="str">
            <v>Unrated Cantons</v>
          </cell>
        </row>
        <row r="571">
          <cell r="B571" t="str">
            <v>T.19.17</v>
          </cell>
          <cell r="C571" t="str">
            <v>BIZ, IWF und multilaterale Entwicklungsbanken</v>
          </cell>
          <cell r="D571" t="str">
            <v>BRI, FMI et banques multilatérales de développement</v>
          </cell>
          <cell r="E571" t="str">
            <v>BIS, IMF and multilateral development banks</v>
          </cell>
        </row>
        <row r="572">
          <cell r="B572" t="str">
            <v>T.19.18</v>
          </cell>
          <cell r="C572" t="str">
            <v>Multilaterale Entwicklungsbanken</v>
          </cell>
          <cell r="D572" t="str">
            <v>Banques multilatérales de développement</v>
          </cell>
          <cell r="E572" t="str">
            <v>Multilateral development banks</v>
          </cell>
        </row>
        <row r="573">
          <cell r="B573" t="str">
            <v>T.19.19</v>
          </cell>
          <cell r="C573" t="str">
            <v>Bank für Internationalen Zahlungsausgleich (BIZ), Internationaler Währungsfonds (IWF), bestimmte von der FINMA bezeichnete multilaterale Entwicklungsbanken</v>
          </cell>
          <cell r="D573" t="str">
            <v>Banque des Règlements Internationaux (BRI), Fonds monétaire international (FMI), certaines banques multilatérales de développement désignées par l'autorité de surveillance (FINMA)</v>
          </cell>
          <cell r="E573" t="str">
            <v>Bank for International Settlements (BIS), International Monetary Fund (IMF), specific multilateral development banks designated by the regulatory authority (FINMA)</v>
          </cell>
        </row>
        <row r="574">
          <cell r="B574" t="str">
            <v>T.19.20</v>
          </cell>
          <cell r="C574" t="str">
            <v>Banken und Effektenhändler</v>
          </cell>
          <cell r="D574" t="str">
            <v>Banques et négociants en valeurs mobilières</v>
          </cell>
          <cell r="E574" t="str">
            <v>Banks and securities dealers</v>
          </cell>
        </row>
        <row r="575">
          <cell r="B575" t="str">
            <v>T.19.21</v>
          </cell>
          <cell r="C575" t="str">
            <v>Banken und Effektenhändler, Ursprungslaufzeit der Forderung ≤ 3 Monate</v>
          </cell>
          <cell r="D575" t="str">
            <v>Banques et négociants en valeurs mobilières, durée initiale de la créance ≤ 3 mois</v>
          </cell>
          <cell r="E575" t="str">
            <v>Banks and securities dealers, initial term to maturity of claim of ≤ 3 months</v>
          </cell>
        </row>
        <row r="576">
          <cell r="B576" t="str">
            <v>T.19.22</v>
          </cell>
          <cell r="C576" t="str">
            <v>Banken und Effektenhändler, Ursprungslaufzeit der Forderung &gt; 3 Monate</v>
          </cell>
          <cell r="D576" t="str">
            <v>Banques et négociants en valeurs mobilières, durée initiale de la créance &gt;  3 mois</v>
          </cell>
          <cell r="E576" t="str">
            <v>Banks and securities dealers, initial term to maturity of claim of &gt; 3 months</v>
          </cell>
        </row>
        <row r="577">
          <cell r="B577" t="str">
            <v>T.19.23</v>
          </cell>
          <cell r="C577" t="str">
            <v>Gemeinschaftseinrichtungen</v>
          </cell>
          <cell r="D577" t="str">
            <v>Etablissements créés en commun</v>
          </cell>
          <cell r="E577" t="str">
            <v>Joint institutions of banks</v>
          </cell>
        </row>
        <row r="578">
          <cell r="B578" t="str">
            <v>T.19.24</v>
          </cell>
          <cell r="C578" t="str">
            <v>Von der FINMA anerkannte Gemeinschaftseinrichtungen der Banken</v>
          </cell>
          <cell r="D578" t="str">
            <v>Etablissements créés en commun par les banques, reconnus par l'autorité de surveillance (FINMA)</v>
          </cell>
          <cell r="E578" t="str">
            <v>Joint institutions of banks recognised by the regulatory authority (FINMA)</v>
          </cell>
        </row>
        <row r="579">
          <cell r="B579" t="str">
            <v>T.19.25</v>
          </cell>
          <cell r="C579" t="str">
            <v>Einzahlungsverpflichtungen gegenüber dem Träger der Einlagensicherung</v>
          </cell>
          <cell r="D579" t="str">
            <v>Engagements de versement envers l'Association de garantie des dépôts</v>
          </cell>
          <cell r="E579" t="str">
            <v>Deposit liabilities toward deposit insurance agency</v>
          </cell>
        </row>
        <row r="580">
          <cell r="B580" t="str">
            <v>T.19.26</v>
          </cell>
          <cell r="C580" t="str">
            <v>Börsen und Clearinghäuser und zentrale Gegenparteien</v>
          </cell>
          <cell r="D580" t="str">
            <v>Bourses et chambres de compensation et contreparties centrales</v>
          </cell>
          <cell r="E580" t="str">
            <v>Stock exchanges, clearing houses and central counterparties</v>
          </cell>
        </row>
        <row r="581">
          <cell r="B581" t="str">
            <v>T.19.27</v>
          </cell>
          <cell r="C581" t="str">
            <v>Zentrale Gegenparteien, sofern Kreditrisiken in direktem Zusammenhang mit der durch die zentrale Gegenpartei garantierten Leistungserfüllung börslich oder ausserbörslich gehandelter Kontrakte stehen (insbesondere Derivate, Repo oder repoähnliche Geschäfte, wo die zentrale Gegenpartei die Pflichterfüllung über die gesamte Laufzeit garantiert).</v>
          </cell>
          <cell r="D581" t="str">
            <v>Contreparties centrales lorsque les risques de crédit découlent directement de contrats traités en bourse ou hors bourse par la contrepartie centrale qui garantit l'exécution des transactions (notamment dérivés, opérations de mise en pension et opérations similaires, où la contrepartie centrale garantit l'exécution des obligations sur toute la durée).</v>
          </cell>
          <cell r="E581" t="str">
            <v>Central counterparties, provided credit risks are directly related to the performance of contracts traded on-exchange or OTC guaranteed by a central counterparty (particularly derivatives, repo or repo-like transactions where the central counterparty guarantees the servicing of the debt over the course of the entire term).</v>
          </cell>
        </row>
        <row r="582">
          <cell r="B582" t="str">
            <v>T.19.28</v>
          </cell>
          <cell r="C582" t="str">
            <v>Börsen und Clearinghäuser, sofern Kreditrisiken in direktem Zusammenhang mit der durch eine zentrale Gegenpartei garantierten Leistungserfüllung von Geschäften stehen, wo die zentrale Gegenpartei lediglich die Abwicklung garantiert (insbesondere Kassageschäfte).</v>
          </cell>
          <cell r="D582" t="str">
            <v>Bourses et chambres de compensation lorsque les risques de crédit découlent directement de l'exécution de prestations garanties par une contrepartie centrale, dans le cadre de transactions où la contrepartie centrale ne garantit que le traitement (notamment opérations de caisse).</v>
          </cell>
          <cell r="E582" t="str">
            <v>Stock exchanges and clearing houses, provided credit risks are directly related to the delivery of transactions where the central counterparty solely guarantees the execution of the transaction (particularly spot transactions).</v>
          </cell>
        </row>
        <row r="583">
          <cell r="B583" t="str">
            <v>T.19.29</v>
          </cell>
          <cell r="C583" t="str">
            <v>Unternehmen</v>
          </cell>
          <cell r="D583" t="str">
            <v>Entreprises</v>
          </cell>
          <cell r="E583" t="str">
            <v>Corporate positions</v>
          </cell>
        </row>
        <row r="584">
          <cell r="B584" t="str">
            <v>T.19.29a</v>
          </cell>
          <cell r="C584" t="str">
            <v>davon Rückversicherung / Retrozession</v>
          </cell>
          <cell r="D584" t="str">
            <v>dont réassurance / rétrocession</v>
          </cell>
          <cell r="E584" t="str">
            <v>of which reinsurance / retrocession</v>
          </cell>
        </row>
        <row r="585">
          <cell r="B585" t="str">
            <v>T.19.30</v>
          </cell>
          <cell r="C585" t="str">
            <v>Verbriefungen</v>
          </cell>
          <cell r="D585" t="str">
            <v>Titrisations</v>
          </cell>
          <cell r="E585" t="str">
            <v>Securitisations</v>
          </cell>
        </row>
        <row r="586">
          <cell r="B586" t="str">
            <v>T.19.31</v>
          </cell>
          <cell r="C586" t="str">
            <v>Wiederverbriefungen</v>
          </cell>
          <cell r="D586" t="str">
            <v>Retitrisations</v>
          </cell>
          <cell r="E586" t="str">
            <v>Resecuritisations</v>
          </cell>
        </row>
        <row r="588">
          <cell r="B588" t="str">
            <v>T.19.32</v>
          </cell>
          <cell r="C588" t="str">
            <v>Positionsklassen SA-BIZ ohne Verwendung externer Ratings</v>
          </cell>
          <cell r="D588" t="str">
            <v>Classes de positions de l'AS-BRI sans notations externes</v>
          </cell>
          <cell r="E588" t="str">
            <v>Position categories (SA-BIS) without external ratings</v>
          </cell>
        </row>
        <row r="589">
          <cell r="B589" t="str">
            <v>T.19.33</v>
          </cell>
          <cell r="C589" t="str">
            <v>Natürliche Personen und Kleinunternehmer (Retail)</v>
          </cell>
          <cell r="D589" t="str">
            <v>Personnes physiques et petites entreprises ("retail")</v>
          </cell>
          <cell r="E589" t="str">
            <v xml:space="preserve">Natural persons and small businesses (retail positions) </v>
          </cell>
        </row>
        <row r="590">
          <cell r="B590" t="str">
            <v>T.19.34</v>
          </cell>
          <cell r="C590" t="str">
            <v>Retailpositionen, wenn der Gesamtwert der Positionen nach Art. 49 Abs. 1, ohne grundpfandrechtliche Sicherung durch Wohnliegenschaften, gegenüber einer Gegenpartei 1,5 Mio. CHF und 1 % aller Retailpositionen nicht übersteigt.</v>
          </cell>
          <cell r="D590" t="str">
            <v>Positions sur la clientèle de détail pour autant que la valeur totale des positions sur une contrepartie selon l'art. 49, al. 1, non couvertes par des gages immobiliers sous forme d'objets d'habitation, n'excède pas 1,5 million CHF et 1 % de toutes les positions sur cette clientèle.</v>
          </cell>
          <cell r="E590" t="str">
            <v xml:space="preserve">Retail positions where the total value of the positions according to art. 49 sect. 1, excluding collateral in the form of charges on residential real estate — does not exceed CHF1.5 million and 1% of all retail positions per individual counterparty. </v>
          </cell>
        </row>
        <row r="591">
          <cell r="B591" t="str">
            <v>T.19.35</v>
          </cell>
          <cell r="C591" t="str">
            <v>Übrige Retailpositionen</v>
          </cell>
          <cell r="D591" t="str">
            <v>Autres positions sur la clientèle de détail</v>
          </cell>
          <cell r="E591" t="str">
            <v xml:space="preserve">Other retail positions </v>
          </cell>
        </row>
        <row r="592">
          <cell r="B592" t="str">
            <v>T.19.36</v>
          </cell>
          <cell r="C592" t="str">
            <v>Pfandbriefe</v>
          </cell>
          <cell r="D592" t="str">
            <v>Lettres de gage</v>
          </cell>
          <cell r="E592" t="str">
            <v>Mortgage bonds</v>
          </cell>
        </row>
        <row r="593">
          <cell r="B593" t="str">
            <v>T.19.37</v>
          </cell>
          <cell r="C593" t="str">
            <v>Inländische Pfandbriefe</v>
          </cell>
          <cell r="D593" t="str">
            <v>Lettres de gage suisses</v>
          </cell>
          <cell r="E593" t="str">
            <v>Swiss mortgage bonds</v>
          </cell>
        </row>
        <row r="594">
          <cell r="B594" t="str">
            <v>T.19.38</v>
          </cell>
          <cell r="C594" t="str">
            <v>Direkt und indirekt grundpfandgesicherte Positionen</v>
          </cell>
          <cell r="D594" t="str">
            <v>Positions garanties directement et indirectement par des gages immobiliers</v>
          </cell>
          <cell r="E594" t="str">
            <v>Positions secured directly or indirectly by charges on real estate</v>
          </cell>
        </row>
        <row r="595">
          <cell r="B595" t="str">
            <v>T.19.39</v>
          </cell>
          <cell r="C595" t="str">
            <v>Wohnliegenschaften in der Schweiz und im Ausland, bis zu zwei Drittel des Verkehrswertes, welche die „Richtlinie betreffend Mindestanforderungen bei Hypothekarfinanzierung“ der Schweizerischen Bankiervereinigung einhalten.</v>
          </cell>
          <cell r="D595" t="str">
            <v>Objets d'habitation situés en Suisse et à l'étranger, jusqu'à deux tiers de la valeur vénale, si les "Directives relatives aux exigences minimales pour les financements hypothécaires" de l'Association suisse des banquiers sont respectées.</v>
          </cell>
          <cell r="E595" t="str">
            <v xml:space="preserve">Residential properties in Switzerland and abroad, up to two thirds of market value, which fulfill the guidelines concerning the minimum standards for mortgage financing issued by the Swiss Bankers Association. </v>
          </cell>
        </row>
        <row r="596">
          <cell r="B596" t="str">
            <v>T.19.40</v>
          </cell>
          <cell r="C596" t="str">
            <v>Wohnliegenschaften in der Schweiz und im Ausland, über zwei Drittel und bis und mit 80% des Verkehrswertes, welche die „Richtlinie betreffend Mindestanforderungen bei Hypothekarfinanzierung“ der Schweizerischen Bankiervereinigung einhalten.</v>
          </cell>
          <cell r="D596" t="str">
            <v>Objets d'habitation en Suisse et à l'étranger, au-delà de deux tiers et jusqu'à 80 % de la valeur vénale, si les "Directives relatives aux exigences minimales pour les financements hypothécaires" de l'Association suisse des banquiers sont respectées.</v>
          </cell>
          <cell r="E596" t="str">
            <v xml:space="preserve">Residential properties in Switzerland and abroad, above two thirds and up to and including 80% of market value, which fulfill the guidelines concerning the minimum standards for mortgage financing issued by the Swiss Bankers Association. </v>
          </cell>
        </row>
        <row r="597">
          <cell r="B597" t="str">
            <v>T.19.41</v>
          </cell>
          <cell r="C597" t="str">
            <v>Wohnliegenschaften in der Schweiz und im Ausland, über 80% des Verkehrswertes</v>
          </cell>
          <cell r="D597" t="str">
            <v>Objets d'habitation en Suisse et à l'étranger, au-delà de 80 % de la valeur vénale</v>
          </cell>
          <cell r="E597" t="str">
            <v xml:space="preserve">Residential properties in Switzerland and abroad, over 80% of market value </v>
          </cell>
        </row>
        <row r="598">
          <cell r="B598" t="str">
            <v>T.19.42</v>
          </cell>
          <cell r="C598" t="str">
            <v>Übrige Liegenschaften</v>
          </cell>
          <cell r="D598" t="str">
            <v>Autres immeubles</v>
          </cell>
          <cell r="E598" t="str">
            <v>Other properties</v>
          </cell>
        </row>
        <row r="599">
          <cell r="B599" t="str">
            <v>T.19.43</v>
          </cell>
          <cell r="C599" t="str">
            <v>Nachrangige Positionen</v>
          </cell>
          <cell r="D599" t="str">
            <v>Positions subordonnées</v>
          </cell>
          <cell r="E599" t="str">
            <v>Subordinated positions</v>
          </cell>
        </row>
        <row r="600">
          <cell r="B600" t="str">
            <v>T.19.44</v>
          </cell>
          <cell r="C600" t="str">
            <v>Nachrangige Positionen gegenüber öffentlich-rechtlichen Körperschaften, deren Risikogewicht nach Anhang Ziff. 2 (SA-BIZ) höchstens 50% beträgt.</v>
          </cell>
          <cell r="D600" t="str">
            <v>Positions subordonnées sur des corporations de droit public, dont la pondération-risque selon l'annexe 2 (AS-BRI) ne dépasse pas 50 %</v>
          </cell>
          <cell r="E600" t="str">
            <v xml:space="preserve">Positions subordinated to public-sector entities with a risk weighting according to Appendix 2 (SA-BIS) of no more than 50%. </v>
          </cell>
        </row>
        <row r="601">
          <cell r="B601" t="str">
            <v>T.19.45</v>
          </cell>
          <cell r="C601" t="str">
            <v>Übrige nachrangige Positionen</v>
          </cell>
          <cell r="D601" t="str">
            <v>Autres positions subordonnées</v>
          </cell>
          <cell r="E601" t="str">
            <v xml:space="preserve">Other subordinated positions </v>
          </cell>
        </row>
        <row r="602">
          <cell r="B602" t="str">
            <v>T.19.46</v>
          </cell>
          <cell r="C602" t="str">
            <v>Überfällige Positionen</v>
          </cell>
          <cell r="D602" t="str">
            <v>Positions en souffrance</v>
          </cell>
          <cell r="E602" t="str">
            <v xml:space="preserve">Past-due positions </v>
          </cell>
        </row>
        <row r="603">
          <cell r="B603" t="str">
            <v>T.19.47</v>
          </cell>
          <cell r="C603" t="str">
            <v>Die um Einzelwertberichtigungen korrigierten Positionen nach Ziffer 3.1, wobei grundpfandgesicherte Positionen nach den Ziffern 3.2–3.4 als unbesichert gelten.</v>
          </cell>
          <cell r="D603" t="str">
            <v>Positions selon chiffre 3.1, ajustées à concurrence des correctifs de valeurs individuels. Les positions garanties par des gages immobiliers selon chiffres 3.2 à 3.4 sont réputées non couvertes.</v>
          </cell>
          <cell r="E603" t="str">
            <v>Positions under 3.1 corrected by specific value adjustments, with positions secured against charges on real estate under 3.2 - 3.4 counting as non-collateralised</v>
          </cell>
        </row>
        <row r="604">
          <cell r="B604" t="str">
            <v>T.19.48</v>
          </cell>
          <cell r="C604" t="str">
            <v>Die um Einzelwertberichtigungen korrigierten unbesicherten Positionsanteile, sofern die Einzelwertberichtigungen mindestens 20 % des ausstehenden Betrags ausmachen.</v>
          </cell>
          <cell r="D604" t="str">
            <v>Parts de positions non couvertes, ajustées à concurrence des correctifs de valeurs individuels, dans la mesure où ceux-ci représentent au moins 20 % de l'encours.</v>
          </cell>
          <cell r="E604" t="str">
            <v>The non-collateralised portions of positions adjusted by individual value adjustments, where the specific value adjustments represent at least 20% of the outstanding amount.</v>
          </cell>
        </row>
        <row r="605">
          <cell r="B605" t="str">
            <v>T.19.49</v>
          </cell>
          <cell r="C605" t="str">
            <v>Die um die Einzelwertberichtigungen korrigierten unbesicherten Positionsanteile, sofern die Einzelwertberichtigungen weniger als 20 % des ausstehenden Betrags ausmachen.</v>
          </cell>
          <cell r="D605" t="str">
            <v>Parts de positions non couvertes, ajustées à concurrence des correctifs de valeurs individuels, dans la mesure où ceux-ci représentent moins de 20 % de l'encours.</v>
          </cell>
          <cell r="E605" t="str">
            <v>The non-collateralised portions of positions adjusted by individual value adjustments, where the specific value adjustments represent less than 20% of the outstanding amount.</v>
          </cell>
        </row>
        <row r="606">
          <cell r="B606" t="str">
            <v>T.19.50</v>
          </cell>
          <cell r="C606" t="str">
            <v>Übrige Positionen</v>
          </cell>
          <cell r="D606" t="str">
            <v>Autres positions</v>
          </cell>
          <cell r="E606" t="str">
            <v xml:space="preserve">Other positions </v>
          </cell>
        </row>
        <row r="607">
          <cell r="B607" t="str">
            <v>T.19.51</v>
          </cell>
          <cell r="C607" t="str">
            <v>Flüssige Mittel, jedoch ohne Positionen, die unter Anhang 2, Punkt 6.2 fallen.</v>
          </cell>
          <cell r="D607" t="str">
            <v>Liquidités, sans les positions relevant du point 6.2 de l'annexe 2.</v>
          </cell>
          <cell r="E607" t="str">
            <v>Liquid assets, excluded the positions under Annexe 2, 6.2</v>
          </cell>
        </row>
        <row r="608">
          <cell r="B608" t="str">
            <v>T.19.52</v>
          </cell>
          <cell r="C608" t="str">
            <v>Kreditäquivalente aus Einzahlungs- und Nachschussverpflichtungen</v>
          </cell>
          <cell r="D608" t="str">
            <v>Equivalents-crédit résultant des engagements de libérer et de faire des versements supplémentaires</v>
          </cell>
          <cell r="E608" t="str">
            <v>Credit equivalent from calls on shares and other equities</v>
          </cell>
        </row>
        <row r="609">
          <cell r="B609" t="str">
            <v>T.19.53</v>
          </cell>
          <cell r="C609" t="str">
            <v>Übrige Positionen (inkl. Rechnungsbegrenzungsposten)</v>
          </cell>
          <cell r="D609" t="str">
            <v>Autres positions (y compris les délimitations comptables transitoires)</v>
          </cell>
          <cell r="E609" t="str">
            <v>Other positions (incl. accrued and deferred items)</v>
          </cell>
        </row>
        <row r="610">
          <cell r="B610" t="str">
            <v>T.19.54</v>
          </cell>
          <cell r="C610" t="str">
            <v>Total Rückversicherung / Retrozession</v>
          </cell>
          <cell r="D610" t="str">
            <v>Total réassurance / rétrocession</v>
          </cell>
          <cell r="E610" t="str">
            <v>Total reinsurance / retrocession</v>
          </cell>
        </row>
        <row r="611">
          <cell r="B611" t="str">
            <v>T.19.55</v>
          </cell>
          <cell r="C611" t="str">
            <v>Gesamttotal</v>
          </cell>
          <cell r="D611" t="str">
            <v>Total</v>
          </cell>
          <cell r="E611" t="str">
            <v>Grand total</v>
          </cell>
        </row>
        <row r="614">
          <cell r="B614" t="str">
            <v>T.20.01</v>
          </cell>
          <cell r="C614" t="str">
            <v>Kreditrisiko Basel III - Informationen</v>
          </cell>
          <cell r="D614" t="str">
            <v>Risque de crédit Bâle III - Informations</v>
          </cell>
          <cell r="E614" t="str">
            <v>Credit risk Basel III - Information</v>
          </cell>
        </row>
        <row r="616">
          <cell r="B616" t="str">
            <v>T.20.02</v>
          </cell>
          <cell r="C616" t="str">
            <v>Ratingtabellen</v>
          </cell>
          <cell r="D616" t="str">
            <v>Tableaux des notations</v>
          </cell>
          <cell r="E616" t="str">
            <v>Rating tables</v>
          </cell>
        </row>
        <row r="617">
          <cell r="B617" t="str">
            <v>T.20.03</v>
          </cell>
          <cell r="C617" t="str">
            <v>Ratingklassen nach Basel III / ERV - Langfristig</v>
          </cell>
          <cell r="D617" t="str">
            <v>Classes de notation selon Bâle III / OFR - long terme</v>
          </cell>
          <cell r="E617" t="str">
            <v>Rating categories according to Basel III / CAO - Long term</v>
          </cell>
        </row>
        <row r="618">
          <cell r="B618" t="str">
            <v>T.20.04</v>
          </cell>
          <cell r="C618" t="str">
            <v>Bezeichnung im Blatt Credit Risk (Rating / Instrument)</v>
          </cell>
          <cell r="D618" t="str">
            <v>Désignation dans l'onglet Credit Risk (Rating / Instrument)</v>
          </cell>
          <cell r="E618" t="str">
            <v>Denotation in the spreadsheet Credit Risk (Rating / Instrument)</v>
          </cell>
        </row>
        <row r="619">
          <cell r="B619" t="str">
            <v>T.20.05</v>
          </cell>
          <cell r="C619" t="str">
            <v>Risikogewicht allgemein nach SA BIZ - Kurzfristig</v>
          </cell>
          <cell r="D619" t="str">
            <v>Pondération du risque générale selon AS-BRI - court terme</v>
          </cell>
          <cell r="E619" t="str">
            <v>General risk weight according to SA-BIS - Short term</v>
          </cell>
        </row>
        <row r="622">
          <cell r="B622" t="str">
            <v>T.21.01</v>
          </cell>
          <cell r="C622" t="str">
            <v>Szenarien</v>
          </cell>
          <cell r="D622" t="str">
            <v>Scénarios</v>
          </cell>
          <cell r="E622" t="str">
            <v>Scenarios</v>
          </cell>
        </row>
        <row r="624">
          <cell r="B624" t="str">
            <v>T.21.02</v>
          </cell>
          <cell r="C624" t="str">
            <v>Signatur</v>
          </cell>
          <cell r="D624" t="str">
            <v>Identificateur</v>
          </cell>
          <cell r="E624" t="str">
            <v>Identifier</v>
          </cell>
        </row>
        <row r="625">
          <cell r="B625" t="str">
            <v>T.21.03</v>
          </cell>
          <cell r="C625" t="str">
            <v>Szenarioname</v>
          </cell>
          <cell r="D625" t="str">
            <v>Nom du scénario</v>
          </cell>
          <cell r="E625" t="str">
            <v>Name of the scenario</v>
          </cell>
        </row>
        <row r="626">
          <cell r="B626" t="str">
            <v>T.21.04</v>
          </cell>
          <cell r="C626" t="str">
            <v>Auswirkung auf die Aktiven</v>
          </cell>
          <cell r="D626" t="str">
            <v>Impact sur les actifs</v>
          </cell>
          <cell r="E626" t="str">
            <v>Impact on the assets</v>
          </cell>
        </row>
        <row r="627">
          <cell r="B627" t="str">
            <v>T.21.05</v>
          </cell>
          <cell r="C627" t="str">
            <v>Auswirkung auf die Passiven</v>
          </cell>
          <cell r="D627" t="str">
            <v>Impact sur les passifs</v>
          </cell>
          <cell r="E627" t="str">
            <v>Impact on the liabilities</v>
          </cell>
        </row>
        <row r="628">
          <cell r="B628" t="str">
            <v>T.21.06</v>
          </cell>
          <cell r="C628" t="str">
            <v>Auswirkung (Verlust) aufgrund des Szenarios</v>
          </cell>
          <cell r="D628" t="str">
            <v>Impact (perte) dû au scénario</v>
          </cell>
          <cell r="E628" t="str">
            <v>Impact (loss) due to the scenario</v>
          </cell>
        </row>
        <row r="629">
          <cell r="B629" t="str">
            <v>T.21.07</v>
          </cell>
          <cell r="C629" t="str">
            <v>Wahrscheinlichkeit des Szenarios in %</v>
          </cell>
          <cell r="D629" t="str">
            <v>Probabilité du scénario en %</v>
          </cell>
          <cell r="E629" t="str">
            <v>Probability of the scenario in %</v>
          </cell>
        </row>
        <row r="630">
          <cell r="B630" t="str">
            <v>T.21.08</v>
          </cell>
          <cell r="C630" t="str">
            <v>Standardeintrittswahrscheinlichkeit der FINMA in %</v>
          </cell>
          <cell r="D630" t="str">
            <v>Probabilité d’occurrence standard de la FINMA en %</v>
          </cell>
          <cell r="E630" t="str">
            <v>Standard probability of occurence (FINMA) in %</v>
          </cell>
        </row>
        <row r="631">
          <cell r="B631" t="str">
            <v>T.21.09</v>
          </cell>
          <cell r="C631" t="str">
            <v>Brexit-Euroraum Krise</v>
          </cell>
          <cell r="D631" t="str">
            <v>Brexit / crise de la zone euro</v>
          </cell>
          <cell r="E631" t="str">
            <v>Brexit / Euro area crisis</v>
          </cell>
        </row>
        <row r="632">
          <cell r="B632" t="str">
            <v>T.21.10</v>
          </cell>
          <cell r="C632" t="str">
            <v>Weltweite Rezession</v>
          </cell>
          <cell r="D632" t="str">
            <v>Récession mondiale</v>
          </cell>
          <cell r="E632" t="str">
            <v>Global recession</v>
          </cell>
        </row>
        <row r="633">
          <cell r="B633" t="str">
            <v>T.21.11</v>
          </cell>
          <cell r="C633" t="str">
            <v>Weltweite Depression</v>
          </cell>
          <cell r="D633" t="str">
            <v>Dépression mondiale</v>
          </cell>
          <cell r="E633" t="str">
            <v>Global depression</v>
          </cell>
        </row>
        <row r="634">
          <cell r="B634" t="str">
            <v>T.21.12</v>
          </cell>
          <cell r="C634" t="str">
            <v>Immobilienkrise in der Schweiz</v>
          </cell>
          <cell r="D634" t="str">
            <v>Crise immobilière en Suisse</v>
          </cell>
          <cell r="E634" t="str">
            <v>Real estate crisis CH</v>
          </cell>
        </row>
        <row r="635">
          <cell r="B635" t="str">
            <v>T.21.13</v>
          </cell>
          <cell r="C635" t="str">
            <v xml:space="preserve">Ausfall der Rückversicherer </v>
          </cell>
          <cell r="D635" t="str">
            <v>Défaut de réassureurs</v>
          </cell>
          <cell r="E635" t="str">
            <v>Default of the reinsurer</v>
          </cell>
        </row>
        <row r="636">
          <cell r="B636" t="str">
            <v>T.21.14</v>
          </cell>
          <cell r="C636" t="str">
            <v xml:space="preserve">Langlebigkeit </v>
          </cell>
          <cell r="D636" t="str">
            <v>Longévité</v>
          </cell>
          <cell r="E636" t="str">
            <v>Longevity</v>
          </cell>
        </row>
        <row r="637">
          <cell r="B637" t="str">
            <v>T.21.15</v>
          </cell>
          <cell r="C637" t="str">
            <v xml:space="preserve">Invalidität </v>
          </cell>
          <cell r="D637" t="str">
            <v>Invalidité</v>
          </cell>
          <cell r="E637" t="str">
            <v>Disability</v>
          </cell>
        </row>
        <row r="638">
          <cell r="B638" t="str">
            <v>T.21.16</v>
          </cell>
          <cell r="C638" t="str">
            <v>Storno</v>
          </cell>
          <cell r="D638" t="str">
            <v>Résiliations</v>
          </cell>
          <cell r="E638" t="str">
            <v>Lapses</v>
          </cell>
        </row>
        <row r="639">
          <cell r="B639" t="str">
            <v>T.21.17</v>
          </cell>
          <cell r="C639" t="str">
            <v xml:space="preserve">Panik im Stadion </v>
          </cell>
          <cell r="D639" t="str">
            <v>Panique au stade</v>
          </cell>
          <cell r="E639" t="str">
            <v>Panic in stadium</v>
          </cell>
        </row>
        <row r="640">
          <cell r="B640" t="str">
            <v>T.21.18</v>
          </cell>
          <cell r="C640" t="str">
            <v xml:space="preserve">Industrieunfall </v>
          </cell>
          <cell r="D640" t="str">
            <v>Accident industriel</v>
          </cell>
          <cell r="E640" t="str">
            <v>Industrial accident</v>
          </cell>
        </row>
        <row r="641">
          <cell r="B641" t="str">
            <v>T.21.19</v>
          </cell>
          <cell r="C641" t="str">
            <v>Krankentaggeld</v>
          </cell>
          <cell r="D641" t="str">
            <v>Indemnités journalières maladie</v>
          </cell>
          <cell r="E641" t="str">
            <v>Daily allowance</v>
          </cell>
        </row>
        <row r="642">
          <cell r="B642" t="str">
            <v>T.21.20</v>
          </cell>
          <cell r="C642" t="str">
            <v>Betriebsausflug</v>
          </cell>
          <cell r="D642" t="str">
            <v>Sortie d’entreprise</v>
          </cell>
          <cell r="E642" t="str">
            <v>Enterprise excursion</v>
          </cell>
        </row>
        <row r="643">
          <cell r="B643" t="str">
            <v>T.21.21</v>
          </cell>
          <cell r="C643" t="str">
            <v>Unterreservierung</v>
          </cell>
          <cell r="D643" t="str">
            <v>Provisionnement insuffisant</v>
          </cell>
          <cell r="E643" t="str">
            <v>Under reserving</v>
          </cell>
        </row>
        <row r="644">
          <cell r="B644" t="str">
            <v>T.21.22</v>
          </cell>
          <cell r="C644" t="str">
            <v>Financial Distress (Versicherungsteil)</v>
          </cell>
          <cell r="D644" t="str">
            <v>Financial Distress (part risques d'assurance)</v>
          </cell>
          <cell r="E644" t="str">
            <v>Financial Distress (insurance risk part)</v>
          </cell>
        </row>
        <row r="645">
          <cell r="B645" t="str">
            <v>T.21.23</v>
          </cell>
          <cell r="C645" t="str">
            <v>Pandemie (Versicherungsteil)</v>
          </cell>
          <cell r="D645" t="str">
            <v>Pandémie (part risques d'assurance)</v>
          </cell>
          <cell r="E645" t="str">
            <v>Pandemia (insurance risk part)</v>
          </cell>
        </row>
        <row r="646">
          <cell r="B646" t="str">
            <v>T.21.24</v>
          </cell>
          <cell r="C646" t="str">
            <v xml:space="preserve">Terrorismus </v>
          </cell>
          <cell r="D646" t="str">
            <v>Terrorisme</v>
          </cell>
          <cell r="E646" t="str">
            <v>Terrorism</v>
          </cell>
        </row>
        <row r="647">
          <cell r="B647" t="str">
            <v>T.21.25</v>
          </cell>
          <cell r="C647" t="str">
            <v>Immobilienkonzentration</v>
          </cell>
          <cell r="D647" t="str">
            <v>Concentration immobilière</v>
          </cell>
          <cell r="E647" t="str">
            <v>Real estate concentration</v>
          </cell>
        </row>
        <row r="648">
          <cell r="B648" t="str">
            <v>T.21.26</v>
          </cell>
          <cell r="C648" t="str">
            <v>Konzentrationsszenario</v>
          </cell>
          <cell r="D648" t="str">
            <v>Concentrations</v>
          </cell>
          <cell r="E648" t="str">
            <v>Concentration scenario</v>
          </cell>
        </row>
        <row r="649">
          <cell r="B649" t="str">
            <v>T.21.27</v>
          </cell>
          <cell r="C649" t="str">
            <v>Selbst definiertes Szenario</v>
          </cell>
          <cell r="D649" t="str">
            <v>Scénario propre</v>
          </cell>
          <cell r="E649" t="str">
            <v>Self defined scenario</v>
          </cell>
        </row>
        <row r="650">
          <cell r="B650" t="str">
            <v>T.21.28</v>
          </cell>
          <cell r="C650" t="str">
            <v xml:space="preserve">Ist ein Szenario zu aggregieren, ist in der vorgesehenen Spalte die Eintrittswahrscheinlichkeit anzugeben (bei fehlenden Angaben wird das Szenario nicht aggregiert). </v>
          </cell>
          <cell r="D650" t="str">
            <v xml:space="preserve">Lorsqu’un scénario doit être agrégé, la probabilité de survenance doit être indiquée dans la colonne prévue (le scénario n’est pas agrégé lorsque des informations font défaut). </v>
          </cell>
          <cell r="E650" t="str">
            <v xml:space="preserve">If a scenario is to be aggregated, the probability of occurrence must be entered in the column provided (in the absence of data, the scenario will not be aggregated). </v>
          </cell>
        </row>
        <row r="651">
          <cell r="B651" t="str">
            <v>T.21.29</v>
          </cell>
          <cell r="C651" t="str">
            <v>Health: zu aggregieren gemäss Dokument Technische Beschreibung für das SST-Standardmodell Krankenversicherung, Abschnitt 10.4</v>
          </cell>
          <cell r="D651" t="str">
            <v>Health : à agréger conformément au document Description technique pour le modèle standard SST Assurance-maladie, chapitre 10.4</v>
          </cell>
          <cell r="E651" t="str">
            <v>Health: To be aggregated according to Section 10.4 of the document Technische Beschreibung für das SST-Standardmodell Krankenversicherung.</v>
          </cell>
        </row>
        <row r="652">
          <cell r="B652" t="str">
            <v>T.21.30</v>
          </cell>
          <cell r="C652" t="str">
            <v>Das Marktrisiko ist im Blatt Macroeconomic Scenarios definiert und wird automatisch ausgewertet.</v>
          </cell>
          <cell r="D652" t="str">
            <v>Le risque de marché est défini dans l'onglet Macroeconomic Scenarios et est évalué automatiquement.</v>
          </cell>
          <cell r="E652" t="str">
            <v>The risk market is defined in the worksheet Macroeconomic Scenarios and is automatically evaluated.</v>
          </cell>
        </row>
        <row r="655">
          <cell r="B655" t="str">
            <v>T.22.01</v>
          </cell>
          <cell r="C655" t="str">
            <v>Sensitivitäten des Risikofaktors aus der Lebensversicherung</v>
          </cell>
          <cell r="D655" t="str">
            <v>Sensibilités aux facteurs de risques d'assurance vie</v>
          </cell>
          <cell r="E655" t="str">
            <v>Life insurance risk-factors sensitivities</v>
          </cell>
        </row>
        <row r="657">
          <cell r="B657" t="str">
            <v>T.22.02</v>
          </cell>
          <cell r="C657" t="str">
            <v>Risikofaktor</v>
          </cell>
          <cell r="D657" t="str">
            <v>Facteur de risques</v>
          </cell>
          <cell r="E657" t="str">
            <v>Risk factor</v>
          </cell>
        </row>
        <row r="658">
          <cell r="B658" t="str">
            <v>T.22.03</v>
          </cell>
          <cell r="C658" t="str">
            <v>Veränderung des RTK</v>
          </cell>
          <cell r="D658" t="str">
            <v>Variation du CPR</v>
          </cell>
          <cell r="E658" t="str">
            <v>Change in RBC</v>
          </cell>
        </row>
        <row r="659">
          <cell r="B659" t="str">
            <v>T.22.04</v>
          </cell>
          <cell r="C659" t="str">
            <v>Sterblichkeit</v>
          </cell>
          <cell r="D659" t="str">
            <v>Mortalité</v>
          </cell>
          <cell r="E659" t="str">
            <v>Mortality</v>
          </cell>
        </row>
        <row r="660">
          <cell r="B660" t="str">
            <v>T.22.05</v>
          </cell>
          <cell r="C660" t="str">
            <v>Langlebigkeit</v>
          </cell>
          <cell r="D660" t="str">
            <v>Longévité</v>
          </cell>
          <cell r="E660" t="str">
            <v>Longevity</v>
          </cell>
        </row>
        <row r="661">
          <cell r="B661" t="str">
            <v>T.22.06</v>
          </cell>
          <cell r="C661" t="str">
            <v>Invalidität</v>
          </cell>
          <cell r="D661" t="str">
            <v>Invalidité</v>
          </cell>
          <cell r="E661" t="str">
            <v>Disability</v>
          </cell>
        </row>
        <row r="662">
          <cell r="B662" t="str">
            <v>T.22.07</v>
          </cell>
          <cell r="C662" t="str">
            <v>Reaktivierung</v>
          </cell>
          <cell r="D662" t="str">
            <v>Réactivation</v>
          </cell>
          <cell r="E662" t="str">
            <v>Reactivation</v>
          </cell>
        </row>
        <row r="663">
          <cell r="B663" t="str">
            <v>T.22.08</v>
          </cell>
          <cell r="C663" t="str">
            <v>Kosten</v>
          </cell>
          <cell r="D663" t="str">
            <v>Frais</v>
          </cell>
          <cell r="E663" t="str">
            <v>Costs</v>
          </cell>
        </row>
        <row r="664">
          <cell r="B664" t="str">
            <v>T.22.09</v>
          </cell>
          <cell r="C664" t="str">
            <v>Storno</v>
          </cell>
          <cell r="D664" t="str">
            <v>Résiliations</v>
          </cell>
          <cell r="E664" t="str">
            <v>Lapses</v>
          </cell>
        </row>
        <row r="665">
          <cell r="B665" t="str">
            <v>T.22.10</v>
          </cell>
          <cell r="C665" t="str">
            <v>Kapitaloption</v>
          </cell>
          <cell r="D665" t="str">
            <v>Option en capital</v>
          </cell>
          <cell r="E665" t="str">
            <v>Capital option</v>
          </cell>
        </row>
        <row r="666">
          <cell r="B666" t="str">
            <v>T.22.11</v>
          </cell>
          <cell r="C666" t="str">
            <v>Kosten BVG</v>
          </cell>
          <cell r="D666" t="str">
            <v>Frais LPP</v>
          </cell>
          <cell r="E666" t="str">
            <v>Cost BVG</v>
          </cell>
        </row>
        <row r="667">
          <cell r="B667" t="str">
            <v>T.22.12</v>
          </cell>
          <cell r="C667" t="str">
            <v>Storno BVG</v>
          </cell>
          <cell r="D667" t="str">
            <v>Résiliations LPP</v>
          </cell>
          <cell r="E667" t="str">
            <v>Lapses BVG</v>
          </cell>
        </row>
        <row r="668">
          <cell r="B668" t="str">
            <v>T.22.13</v>
          </cell>
          <cell r="C668" t="str">
            <v>Erhöhung der Sterblichkeiten für all jene Policen, bei denen eine Erhöhung der Sterblichkeit zu einer Verminderung des risikotragenden Kapitals führt. Für diese ist die Sterblichkeit relativ um 15 % zu erhöhen. Gemäss Dokument "Hinweise zum Feldtest 2018 Spartenspezifische Vorgaben".</v>
          </cell>
          <cell r="D668" t="str">
            <v>Augmentation des mortalités pour toutes les polices dans lesquelles une augmentation de la mortalité entraîne une diminution du capital porteur de risque. Une augmentation relative de la mortalité de 15 % est requise pour celles-ci. Selon le document « Informations sur le test pilote 2018 Prescriptions spécifiques au secteur ».</v>
          </cell>
          <cell r="E668" t="str">
            <v>Increase in mortality for all policies where higher mortality leads to a reduction in risk-bearing capital. For these, the mortality rate is to be increased relatively by 15%. According to the document "Hinweise zum Feldtest 2018 Spartenspezifische Vorgaben”</v>
          </cell>
        </row>
        <row r="669">
          <cell r="B669" t="str">
            <v>T.22.14</v>
          </cell>
          <cell r="C669" t="str">
            <v>Permanente Reduktion der Sterblichkeiten um 15 % für all jene Policen, bei denen eine Reduktion der Sterblichkeit zu einer Verminderung des risikotragenden Kapitals führt.</v>
          </cell>
          <cell r="D669" t="str">
            <v>Réduction permanente des mortalités de 15 % pour toutes les polices dans lesquelles une réduction de la mortalité entraîne une diminution du capital porteur de risque.</v>
          </cell>
          <cell r="E669" t="str">
            <v>Permanent reduction in mortality by 15% for all policies where lower mortality leads to a reduction of risk-bearing capital.</v>
          </cell>
        </row>
        <row r="670">
          <cell r="B670" t="str">
            <v>T.22.15</v>
          </cell>
          <cell r="C670" t="str">
            <v>Relative Erhöhung der Invalidisierungswahrscheinlichkeiten um 25 %.</v>
          </cell>
          <cell r="D670" t="str">
            <v>Augmentation relative des probabilités d’invalidité de 25 %.</v>
          </cell>
          <cell r="E670" t="str">
            <v>Relative increase in the probability of disability by  25%.</v>
          </cell>
        </row>
        <row r="671">
          <cell r="B671" t="str">
            <v>T.22.16</v>
          </cell>
          <cell r="C671" t="str">
            <v>Relative Verminderung der Reaktivierungswahrscheinlichkeiten um 40 %.</v>
          </cell>
          <cell r="D671" t="str">
            <v>Diminution relative des probabilités de réactivation de 40 %.</v>
          </cell>
          <cell r="E671" t="str">
            <v>Relative decrease in the probability of resuming gainful employment by 40%.</v>
          </cell>
        </row>
        <row r="672">
          <cell r="B672" t="str">
            <v>T.22.17</v>
          </cell>
          <cell r="C672" t="str">
            <v>Permanente Erhöhung sämtlicher Kosten des übrigen Geschäfts um 25 %. 
Dieser Risikotreiber gilt nur für das übrige Geschäft.</v>
          </cell>
          <cell r="D672" t="str">
            <v xml:space="preserve">Augmentation permanente de tous les coûts des autres activités de 25 %. 
Ces facteurs de risque ne valent que pour les autres activités.
</v>
          </cell>
          <cell r="E672" t="str">
            <v>Permanent increase of all costs of the remaining transactions by 25%. 
This risk driver applies only to the remaining transactions.</v>
          </cell>
        </row>
        <row r="673">
          <cell r="B673" t="str">
            <v>T.22.18</v>
          </cell>
          <cell r="C673" t="str">
            <v>Permanente relative Erhöhung der Stornoraten des übrigen Geschäfts um 15 %. 
Dieser Risikotreiber gilt nur für das übrige Geschäft.</v>
          </cell>
          <cell r="D673" t="str">
            <v xml:space="preserve">Augmentation relative permanente des taux de résiliation des autres activités de 15 %. 
Ces facteurs de risque ne valent que pour les autres activités.
</v>
          </cell>
          <cell r="E673" t="str">
            <v>Permanent relative increase of the remaining transactions’ cancellation rates by 15%. 
This risk driver applies only to the remaining transactions.</v>
          </cell>
        </row>
        <row r="674">
          <cell r="B674" t="str">
            <v>T.22.19</v>
          </cell>
          <cell r="C674" t="str">
            <v>Permanente relative Reduktion / Erhöhung der Kapitalbezugsquote um 10 %. 
Hinweis: Grundsätzlich ist die Auslenkung zu wählen, welche (auf Bestandesebene) risikoerhöhend wirkt.</v>
          </cell>
          <cell r="D674" t="str">
            <v xml:space="preserve">Réduction / augmentation relative permanente du taux de versement sous forme de capital de 10 %. 
Remarque : la variation qui augmente le risque (au niveau du portefeuille) doit en principe être choisie.
</v>
          </cell>
          <cell r="E674" t="str">
            <v>Permanent relative reduction / increase of the capital withdrawal ratio by 10%. 
Note: In principle, choose the option that increases the risk (at portfolio level).</v>
          </cell>
        </row>
        <row r="675">
          <cell r="B675" t="str">
            <v>T.22.20</v>
          </cell>
          <cell r="C675" t="str">
            <v>Permanente Erhöhung sämtlicher Kosten des BVG Geschäfts um 25 %.
Dieser Risikotreiber gilt nur für das BVG Geschäft.</v>
          </cell>
          <cell r="D675" t="str">
            <v xml:space="preserve">Augmentation permanente de tous les coûts de l’activité LPP de 25 %.
Ces facteurs de risque ne valent que pour l’activité LPP.
</v>
          </cell>
          <cell r="E675" t="str">
            <v>Permanent increase of all costs of the BVG business by 25%.
This risk driver applies only to the BVG business.</v>
          </cell>
        </row>
        <row r="676">
          <cell r="B676" t="str">
            <v>T.22.21</v>
          </cell>
          <cell r="C676" t="str">
            <v>Permanente relative Erhöhung der Stornoraten des BVG Geschäfts um 40%. 
Dieser Risikotreiber gilt nur für das BVG Geschäft.</v>
          </cell>
          <cell r="D676" t="str">
            <v xml:space="preserve">Augmentation relative permanente des taux de résiliation de l’activité LPP de 40 %. 
Ces facteurs de risque ne valent que pour l’activité LPP.
</v>
          </cell>
          <cell r="E676" t="str">
            <v>Permanent relative increase of the BVG business's cancellation rates by 40%. 
This risk driver applies only to the BVG business.</v>
          </cell>
        </row>
        <row r="679">
          <cell r="B679" t="str">
            <v>T.23.01</v>
          </cell>
          <cell r="C679" t="str">
            <v>Mindestbetrag Lebensversicherung</v>
          </cell>
          <cell r="D679" t="str">
            <v>Montant minimum assurance vie</v>
          </cell>
          <cell r="E679" t="str">
            <v>Market-Value-Margin life insurance</v>
          </cell>
        </row>
        <row r="681">
          <cell r="B681" t="str">
            <v>T.23.02</v>
          </cell>
          <cell r="C681" t="str">
            <v>Risikofaktor</v>
          </cell>
          <cell r="D681" t="str">
            <v>Facteur de risques</v>
          </cell>
          <cell r="E681" t="str">
            <v>Risk factor</v>
          </cell>
        </row>
        <row r="682">
          <cell r="B682" t="str">
            <v>T.23.03</v>
          </cell>
          <cell r="C682" t="str">
            <v>Erwartete Cashflows c(n,tau)</v>
          </cell>
          <cell r="D682" t="str">
            <v>Cash flows attendus c(n,tau)</v>
          </cell>
          <cell r="E682" t="str">
            <v>Expected Cash flows c(n,tau)</v>
          </cell>
        </row>
        <row r="683">
          <cell r="B683" t="str">
            <v>T.23.04</v>
          </cell>
          <cell r="C683" t="str">
            <v>Sterblichkeit</v>
          </cell>
          <cell r="D683" t="str">
            <v>Mortalité</v>
          </cell>
          <cell r="E683" t="str">
            <v>Mortality</v>
          </cell>
        </row>
        <row r="684">
          <cell r="B684" t="str">
            <v>T.23.05</v>
          </cell>
          <cell r="C684" t="str">
            <v>Langlebigkeit</v>
          </cell>
          <cell r="D684" t="str">
            <v>Longévité</v>
          </cell>
          <cell r="E684" t="str">
            <v>Longevity</v>
          </cell>
        </row>
        <row r="685">
          <cell r="B685" t="str">
            <v>T.23.06</v>
          </cell>
          <cell r="C685" t="str">
            <v>Invalidität</v>
          </cell>
          <cell r="D685" t="str">
            <v>Invalidité</v>
          </cell>
          <cell r="E685" t="str">
            <v>Disability</v>
          </cell>
        </row>
        <row r="686">
          <cell r="B686" t="str">
            <v>T.23.07</v>
          </cell>
          <cell r="C686" t="str">
            <v>Reaktivierung</v>
          </cell>
          <cell r="D686" t="str">
            <v>Réactivation</v>
          </cell>
          <cell r="E686" t="str">
            <v>Reactivation</v>
          </cell>
        </row>
        <row r="687">
          <cell r="B687" t="str">
            <v>T.23.08</v>
          </cell>
          <cell r="C687" t="str">
            <v>Kosten</v>
          </cell>
          <cell r="D687" t="str">
            <v>Frais</v>
          </cell>
          <cell r="E687" t="str">
            <v>Costs</v>
          </cell>
        </row>
        <row r="688">
          <cell r="B688" t="str">
            <v>T.23.09</v>
          </cell>
          <cell r="C688" t="str">
            <v>Storno</v>
          </cell>
          <cell r="D688" t="str">
            <v>Résiliations</v>
          </cell>
          <cell r="E688" t="str">
            <v>Lapses</v>
          </cell>
        </row>
        <row r="689">
          <cell r="B689" t="str">
            <v>T.23.10</v>
          </cell>
          <cell r="C689" t="str">
            <v>Kapitaloption</v>
          </cell>
          <cell r="D689" t="str">
            <v>Option en capital</v>
          </cell>
          <cell r="E689" t="str">
            <v>Capital option</v>
          </cell>
        </row>
        <row r="690">
          <cell r="B690" t="str">
            <v>T.23.11</v>
          </cell>
          <cell r="C690" t="str">
            <v>Kosten BVG</v>
          </cell>
          <cell r="D690" t="str">
            <v>Frais LPP</v>
          </cell>
          <cell r="E690" t="str">
            <v>Cost BVG</v>
          </cell>
        </row>
        <row r="691">
          <cell r="B691" t="str">
            <v>T.23.12</v>
          </cell>
          <cell r="C691" t="str">
            <v>Storno BVG</v>
          </cell>
          <cell r="D691" t="str">
            <v>Résiliations LPP</v>
          </cell>
          <cell r="E691" t="str">
            <v>Lapses BVG</v>
          </cell>
        </row>
        <row r="692">
          <cell r="B692" t="str">
            <v>T.23.13</v>
          </cell>
          <cell r="C692" t="str">
            <v>Riskiertes Kapital</v>
          </cell>
          <cell r="D692" t="str">
            <v>Capital risqué</v>
          </cell>
          <cell r="E692" t="str">
            <v>Capital at risk</v>
          </cell>
        </row>
        <row r="693">
          <cell r="B693" t="str">
            <v>T.23.14</v>
          </cell>
          <cell r="C693" t="str">
            <v>Altersrentenzahlungen</v>
          </cell>
          <cell r="D693" t="str">
            <v>Versement des rentes de vieillesse</v>
          </cell>
          <cell r="E693" t="str">
            <v>Retirement pension payments</v>
          </cell>
        </row>
        <row r="694">
          <cell r="B694" t="str">
            <v>T.23.15</v>
          </cell>
          <cell r="C694" t="str">
            <v>Invaliditätsrisikoprämien</v>
          </cell>
          <cell r="D694" t="str">
            <v>Prime de risque d’invalidité</v>
          </cell>
          <cell r="E694" t="str">
            <v>Disability risk premiums</v>
          </cell>
        </row>
        <row r="695">
          <cell r="B695" t="str">
            <v>T.23.16</v>
          </cell>
          <cell r="C695" t="str">
            <v>Laufende Invalidenrentenzahlungen</v>
          </cell>
          <cell r="D695" t="str">
            <v>Versements courants des rentes d’invalidité</v>
          </cell>
          <cell r="E695" t="str">
            <v>Current disability pension payments</v>
          </cell>
        </row>
        <row r="696">
          <cell r="B696" t="str">
            <v>T.23.17</v>
          </cell>
          <cell r="C696" t="str">
            <v>Kostencashflow</v>
          </cell>
          <cell r="D696" t="str">
            <v>Cash-flow coûts</v>
          </cell>
          <cell r="E696" t="str">
            <v>Cost cash flow</v>
          </cell>
        </row>
        <row r="697">
          <cell r="B697" t="str">
            <v>T.23.18</v>
          </cell>
          <cell r="C697" t="str">
            <v>Stornozahlung (Rückzahlung des Altersguthaben bzw. Rückkaufswert)</v>
          </cell>
          <cell r="D697" t="str">
            <v>Paiement de résiliation (remboursement de l’avoir de vieillesse ou valeur de rachat)</v>
          </cell>
          <cell r="E697" t="str">
            <v>Cancellation payment (repayment of retirement assets or surrender value)</v>
          </cell>
        </row>
        <row r="698">
          <cell r="B698" t="str">
            <v>T.23.19</v>
          </cell>
          <cell r="C698" t="str">
            <v>Kapitalzahlung bei Erleben des Pensionsalters  </v>
          </cell>
          <cell r="D698" t="str">
            <v>Versement du capital en cas d’atteinte de l’âge de la retraite  </v>
          </cell>
          <cell r="E698" t="str">
            <v>Capital payment upon reaching retirement age  </v>
          </cell>
        </row>
        <row r="699">
          <cell r="B699" t="str">
            <v>T.23.20</v>
          </cell>
          <cell r="C699" t="str">
            <v>Kostencashflow</v>
          </cell>
          <cell r="D699" t="str">
            <v>Cash-flow coûts</v>
          </cell>
          <cell r="E699" t="str">
            <v>Cost cash flow</v>
          </cell>
        </row>
        <row r="700">
          <cell r="B700" t="str">
            <v>T.23.21</v>
          </cell>
          <cell r="C700" t="str">
            <v>Stornozahlung (Rückzahlung des Altersguthaben bzw. Rückkaufswert)</v>
          </cell>
          <cell r="D700" t="str">
            <v>Paiement de résiliation (remboursement de l’avoir de vieillesse ou valeur de rachat)</v>
          </cell>
          <cell r="E700" t="str">
            <v>Cancellation payment (repayment of retirement assets or surrender value)</v>
          </cell>
        </row>
        <row r="702">
          <cell r="B702" t="str">
            <v>T.24.01</v>
          </cell>
          <cell r="C702" t="str">
            <v>Simulation der Schadenversicherungsrisiken</v>
          </cell>
          <cell r="D702" t="str">
            <v>Simulation des risques d'assurance dommage</v>
          </cell>
          <cell r="E702" t="str">
            <v xml:space="preserve">Non-life simulations </v>
          </cell>
        </row>
        <row r="704">
          <cell r="B704" t="str">
            <v>T.24.02</v>
          </cell>
          <cell r="C704" t="str">
            <v xml:space="preserve">In der Zelle Selection können drei verschiedene Optionen 1) Simulationen 2) Kumulierte Verteilungsfunktion 3) Parameter der Lognormalverteilung gewählt werden. Falls kein Nichtleben Versicherungsrisiko vorhanden ist, wähle "no nonlife risk". </v>
          </cell>
          <cell r="D704" t="str">
            <v xml:space="preserve">Trois options différentes peuvent être choisies dans la cellule Selection : 1) simulations, 2) cumulative distribution function et 3) lognormal parameters. no nonlife risk doit être choisi s’il n’y a aucun risque de l’assurance dommages. </v>
          </cell>
          <cell r="E704" t="str">
            <v xml:space="preserve">There are three options in the cell Selection: 1) simulations, 2) cumulative distribution function und 3) lognormal parameters. Choose no non-life risk if applicable. </v>
          </cell>
        </row>
        <row r="705">
          <cell r="B705" t="str">
            <v>T.24.03</v>
          </cell>
          <cell r="C705" t="str">
            <v>Gemäss Dokument "Hinweise zum Feldtest 2018 Spartenspezifische Vorgaben" bzw. "Information for the field test 2018 Prescriptions for reinsurers".</v>
          </cell>
          <cell r="D705" t="str">
            <v>Selon le document « Informations sur le test pilote 2018 Prescriptions spécifiques au secteur » ou « Information for the field test 2018 Prescriptions for reinsurers ».</v>
          </cell>
          <cell r="E705" t="str">
            <v>According to the document "Hinweise zum Feldtest 2018 Spartenspezifische Vorgaben".</v>
          </cell>
        </row>
        <row r="706">
          <cell r="B706" t="str">
            <v>T.24.04</v>
          </cell>
          <cell r="C706" t="str">
            <v>Falls Simulationen gewählt wird, ist hier der Simulationsvektor einzukopieren. Negative Werte stellen Verluste dar. Die Verteilung ist zentriert anzugeben.</v>
          </cell>
          <cell r="D706" t="str">
            <v>Si le choix se porte sur Simulation, le vecteur de simulation doit être copié ici. Les valeurs négatives représentent des pertes. La distribution doit être indiquée sous une forme centrée.</v>
          </cell>
          <cell r="E706" t="str">
            <v>If simulations are selected, the simulation vector must be copied in here. Negative values indicate losses. The distribution must be shown as centred.</v>
          </cell>
        </row>
        <row r="707">
          <cell r="B707" t="str">
            <v>T.24.05</v>
          </cell>
          <cell r="C707" t="str">
            <v>Falls die kumulierte Verteilungsfunktion gewählt wird, ist diese hier einzukopieren. Wie im Beispiel (hellblaue Zellen) ist darauf zu achten, dass die Werte F(x) monoton sind, mit F(x)&gt;0 starten und mit F(x)=1 enden. Negative Werte stellen Verluste dar. Die Verteilung ist zentriert anzugeben.</v>
          </cell>
          <cell r="D707" t="str">
            <v>Si la fonction de distribution cumulée est choisie, elle doit être copiée ici. Comme dans l’exemple, il faut veiller à ce que les valeurs F(x) soient monotones, débutent par F(x)&gt;0 et se terminent par F(x)=1. Les valeurs négatives représentent des pertes. La distribution doit être indiquée sous une forme centrée.</v>
          </cell>
          <cell r="E707" t="str">
            <v>If the cumulative distribution function is selected, please copy it here. As in the example (light blue cells), make sure that the F(x) values are increasing; start with F(x)&gt;0 and end with F(x)=1. Negative values indicate losses. The distribution must be shown as centred.</v>
          </cell>
        </row>
        <row r="708">
          <cell r="B708" t="str">
            <v>T.24.06</v>
          </cell>
          <cell r="C708" t="str">
            <v>Falls die Parameter der Lognormalverteilung gewählt wurden, sind die Parameter mu respektive sigma der Lognormalverteilung einzutragen.</v>
          </cell>
          <cell r="D708" t="str">
            <v>Si les paramètres de la distribution lognormale ont été choisis, les paramètres mu et sigma de la distribution lognormale doivent être saisis.</v>
          </cell>
          <cell r="E708" t="str">
            <v>If the lognormal distribution parameters were selected, the mu or sigma parameters must be entered.</v>
          </cell>
        </row>
        <row r="711">
          <cell r="B711" t="str">
            <v>T.25.01</v>
          </cell>
          <cell r="C711" t="str">
            <v>Sensitivitäten des Risikofaktors aus der Krankenversicherung</v>
          </cell>
          <cell r="D711" t="str">
            <v>Sensibilités aux facteurs de risques d'assurance maladie</v>
          </cell>
          <cell r="E711" t="str">
            <v>Health insurance risk-factors sensitivities</v>
          </cell>
        </row>
        <row r="713">
          <cell r="B713" t="str">
            <v>T.25.02</v>
          </cell>
          <cell r="C713" t="str">
            <v>Risikofaktor</v>
          </cell>
          <cell r="D713" t="str">
            <v>Facteur de risques</v>
          </cell>
          <cell r="E713" t="str">
            <v>Risk factor</v>
          </cell>
        </row>
        <row r="714">
          <cell r="B714" t="str">
            <v>T.25.03</v>
          </cell>
          <cell r="C714" t="str">
            <v>Sensitivität</v>
          </cell>
          <cell r="D714" t="str">
            <v>Sensibilité</v>
          </cell>
          <cell r="E714" t="str">
            <v>Sensitivity</v>
          </cell>
        </row>
        <row r="715">
          <cell r="B715" t="str">
            <v>T.25.04</v>
          </cell>
          <cell r="C715" t="str">
            <v>Einzelkranken</v>
          </cell>
          <cell r="D715" t="str">
            <v>Maladie individuelle</v>
          </cell>
          <cell r="E715" t="str">
            <v>Individual health</v>
          </cell>
        </row>
        <row r="716">
          <cell r="B716" t="str">
            <v>T.25.05</v>
          </cell>
          <cell r="C716" t="str">
            <v>Kollektivtaggeld</v>
          </cell>
          <cell r="D716" t="str">
            <v>Indemnités journalières (ass. collectives)</v>
          </cell>
          <cell r="E716" t="str">
            <v>Collective workers compensation</v>
          </cell>
        </row>
        <row r="717">
          <cell r="B717" t="str">
            <v>T.25.06</v>
          </cell>
          <cell r="C717" t="str">
            <v>Zu berechnen ist die Standardabweichung (positiver Wert) gemäss Technische Beschreibung für das SST-Standardmodell Krankenversicherung, Abschnitt 5.2.</v>
          </cell>
          <cell r="D717" t="str">
            <v>L’écart type (valeur positive) selon la « Description technique pour le modèle standard SST Assurance-maladie », chapitre 5.2 doit être calculé.</v>
          </cell>
          <cell r="E717" t="str">
            <v>Calculate the standard deviation (positive value) in accordance with Section 5.2 of the Technische Beschreibung für das SST-Standardmodell Krankenversicherung.</v>
          </cell>
        </row>
        <row r="718">
          <cell r="B718" t="str">
            <v>T.25.07</v>
          </cell>
          <cell r="C718" t="str">
            <v>Zu berechnen ist die Standardabweichung (positiver Wert) gemäss Technische Beschreibung für das SST-Standardmodell Krankenversicherung, Abschnitt 5.3.</v>
          </cell>
          <cell r="D718" t="str">
            <v>L’écart type (valeur positive) selon la Description technique pour le modèle standard SST Assurance-maladie, chapitre 5.3 doit être calculé.</v>
          </cell>
          <cell r="E718" t="str">
            <v>Calculate the standard deviation (positive value) in accordance with Section 5.3 of the Technische Beschreibung für das SST-Standardmodell Krankenversicherung.</v>
          </cell>
        </row>
        <row r="721">
          <cell r="B721" t="str">
            <v>T.26.01</v>
          </cell>
          <cell r="C721" t="str">
            <v>Sonstige Informationen aus den spartenspezifischen Templates (Schaden-, Kranken- und Rückversicherungen)</v>
          </cell>
          <cell r="D721" t="str">
            <v>Autre Informations depuis les templates spécifiques aux branches (Assurance dommage, maladie et réassurance)</v>
          </cell>
          <cell r="E721" t="str">
            <v>Other Information from the branch specific templates (Non life, health and reinsurance)</v>
          </cell>
        </row>
        <row r="723">
          <cell r="B723" t="str">
            <v>T.26.02</v>
          </cell>
          <cell r="C723" t="str">
            <v>Erwartete Werte</v>
          </cell>
          <cell r="D723" t="str">
            <v>Valeurs attendues</v>
          </cell>
          <cell r="E723" t="str">
            <v>Expected values</v>
          </cell>
        </row>
        <row r="724">
          <cell r="B724" t="str">
            <v>T.26.03</v>
          </cell>
          <cell r="C724" t="str">
            <v>Erwartete brutto Prämien (vor Rückversicherung)</v>
          </cell>
          <cell r="D724" t="str">
            <v>Primes brutes attendues (avant réassurance)</v>
          </cell>
          <cell r="E724" t="str">
            <v>Expected gross premiums (before reinsurance)</v>
          </cell>
        </row>
        <row r="725">
          <cell r="B725" t="str">
            <v>T.26.04</v>
          </cell>
          <cell r="C725" t="str">
            <v>Erwartete netto Prämien (nach Rückversicherung)</v>
          </cell>
          <cell r="D725" t="str">
            <v>Primes nettes attendues (après réassurance)</v>
          </cell>
          <cell r="E725" t="str">
            <v>Expected net premiums (after reinsurance)</v>
          </cell>
        </row>
        <row r="726">
          <cell r="B726" t="str">
            <v>T.26.05</v>
          </cell>
          <cell r="C726" t="str">
            <v>Erwartete brutto Jahresschäden (vor Rückversicherung)</v>
          </cell>
          <cell r="D726" t="str">
            <v>Sinistres annuels bruts attendus (avant réassurance)</v>
          </cell>
          <cell r="E726" t="str">
            <v>Expected gross annual claims (before reinsurance)</v>
          </cell>
        </row>
        <row r="727">
          <cell r="B727" t="str">
            <v>T.26.06</v>
          </cell>
          <cell r="C727" t="str">
            <v>Erwartete netto Jahresschäden (nach Rückversicherung)</v>
          </cell>
          <cell r="D727" t="str">
            <v>Sinistres annuels nets attendus (après réassurance)</v>
          </cell>
          <cell r="E727" t="str">
            <v>Expected net annual claims (after reinsurance)</v>
          </cell>
        </row>
        <row r="728">
          <cell r="B728" t="str">
            <v>T.26.07</v>
          </cell>
          <cell r="C728" t="str">
            <v>Erwartete Kosten</v>
          </cell>
          <cell r="D728" t="str">
            <v>Coûts attendus</v>
          </cell>
          <cell r="E728" t="str">
            <v>Expected costs</v>
          </cell>
        </row>
        <row r="729">
          <cell r="B729" t="str">
            <v>T.26.08</v>
          </cell>
          <cell r="C729" t="str">
            <v xml:space="preserve">Versicherungstechnisches Risiko Schadengeschäft </v>
          </cell>
          <cell r="D729" t="str">
            <v xml:space="preserve">Risque actuariel Affaires dommages </v>
          </cell>
          <cell r="E729" t="str">
            <v xml:space="preserve">Underwriting risk – claims business </v>
          </cell>
        </row>
        <row r="730">
          <cell r="B730" t="str">
            <v>T.26.09</v>
          </cell>
          <cell r="C730" t="str">
            <v>Rückstellungsrisiko (netto)</v>
          </cell>
          <cell r="D730" t="str">
            <v>Risque de provision (net)</v>
          </cell>
          <cell r="E730" t="str">
            <v>Reserve risk (net)</v>
          </cell>
        </row>
        <row r="731">
          <cell r="B731" t="str">
            <v>T.26.10</v>
          </cell>
          <cell r="C731" t="str">
            <v>Diskontierter erwarteter Schadenaufwand Normalschäden (netto; netgross für StandRe-Anwender)</v>
          </cell>
          <cell r="D731" t="str">
            <v>Charge de sinistres attendue escomptée pour les sinistres normaux (nette ; nette/brute pour utilisateurs de StandRe)</v>
          </cell>
          <cell r="E731" t="str">
            <v>Discounted expected claims expenditure from normal losses (net; “netgross” for StandRe users)</v>
          </cell>
        </row>
        <row r="732">
          <cell r="B732" t="str">
            <v>T.26.11</v>
          </cell>
          <cell r="C732" t="str">
            <v>Diskontierter erwarteter Schadenaufwand Grossschäden exkl. Naturkatastrophen (netto; netgross für StandRe-Anwender)</v>
          </cell>
          <cell r="D732" t="str">
            <v>Charge de sinistres attendue escomptée pour les grands sinistres, à l’exclusion des catastrophes naturelles (nette ; nette/brute pour utilisateurs de StandRe)</v>
          </cell>
          <cell r="E732" t="str">
            <v>Discounted expected claims expenditure from major losses excl. natural catastrophes (net; “netgross” for StandRe users)</v>
          </cell>
        </row>
        <row r="733">
          <cell r="B733" t="str">
            <v>T.26.12</v>
          </cell>
          <cell r="C733" t="str">
            <v>Diskontierter erwarteter Schadenaufwand Naturkatastrophen (netto; netgross für StandRe-Anwender)</v>
          </cell>
          <cell r="D733" t="str">
            <v>Charge de sinistres attendue escomptée pour les catastrophes naturelles (nette ; nette/brute pour utilisateurs de StandRe)</v>
          </cell>
          <cell r="E733" t="str">
            <v>Discounted expected claims expenditure from natural catastrophes (net; “netgross” for StandRe users)</v>
          </cell>
        </row>
        <row r="734">
          <cell r="B734" t="str">
            <v>T.26.13</v>
          </cell>
          <cell r="C734" t="str">
            <v>Zentriertes Neuschadenrisiko (netto; netgross für StandRe-Anwender)</v>
          </cell>
          <cell r="D734" t="str">
            <v>Risque centré de nouveau sinistre (net ; net/brut pour utilisateurs de StandRe)</v>
          </cell>
          <cell r="E734" t="str">
            <v>Centred new claims risk (net; “netgross” for StandRe users)</v>
          </cell>
        </row>
        <row r="735">
          <cell r="B735" t="str">
            <v>T.26.14</v>
          </cell>
          <cell r="C735" t="str">
            <v>davon zentriertes Neuschadenrisiko Normalschäden (netto; netgross für StandRe-Anwender)</v>
          </cell>
          <cell r="D735" t="str">
            <v>dont risque centré de nouveau sinistre pour les sinistres normaux (net ; net/brut pour utilisateurs de StandRe)</v>
          </cell>
          <cell r="E735" t="str">
            <v>of which centred new claims risk from normal losses (net; “netgross” for StandRe users)</v>
          </cell>
        </row>
        <row r="736">
          <cell r="B736" t="str">
            <v>T.26.15</v>
          </cell>
          <cell r="C736" t="str">
            <v>davon zentriertes Neuschadenrisiko Grossschäden exkl. Naturkatastrophen (netto; netgross für StandRe-Anwender)</v>
          </cell>
          <cell r="D736" t="str">
            <v>dont risque centré de nouveau sinistre pour les grands sinistres, à l’exclusion des catastrophes naturelles (net ; net/brut pour utilisateurs de StandRe)</v>
          </cell>
          <cell r="E736" t="str">
            <v>of which centred new claims risk from major losses excl. natural catastrophes (net; “netgross” for StandRe users)</v>
          </cell>
        </row>
        <row r="737">
          <cell r="B737" t="str">
            <v>T.26.16</v>
          </cell>
          <cell r="C737" t="str">
            <v>davon zentriertes Neuschadenrisiko Naturkatastrophen (netto; netgross für StandRe-Anwender)</v>
          </cell>
          <cell r="D737" t="str">
            <v>dont risque centré de nouveau sinistre pour les catastrophes naturelles (net ; net/brut pour utilisateurs de StandRe)</v>
          </cell>
          <cell r="E737" t="str">
            <v>of which centred new claims risk from natural catastrophes (netto; “netgross” for StandRe users)</v>
          </cell>
        </row>
        <row r="738">
          <cell r="B738" t="str">
            <v>T.26.17</v>
          </cell>
          <cell r="C738" t="str">
            <v>Weitere versicherungstechnische Risiken aus dem Schadengeschäft (zentriert) (netto; netgross für StandRe-Anwender)</v>
          </cell>
          <cell r="D738" t="str">
            <v>Autres risques d’assurance au titre de l’activité Sinistres (centrés) ((nets ; nets/bruts pour utilisateurs de StandRe)</v>
          </cell>
          <cell r="E738" t="str">
            <v>Other underwriting risks from the claims business (centred) (net; “netgross” for StandRe users)</v>
          </cell>
        </row>
        <row r="739">
          <cell r="B739" t="str">
            <v>T.26.18</v>
          </cell>
          <cell r="C739" t="str">
            <v>Variationskoeffizient der Rückstellungsrisiken (netto)</v>
          </cell>
          <cell r="D739" t="str">
            <v>Coefficient de variation des risques de provisionnement</v>
          </cell>
          <cell r="E739" t="str">
            <v>Variation coefficient of reserve risks (net)</v>
          </cell>
        </row>
        <row r="740">
          <cell r="B740" t="str">
            <v>T.26.19</v>
          </cell>
          <cell r="C740" t="str">
            <v>Variationskoeffizient der Neuschadenrisiken Normalschäden (netto; netgross für StandRe-Anwender)</v>
          </cell>
          <cell r="D740" t="str">
            <v>Coefficient de variation des risques de nouveau sinistre pour les sinistres normaux (net ; net/brut pour utilisateurs de StandRe)</v>
          </cell>
          <cell r="E740" t="str">
            <v>Variation coefficient of new claims risks from normal claims (net; “netgross” for StandRe users)</v>
          </cell>
        </row>
        <row r="741">
          <cell r="B741" t="str">
            <v>T.26.20</v>
          </cell>
          <cell r="C741" t="str">
            <v>Krankenversicherung</v>
          </cell>
          <cell r="D741" t="str">
            <v>Assurance-maladie</v>
          </cell>
          <cell r="E741" t="str">
            <v>Health insurance</v>
          </cell>
        </row>
        <row r="742">
          <cell r="B742" t="str">
            <v>T.26.21</v>
          </cell>
          <cell r="C742" t="str">
            <v>Versicherungsrisiko Einzelkranken: Sterblichkeit (Expected Shortfall)</v>
          </cell>
          <cell r="D742" t="str">
            <v>Risque d’assurance Maladie individuelle: Mortalité (expected shortfall)</v>
          </cell>
          <cell r="E742" t="str">
            <v>Insurance risk, individual patients: Mortality (expected shortfall)</v>
          </cell>
        </row>
        <row r="743">
          <cell r="B743" t="str">
            <v>T.26.22</v>
          </cell>
          <cell r="C743" t="str">
            <v>Versicherungsrisiko Einzelkranken: Storno (Expected Shortfall)</v>
          </cell>
          <cell r="D743" t="str">
            <v>Risque d’assurance Maladie individuelle: Résiliation (expected shortfall)</v>
          </cell>
          <cell r="E743" t="str">
            <v>Insurance risk, individual patients: Cancellations (expected shortfall)</v>
          </cell>
        </row>
        <row r="744">
          <cell r="B744" t="str">
            <v>T.26.23</v>
          </cell>
          <cell r="C744" t="str">
            <v>Versicherungsrisiko Einzelkranken: Verwaltungskosten (Expected Shortfall)</v>
          </cell>
          <cell r="D744" t="str">
            <v>Risque d’assurance Maladie individuelle: Frais d’administration (expected shortfall)</v>
          </cell>
          <cell r="E744" t="str">
            <v>Insurance risk, individual patients: Administrative expenses (expected shortfall)</v>
          </cell>
        </row>
        <row r="745">
          <cell r="B745" t="str">
            <v>T.26.24</v>
          </cell>
          <cell r="C745" t="str">
            <v>Versicherungsrisiko Einzelkranken: Leistungen (Expected Shortfall)</v>
          </cell>
          <cell r="D745" t="str">
            <v>Risque d’assurance Maladie individuelle: Prestations (expected shortfall)</v>
          </cell>
          <cell r="E745" t="str">
            <v>Insurance risk, individual patients: Benefits (expected shortfall)</v>
          </cell>
        </row>
        <row r="746">
          <cell r="B746" t="str">
            <v>T.26.25</v>
          </cell>
          <cell r="C746" t="str">
            <v xml:space="preserve">Einzelkranken - Anzahl Versicherte (Kopfzählung)  </v>
          </cell>
          <cell r="D746" t="str">
            <v xml:space="preserve">Maladie individuelle - nombre d’assurés (décompte des têtes)  </v>
          </cell>
          <cell r="E746" t="str">
            <v xml:space="preserve">Individual patients – no. of insured persons (headcount)  </v>
          </cell>
        </row>
        <row r="747">
          <cell r="B747" t="str">
            <v>T.26.26</v>
          </cell>
          <cell r="C747" t="str">
            <v>Kollektivtaggeld - Erwartete Prämien (vor Rückversicherung)</v>
          </cell>
          <cell r="D747" t="str">
            <v>Indemnités journalières (ass. collectives) - Primes attendues (avant réassurance)</v>
          </cell>
          <cell r="E747" t="str">
            <v>Group daily benefits – expected premiums (before reinsurance)</v>
          </cell>
        </row>
        <row r="748">
          <cell r="B748" t="str">
            <v>T.26.27</v>
          </cell>
          <cell r="C748" t="str">
            <v>Kollektivtaggeld - Erwartete Leistungen (vor Rückversicherung)</v>
          </cell>
          <cell r="D748" t="str">
            <v>Indemnités journalières (ass. collectives) - Prestations attendues (avant réassurance)</v>
          </cell>
          <cell r="E748" t="str">
            <v>Group daily benefits – expected benefits (before reinsurance)</v>
          </cell>
        </row>
        <row r="751">
          <cell r="B751" t="str">
            <v>T.27.01</v>
          </cell>
          <cell r="C751" t="str">
            <v>Parameter Captives Modell</v>
          </cell>
          <cell r="D751" t="str">
            <v>Paramètres du modèle Captives</v>
          </cell>
          <cell r="E751" t="str">
            <v>Parameters Captives Model</v>
          </cell>
        </row>
        <row r="753">
          <cell r="B753" t="str">
            <v>T.27.02</v>
          </cell>
          <cell r="C753" t="str">
            <v>CY Parameter</v>
          </cell>
          <cell r="D753" t="str">
            <v>CY Paramètres</v>
          </cell>
          <cell r="E753" t="str">
            <v>CY Parameters</v>
          </cell>
        </row>
        <row r="754">
          <cell r="B754" t="str">
            <v>T.27.03</v>
          </cell>
          <cell r="C754" t="str">
            <v>Höchstmöglicher Verlust - Parameter</v>
          </cell>
          <cell r="D754" t="str">
            <v>Perte maximale possible - Paramètres</v>
          </cell>
          <cell r="E754" t="str">
            <v>Maximum possible loss - Parameters</v>
          </cell>
        </row>
        <row r="755">
          <cell r="B755" t="str">
            <v>T.27.04</v>
          </cell>
          <cell r="C755" t="str">
            <v>Ground-up Modellparameter</v>
          </cell>
          <cell r="D755" t="str">
            <v>Ground-up paramètres du modèle</v>
          </cell>
          <cell r="E755" t="str">
            <v>Ground-up modelling parameters</v>
          </cell>
        </row>
        <row r="756">
          <cell r="B756" t="str">
            <v>T.27.05</v>
          </cell>
          <cell r="C756" t="str">
            <v>Normalschäden</v>
          </cell>
          <cell r="D756" t="str">
            <v>Sinistres normaux</v>
          </cell>
          <cell r="E756" t="str">
            <v>Normal claims</v>
          </cell>
        </row>
        <row r="757">
          <cell r="B757" t="str">
            <v>T.27.06</v>
          </cell>
          <cell r="C757" t="str">
            <v>Grossschäden</v>
          </cell>
          <cell r="D757" t="str">
            <v>Grands sinistres</v>
          </cell>
          <cell r="E757" t="str">
            <v>Large claims</v>
          </cell>
        </row>
        <row r="758">
          <cell r="B758" t="str">
            <v>T.27.07</v>
          </cell>
          <cell r="C758" t="str">
            <v>Zusätzliche Parameter</v>
          </cell>
          <cell r="D758" t="str">
            <v>Paramètres additionnels</v>
          </cell>
          <cell r="E758" t="str">
            <v>Additional parameters</v>
          </cell>
        </row>
        <row r="759">
          <cell r="B759" t="str">
            <v>T.27.08</v>
          </cell>
          <cell r="C759" t="str">
            <v>Branchen</v>
          </cell>
          <cell r="D759" t="str">
            <v>Branches</v>
          </cell>
          <cell r="E759" t="str">
            <v>Line of business (LoB)</v>
          </cell>
        </row>
        <row r="760">
          <cell r="B760" t="str">
            <v>T.27.09</v>
          </cell>
          <cell r="C760" t="str">
            <v>Branchenart</v>
          </cell>
          <cell r="D760" t="str">
            <v>Type de LoB</v>
          </cell>
          <cell r="E760" t="str">
            <v>Type of LoB</v>
          </cell>
        </row>
        <row r="761">
          <cell r="B761" t="str">
            <v>T.27.10</v>
          </cell>
          <cell r="C761" t="str">
            <v>Höchstmöglicher Verlust (M)</v>
          </cell>
          <cell r="D761" t="str">
            <v>Perte maximale possible (M)</v>
          </cell>
          <cell r="E761" t="str">
            <v>Maximum possible loss (M)</v>
          </cell>
        </row>
        <row r="762">
          <cell r="B762" t="str">
            <v>T.27.11</v>
          </cell>
          <cell r="C762" t="str">
            <v>Erwarteter Verlust (L)</v>
          </cell>
          <cell r="D762" t="str">
            <v>Perte attendue (L)</v>
          </cell>
          <cell r="E762" t="str">
            <v>Expected loss (L)</v>
          </cell>
        </row>
        <row r="763">
          <cell r="B763" t="str">
            <v>T.27.12</v>
          </cell>
          <cell r="C763" t="str">
            <v>Häufigkeit</v>
          </cell>
          <cell r="D763" t="str">
            <v>Fréquence</v>
          </cell>
          <cell r="E763" t="str">
            <v>Frequency</v>
          </cell>
        </row>
        <row r="764">
          <cell r="B764" t="str">
            <v>T.27.13</v>
          </cell>
          <cell r="C764" t="str">
            <v>Mittelwert (E(Yin))</v>
          </cell>
          <cell r="D764" t="str">
            <v>Moyenne (E(Yin))</v>
          </cell>
          <cell r="E764" t="str">
            <v>Mean (E(Yin))</v>
          </cell>
        </row>
        <row r="765">
          <cell r="B765" t="str">
            <v>T.27.14</v>
          </cell>
          <cell r="C765" t="str">
            <v>Standardabweichung</v>
          </cell>
          <cell r="D765" t="str">
            <v>Écart type</v>
          </cell>
          <cell r="E765" t="str">
            <v>Standard deviation</v>
          </cell>
        </row>
        <row r="766">
          <cell r="B766" t="str">
            <v>T.27.15</v>
          </cell>
          <cell r="C766" t="str">
            <v>Häufigkeit</v>
          </cell>
          <cell r="D766" t="str">
            <v>Fréquence</v>
          </cell>
          <cell r="E766" t="str">
            <v>Frequency</v>
          </cell>
        </row>
        <row r="767">
          <cell r="B767" t="str">
            <v>T.27.16</v>
          </cell>
          <cell r="C767" t="str">
            <v>Schwellenwert</v>
          </cell>
          <cell r="D767" t="str">
            <v>Seuil</v>
          </cell>
          <cell r="E767" t="str">
            <v>Threshold</v>
          </cell>
        </row>
        <row r="768">
          <cell r="B768" t="str">
            <v>T.27.17</v>
          </cell>
          <cell r="C768" t="str">
            <v>Pareto Shape</v>
          </cell>
          <cell r="D768" t="str">
            <v>Pareto shape</v>
          </cell>
          <cell r="E768" t="str">
            <v>Pareto shape</v>
          </cell>
        </row>
        <row r="769">
          <cell r="B769" t="str">
            <v>T.27.18</v>
          </cell>
          <cell r="C769" t="str">
            <v>Annual Aggregate Loss (AAL)</v>
          </cell>
          <cell r="D769" t="str">
            <v>Annual Aggregate Loss (AAL)</v>
          </cell>
          <cell r="E769" t="str">
            <v>Annual Aggregate Loss (AAL)</v>
          </cell>
        </row>
        <row r="770">
          <cell r="B770" t="str">
            <v>T.27.19</v>
          </cell>
          <cell r="C770" t="str">
            <v>Each and Every Loss (EEL)</v>
          </cell>
          <cell r="D770" t="str">
            <v>Each and Every Loss (EEL)</v>
          </cell>
          <cell r="E770" t="str">
            <v>Each and Every Loss (EEL)</v>
          </cell>
        </row>
        <row r="771">
          <cell r="B771" t="str">
            <v>T.27.20</v>
          </cell>
          <cell r="C771" t="str">
            <v>Annual Aggregate Deductible (AAD)</v>
          </cell>
          <cell r="D771" t="str">
            <v>Annual Aggregate Deductible (AAD)</v>
          </cell>
          <cell r="E771" t="str">
            <v>Annual Aggregate Deductible (AAD)</v>
          </cell>
        </row>
        <row r="772">
          <cell r="B772" t="str">
            <v>T.27.21</v>
          </cell>
          <cell r="C772" t="str">
            <v>Each and Every Deductible (EED)</v>
          </cell>
          <cell r="D772" t="str">
            <v>Each and Every Deductible (EED)</v>
          </cell>
          <cell r="E772" t="str">
            <v>Each and Every Deductible (EED)</v>
          </cell>
        </row>
        <row r="773">
          <cell r="B773" t="str">
            <v>T.27.22</v>
          </cell>
          <cell r="C773" t="str">
            <v>Quota Share (QS)</v>
          </cell>
          <cell r="D773" t="str">
            <v>Quota share (QS)</v>
          </cell>
          <cell r="E773" t="str">
            <v>Quota share (QS)</v>
          </cell>
        </row>
        <row r="774">
          <cell r="B774" t="str">
            <v>T.27.23</v>
          </cell>
          <cell r="C774" t="str">
            <v>PY Parameter</v>
          </cell>
          <cell r="D774" t="str">
            <v>PY Paramètres</v>
          </cell>
          <cell r="E774" t="str">
            <v>PY Parameters</v>
          </cell>
        </row>
        <row r="775">
          <cell r="B775" t="str">
            <v>T.27.24</v>
          </cell>
          <cell r="C775" t="str">
            <v>Name der Branche</v>
          </cell>
          <cell r="D775" t="str">
            <v>Nom de la branche</v>
          </cell>
          <cell r="E775" t="str">
            <v>Name of LoB</v>
          </cell>
        </row>
        <row r="776">
          <cell r="B776" t="str">
            <v>T.27.25</v>
          </cell>
          <cell r="C776" t="str">
            <v>Diskontierte Netto-Reserven</v>
          </cell>
          <cell r="D776" t="str">
            <v>Réserves nettes actualisées</v>
          </cell>
          <cell r="E776" t="str">
            <v>Discounted net reserves</v>
          </cell>
        </row>
        <row r="777">
          <cell r="B777" t="str">
            <v>T.27.26</v>
          </cell>
          <cell r="C777" t="str">
            <v>Variationskoeffizient</v>
          </cell>
          <cell r="D777" t="str">
            <v>Coefficient de variation</v>
          </cell>
          <cell r="E777" t="str">
            <v>Coefficient of variation</v>
          </cell>
        </row>
        <row r="781">
          <cell r="B781" t="str">
            <v>T.29.01</v>
          </cell>
          <cell r="C781" t="str">
            <v>Parameter für das Marktrisiko</v>
          </cell>
          <cell r="D781" t="str">
            <v>Paramètres pour le risque de marché</v>
          </cell>
          <cell r="E781" t="str">
            <v>Market risk parameters</v>
          </cell>
        </row>
        <row r="783">
          <cell r="B783" t="str">
            <v>T.29.02</v>
          </cell>
          <cell r="C783" t="str">
            <v>CHF kurzfristiger Zinssatz</v>
          </cell>
          <cell r="D783" t="str">
            <v>CHF taux d'intérêt à court terme</v>
          </cell>
          <cell r="E783" t="str">
            <v>CHF short-term rate</v>
          </cell>
        </row>
        <row r="784">
          <cell r="B784" t="str">
            <v>T.29.03</v>
          </cell>
          <cell r="C784" t="str">
            <v>CHF mittelfristiger Zinssatz</v>
          </cell>
          <cell r="D784" t="str">
            <v>CHF taux d'intérêt à moyen terme</v>
          </cell>
          <cell r="E784" t="str">
            <v>CHF mid-term rate</v>
          </cell>
        </row>
        <row r="785">
          <cell r="B785" t="str">
            <v>T.29.04</v>
          </cell>
          <cell r="C785" t="str">
            <v>CHF langfristiger Zinssatz</v>
          </cell>
          <cell r="D785" t="str">
            <v>CHF taux d'intérêt à long terme</v>
          </cell>
          <cell r="E785" t="str">
            <v>CHF long-term rate</v>
          </cell>
        </row>
        <row r="786">
          <cell r="B786" t="str">
            <v>T.29.05</v>
          </cell>
          <cell r="C786" t="str">
            <v>EUR kurzfristiger Zinssatz</v>
          </cell>
          <cell r="D786" t="str">
            <v>EUR taux d'intérêt à court terme</v>
          </cell>
          <cell r="E786" t="str">
            <v>EUR short-term rate</v>
          </cell>
        </row>
        <row r="787">
          <cell r="B787" t="str">
            <v>T.29.06</v>
          </cell>
          <cell r="C787" t="str">
            <v>EUR mittelfristiger Zinssatz</v>
          </cell>
          <cell r="D787" t="str">
            <v>EUR taux d'intérêt à moyen terme</v>
          </cell>
          <cell r="E787" t="str">
            <v>EUR mid-term rate</v>
          </cell>
        </row>
        <row r="788">
          <cell r="B788" t="str">
            <v>T.29.07</v>
          </cell>
          <cell r="C788" t="str">
            <v>EUR langfristiger Zinssatz</v>
          </cell>
          <cell r="D788" t="str">
            <v>EUR taux d'intérêt à long terme</v>
          </cell>
          <cell r="E788" t="str">
            <v>EUR long-term rate</v>
          </cell>
        </row>
        <row r="789">
          <cell r="B789" t="str">
            <v>T.29.08</v>
          </cell>
          <cell r="C789" t="str">
            <v>USD kurzfristiger Zinssatz</v>
          </cell>
          <cell r="D789" t="str">
            <v>USD taux d'intérêt à court terme</v>
          </cell>
          <cell r="E789" t="str">
            <v>USD short-term rate</v>
          </cell>
        </row>
        <row r="790">
          <cell r="B790" t="str">
            <v>T.29.09</v>
          </cell>
          <cell r="C790" t="str">
            <v>USD mittelfristiger Zinssatz</v>
          </cell>
          <cell r="D790" t="str">
            <v>USD taux d'intérêt à moyen terme</v>
          </cell>
          <cell r="E790" t="str">
            <v>USD mid-term rate</v>
          </cell>
        </row>
        <row r="791">
          <cell r="B791" t="str">
            <v>T.29.10</v>
          </cell>
          <cell r="C791" t="str">
            <v>USD langfristiger Zinssatz</v>
          </cell>
          <cell r="D791" t="str">
            <v>USD taux d'intérêt à long terme</v>
          </cell>
          <cell r="E791" t="str">
            <v>USD long-term rate</v>
          </cell>
        </row>
        <row r="792">
          <cell r="B792" t="str">
            <v>T.29.11</v>
          </cell>
          <cell r="C792" t="str">
            <v>GBP kurzfristiger Zinssatz</v>
          </cell>
          <cell r="D792" t="str">
            <v>GBP taux d'intérêt à court terme</v>
          </cell>
          <cell r="E792" t="str">
            <v>GBP short-term rate</v>
          </cell>
        </row>
        <row r="793">
          <cell r="B793" t="str">
            <v>T.29.12</v>
          </cell>
          <cell r="C793" t="str">
            <v>GBP mittelfristiger Zinssatz</v>
          </cell>
          <cell r="D793" t="str">
            <v>GBP taux d'intérêt à moyen terme</v>
          </cell>
          <cell r="E793" t="str">
            <v>GBP mid-term rate</v>
          </cell>
        </row>
        <row r="794">
          <cell r="B794" t="str">
            <v>T.29.13</v>
          </cell>
          <cell r="C794" t="str">
            <v>GBP langfristiger Zinssatz</v>
          </cell>
          <cell r="D794" t="str">
            <v>GBP taux d'intérêt à long terme</v>
          </cell>
          <cell r="E794" t="str">
            <v>GBP long-term rate</v>
          </cell>
        </row>
        <row r="795">
          <cell r="B795" t="str">
            <v>T.29.14</v>
          </cell>
          <cell r="C795" t="str">
            <v>Implizite Zinsvolatilität</v>
          </cell>
          <cell r="D795" t="str">
            <v>Volatilité du taux d'intérêt implicite</v>
          </cell>
          <cell r="E795" t="str">
            <v>Implied interest rate volatility</v>
          </cell>
        </row>
        <row r="796">
          <cell r="B796" t="str">
            <v>T.29.15</v>
          </cell>
          <cell r="C796" t="str">
            <v>Credit Spread USA AAA</v>
          </cell>
          <cell r="D796" t="str">
            <v>Credit Spread USA AAA</v>
          </cell>
          <cell r="E796" t="str">
            <v>Credit Spread USA AAA</v>
          </cell>
        </row>
        <row r="797">
          <cell r="B797" t="str">
            <v>T.29.16</v>
          </cell>
          <cell r="C797" t="str">
            <v>Credit Spread USA AA</v>
          </cell>
          <cell r="D797" t="str">
            <v>Credit Spread USA AA</v>
          </cell>
          <cell r="E797" t="str">
            <v>Credit Spread USA AA</v>
          </cell>
        </row>
        <row r="798">
          <cell r="B798" t="str">
            <v>T.29.17</v>
          </cell>
          <cell r="C798" t="str">
            <v>Credit Spread USA A</v>
          </cell>
          <cell r="D798" t="str">
            <v>Credit Spread USA A</v>
          </cell>
          <cell r="E798" t="str">
            <v>Credit Spread USA A</v>
          </cell>
        </row>
        <row r="799">
          <cell r="B799" t="str">
            <v>T.29.18</v>
          </cell>
          <cell r="C799" t="str">
            <v>Credit Spread USA BBB</v>
          </cell>
          <cell r="D799" t="str">
            <v>Credit Spread USA BBB</v>
          </cell>
          <cell r="E799" t="str">
            <v>Credit Spread USA BBB</v>
          </cell>
        </row>
        <row r="800">
          <cell r="B800" t="str">
            <v>T.29.19</v>
          </cell>
          <cell r="C800" t="str">
            <v>Credit Spread USA BB</v>
          </cell>
          <cell r="D800" t="str">
            <v>Credit Spread USA BB</v>
          </cell>
          <cell r="E800" t="str">
            <v>Credit Spread USA BB</v>
          </cell>
        </row>
        <row r="801">
          <cell r="B801" t="str">
            <v>T.29.20</v>
          </cell>
          <cell r="C801" t="str">
            <v>Credit Spread EU AA</v>
          </cell>
          <cell r="D801" t="str">
            <v>Credit Spread EU AA</v>
          </cell>
          <cell r="E801" t="str">
            <v>Credit Spread EU AA</v>
          </cell>
        </row>
        <row r="802">
          <cell r="B802" t="str">
            <v>T.29.21</v>
          </cell>
          <cell r="C802" t="str">
            <v>Credit Spread EU A</v>
          </cell>
          <cell r="D802" t="str">
            <v>Credit Spread EU A</v>
          </cell>
          <cell r="E802" t="str">
            <v>Credit Spread EU A</v>
          </cell>
        </row>
        <row r="803">
          <cell r="B803" t="str">
            <v>T.29.22</v>
          </cell>
          <cell r="C803" t="str">
            <v>Credit Spread EU BBB</v>
          </cell>
          <cell r="D803" t="str">
            <v>Credit Spread EU BBB</v>
          </cell>
          <cell r="E803" t="str">
            <v>Credit Spread EU BBB</v>
          </cell>
        </row>
        <row r="804">
          <cell r="B804" t="str">
            <v>T.29.23</v>
          </cell>
          <cell r="C804" t="str">
            <v>Credit Spread EU Govi unter AAA</v>
          </cell>
          <cell r="D804" t="str">
            <v>Credit Spread EU Govi au-dessous de AAA</v>
          </cell>
          <cell r="E804" t="str">
            <v>Credit Spread EU GOVI under AAA</v>
          </cell>
        </row>
        <row r="805">
          <cell r="B805" t="str">
            <v>T.29.24</v>
          </cell>
          <cell r="C805" t="str">
            <v>Credit Spread CH Pfandbriefe und Govi-related</v>
          </cell>
          <cell r="D805" t="str">
            <v>Credit Spread CH Lettres de gage et Govi-related</v>
          </cell>
          <cell r="E805" t="str">
            <v>Credit Spread CH Mortgage bonds and Govi-related</v>
          </cell>
        </row>
        <row r="806">
          <cell r="B806" t="str">
            <v>T.29.25</v>
          </cell>
          <cell r="C806" t="str">
            <v>Credit Spread CH Corporates</v>
          </cell>
          <cell r="D806" t="str">
            <v>Credit Spread CH Corporates</v>
          </cell>
          <cell r="E806" t="str">
            <v>Credit Spread CH Corporates</v>
          </cell>
        </row>
        <row r="807">
          <cell r="B807" t="str">
            <v>T.29.26</v>
          </cell>
          <cell r="C807" t="str">
            <v>Swap-Government Spread</v>
          </cell>
          <cell r="D807" t="str">
            <v>Swap-Government Spread</v>
          </cell>
          <cell r="E807" t="str">
            <v>Swap government spread</v>
          </cell>
        </row>
        <row r="808">
          <cell r="B808" t="str">
            <v>T.29.27</v>
          </cell>
          <cell r="C808" t="str">
            <v>Wechselkurs EUR/CHF</v>
          </cell>
          <cell r="D808" t="str">
            <v>Taux de change EUR/CHF</v>
          </cell>
          <cell r="E808" t="str">
            <v>Exchange rate EUR/CHF</v>
          </cell>
        </row>
        <row r="809">
          <cell r="B809" t="str">
            <v>T.29.28</v>
          </cell>
          <cell r="C809" t="str">
            <v>Wechselkurs USD/CHF</v>
          </cell>
          <cell r="D809" t="str">
            <v>Taux de change USD/CHF</v>
          </cell>
          <cell r="E809" t="str">
            <v>Exchange rate USD/CHF</v>
          </cell>
        </row>
        <row r="810">
          <cell r="B810" t="str">
            <v>T.29.29</v>
          </cell>
          <cell r="C810" t="str">
            <v>Wechselkurs GBP/CHF</v>
          </cell>
          <cell r="D810" t="str">
            <v>Taux de change GBP/CHF</v>
          </cell>
          <cell r="E810" t="str">
            <v>Exchange rate GBP/CHF</v>
          </cell>
        </row>
        <row r="811">
          <cell r="B811" t="str">
            <v>T.29.30</v>
          </cell>
          <cell r="C811" t="str">
            <v>Wechselkurs JPY/CHF</v>
          </cell>
          <cell r="D811" t="str">
            <v>Taux de change JPY/CHF</v>
          </cell>
          <cell r="E811" t="str">
            <v>Exchange rate JPY/CHF</v>
          </cell>
        </row>
        <row r="812">
          <cell r="B812" t="str">
            <v>T.29.31</v>
          </cell>
          <cell r="C812" t="str">
            <v xml:space="preserve">Implizite FX-Volatilität </v>
          </cell>
          <cell r="D812" t="str">
            <v>Volatilité implicite du taux de change</v>
          </cell>
          <cell r="E812" t="str">
            <v>Implied FX-Volatility</v>
          </cell>
        </row>
        <row r="813">
          <cell r="B813" t="str">
            <v>T.29.32</v>
          </cell>
          <cell r="C813" t="str">
            <v>Aktien Schweiz</v>
          </cell>
          <cell r="D813" t="str">
            <v>Actions Suisse</v>
          </cell>
          <cell r="E813" t="str">
            <v>Stocks CH</v>
          </cell>
        </row>
        <row r="814">
          <cell r="B814" t="str">
            <v>T.29.33</v>
          </cell>
          <cell r="C814" t="str">
            <v>Aktien European Economic and Monetary Union (EMU)</v>
          </cell>
          <cell r="D814" t="str">
            <v>Actions Union européenne économique et monétaire (EMU)</v>
          </cell>
          <cell r="E814" t="str">
            <v>Stocks European Economic and Monetary Union (EMU)</v>
          </cell>
        </row>
        <row r="815">
          <cell r="B815" t="str">
            <v>T.29.34</v>
          </cell>
          <cell r="C815" t="str">
            <v>Aktien USA</v>
          </cell>
          <cell r="D815" t="str">
            <v>Actions États-Unis d'Amérique (USA)</v>
          </cell>
          <cell r="E815" t="str">
            <v>Stocks USA</v>
          </cell>
        </row>
        <row r="816">
          <cell r="B816" t="str">
            <v>T.29.35</v>
          </cell>
          <cell r="C816" t="str">
            <v>Aktien Grossbritannien</v>
          </cell>
          <cell r="D816" t="str">
            <v>Actions Royaume-Uni</v>
          </cell>
          <cell r="E816" t="str">
            <v>Stocks UK</v>
          </cell>
        </row>
        <row r="817">
          <cell r="B817" t="str">
            <v>T.29.36</v>
          </cell>
          <cell r="C817" t="str">
            <v>Aktien Japan</v>
          </cell>
          <cell r="D817" t="str">
            <v>Actions Japon</v>
          </cell>
          <cell r="E817" t="str">
            <v>Stocks Japan</v>
          </cell>
        </row>
        <row r="818">
          <cell r="B818" t="str">
            <v>T.29.37</v>
          </cell>
          <cell r="C818" t="str">
            <v>Implizite Aktienvolatilität</v>
          </cell>
          <cell r="D818" t="str">
            <v>Volatilité implicite des actions</v>
          </cell>
          <cell r="E818" t="str">
            <v>Implied stock volatility</v>
          </cell>
        </row>
        <row r="819">
          <cell r="B819" t="str">
            <v>T.29.38</v>
          </cell>
          <cell r="C819" t="str">
            <v>Hedgefonds</v>
          </cell>
          <cell r="D819" t="str">
            <v>Hedge Funds</v>
          </cell>
          <cell r="E819" t="str">
            <v>Hedge funds</v>
          </cell>
        </row>
        <row r="820">
          <cell r="B820" t="str">
            <v>T.29.39</v>
          </cell>
          <cell r="C820" t="str">
            <v>Private Equity</v>
          </cell>
          <cell r="D820" t="str">
            <v>Private Equity</v>
          </cell>
          <cell r="E820" t="str">
            <v>Private equity</v>
          </cell>
        </row>
        <row r="821">
          <cell r="B821" t="str">
            <v>T.29.40</v>
          </cell>
          <cell r="C821" t="str">
            <v>Immobilienfonds Schweiz</v>
          </cell>
          <cell r="D821" t="str">
            <v>Fonds immobiliers Suisse</v>
          </cell>
          <cell r="E821" t="str">
            <v>Real estate funds Switzerland</v>
          </cell>
        </row>
        <row r="822">
          <cell r="B822" t="str">
            <v>T.29.41</v>
          </cell>
          <cell r="C822" t="str">
            <v>Beteiligung</v>
          </cell>
          <cell r="D822" t="str">
            <v>Participation</v>
          </cell>
          <cell r="E822" t="str">
            <v>Participation</v>
          </cell>
        </row>
        <row r="825">
          <cell r="B825" t="str">
            <v>T.31.01</v>
          </cell>
          <cell r="C825" t="str">
            <v>Makroökonomische Szenarien</v>
          </cell>
          <cell r="D825" t="str">
            <v>Scénarios macroéconomiques</v>
          </cell>
          <cell r="E825" t="str">
            <v>Macroeconomic scenarios</v>
          </cell>
        </row>
        <row r="827">
          <cell r="B827" t="str">
            <v>T.31.02</v>
          </cell>
          <cell r="C827" t="str">
            <v>Brexit-Euroraum Krise</v>
          </cell>
          <cell r="D827" t="str">
            <v>Brexit / crise de la zone euro</v>
          </cell>
          <cell r="E827" t="str">
            <v>Brexit / Euro area crisis</v>
          </cell>
        </row>
        <row r="828">
          <cell r="B828" t="str">
            <v>T.31.03</v>
          </cell>
          <cell r="C828" t="str">
            <v>Weltweite Rezession</v>
          </cell>
          <cell r="D828" t="str">
            <v>Récession mondiale</v>
          </cell>
          <cell r="E828" t="str">
            <v>Global recession</v>
          </cell>
        </row>
        <row r="829">
          <cell r="B829" t="str">
            <v>T.31.04</v>
          </cell>
          <cell r="C829" t="str">
            <v>Weltweite Depression</v>
          </cell>
          <cell r="D829" t="str">
            <v>Dépression mondiale</v>
          </cell>
          <cell r="E829" t="str">
            <v>Global depression</v>
          </cell>
        </row>
        <row r="830">
          <cell r="B830" t="str">
            <v>T.31.05</v>
          </cell>
          <cell r="C830" t="str">
            <v>Immobilienkrise in der Schweiz</v>
          </cell>
          <cell r="D830" t="str">
            <v>Crise immobilière en Suisse</v>
          </cell>
          <cell r="E830" t="str">
            <v>Real estate crisis CH</v>
          </cell>
        </row>
        <row r="831">
          <cell r="B831" t="str">
            <v>T.31.06</v>
          </cell>
          <cell r="C831" t="str">
            <v>Financial Distress (Teil Marktrisiko)</v>
          </cell>
          <cell r="D831" t="str">
            <v>Financial Distress (part risque de marché)</v>
          </cell>
          <cell r="E831" t="str">
            <v>Financial Distress (market risk part)</v>
          </cell>
        </row>
        <row r="832">
          <cell r="B832" t="str">
            <v>T.31.07</v>
          </cell>
          <cell r="C832" t="str">
            <v>Pandemie (Teil Marktrisiko)</v>
          </cell>
          <cell r="D832" t="str">
            <v>Pandémie (part risque de marché)</v>
          </cell>
          <cell r="E832" t="str">
            <v>Pandemia (market risk part)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D4ECF9"/>
    <pageSetUpPr fitToPage="1"/>
  </sheetPr>
  <dimension ref="A1:C51"/>
  <sheetViews>
    <sheetView showGridLines="0" tabSelected="1" zoomScale="90" zoomScaleNormal="90" workbookViewId="0"/>
  </sheetViews>
  <sheetFormatPr baseColWidth="10" defaultColWidth="8.81640625" defaultRowHeight="12.75" customHeight="1" x14ac:dyDescent="0.25"/>
  <cols>
    <col min="1" max="1" width="5.7265625" style="1" customWidth="1"/>
    <col min="2" max="2" width="60.1796875" style="1" customWidth="1"/>
    <col min="3" max="3" width="57.453125" style="1" customWidth="1"/>
    <col min="4" max="16384" width="8.81640625" style="1"/>
  </cols>
  <sheetData>
    <row r="1" spans="1:3" ht="20.149999999999999" customHeight="1" x14ac:dyDescent="0.25">
      <c r="A1" s="64">
        <v>1</v>
      </c>
      <c r="B1" s="65" t="s">
        <v>268</v>
      </c>
      <c r="C1" s="65">
        <v>2025</v>
      </c>
    </row>
    <row r="2" spans="1:3" ht="14.25" customHeight="1" x14ac:dyDescent="0.25">
      <c r="A2" s="64"/>
      <c r="B2" s="65"/>
      <c r="C2" s="63"/>
    </row>
    <row r="3" spans="1:3" ht="14.25" customHeight="1" x14ac:dyDescent="0.25">
      <c r="A3" s="64"/>
      <c r="B3" s="410" t="s">
        <v>328</v>
      </c>
      <c r="C3" s="63"/>
    </row>
    <row r="4" spans="1:3" ht="14.25" customHeight="1" x14ac:dyDescent="0.25">
      <c r="A4" s="64"/>
      <c r="B4" s="65"/>
      <c r="C4" s="63"/>
    </row>
    <row r="5" spans="1:3" s="81" customFormat="1" ht="14.25" customHeight="1" x14ac:dyDescent="0.25">
      <c r="A5" s="64"/>
      <c r="B5" s="278" t="s">
        <v>154</v>
      </c>
      <c r="C5" s="69" t="s">
        <v>137</v>
      </c>
    </row>
    <row r="6" spans="1:3" ht="14.25" customHeight="1" x14ac:dyDescent="0.25">
      <c r="A6" s="64"/>
      <c r="B6" s="71"/>
      <c r="C6" s="72"/>
    </row>
    <row r="7" spans="1:3" s="81" customFormat="1" ht="14.25" customHeight="1" x14ac:dyDescent="0.25">
      <c r="A7" s="64"/>
      <c r="B7" s="278" t="s">
        <v>153</v>
      </c>
      <c r="C7" s="69"/>
    </row>
    <row r="8" spans="1:3" ht="14.25" customHeight="1" x14ac:dyDescent="0.25">
      <c r="A8" s="64"/>
      <c r="B8" s="71"/>
      <c r="C8" s="72"/>
    </row>
    <row r="9" spans="1:3" s="81" customFormat="1" ht="14.25" customHeight="1" x14ac:dyDescent="0.25">
      <c r="A9" s="64"/>
      <c r="B9" s="70" t="s">
        <v>138</v>
      </c>
      <c r="C9" s="69"/>
    </row>
    <row r="10" spans="1:3" ht="14.25" customHeight="1" x14ac:dyDescent="0.25">
      <c r="A10" s="66"/>
      <c r="B10" s="73"/>
      <c r="C10" s="74"/>
    </row>
    <row r="11" spans="1:3" ht="14.25" customHeight="1" x14ac:dyDescent="0.25">
      <c r="A11" s="66"/>
      <c r="B11" s="73"/>
      <c r="C11" s="74"/>
    </row>
    <row r="12" spans="1:3" ht="14.25" customHeight="1" x14ac:dyDescent="0.25">
      <c r="A12" s="66"/>
    </row>
    <row r="13" spans="1:3" ht="14.25" customHeight="1" x14ac:dyDescent="0.25">
      <c r="A13" s="66"/>
      <c r="B13" s="73"/>
      <c r="C13" s="74"/>
    </row>
    <row r="14" spans="1:3" ht="14.25" customHeight="1" x14ac:dyDescent="0.3">
      <c r="A14" s="66"/>
      <c r="B14" s="414" t="s">
        <v>135</v>
      </c>
      <c r="C14" s="414"/>
    </row>
    <row r="15" spans="1:3" ht="14.25" customHeight="1" x14ac:dyDescent="0.25">
      <c r="A15" s="66"/>
      <c r="B15" s="415"/>
      <c r="C15" s="415"/>
    </row>
    <row r="16" spans="1:3" ht="14.25" customHeight="1" x14ac:dyDescent="0.3">
      <c r="A16" s="66"/>
      <c r="B16" s="416" t="s">
        <v>204</v>
      </c>
      <c r="C16" s="416"/>
    </row>
    <row r="17" spans="1:3" ht="14.25" customHeight="1" x14ac:dyDescent="0.25">
      <c r="A17" s="67"/>
      <c r="B17" s="417" t="s">
        <v>203</v>
      </c>
      <c r="C17" s="418"/>
    </row>
    <row r="18" spans="1:3" ht="14" x14ac:dyDescent="0.25">
      <c r="A18" s="67"/>
      <c r="B18" s="419" t="s">
        <v>256</v>
      </c>
      <c r="C18" s="419"/>
    </row>
    <row r="19" spans="1:3" ht="14.25" customHeight="1" x14ac:dyDescent="0.25">
      <c r="A19" s="68"/>
      <c r="B19" s="420" t="s">
        <v>213</v>
      </c>
      <c r="C19" s="420"/>
    </row>
    <row r="20" spans="1:3" ht="14.25" customHeight="1" x14ac:dyDescent="0.25">
      <c r="B20" s="420" t="s">
        <v>220</v>
      </c>
      <c r="C20" s="420"/>
    </row>
    <row r="21" spans="1:3" ht="14.25" customHeight="1" x14ac:dyDescent="0.25">
      <c r="B21" s="420"/>
      <c r="C21" s="420"/>
    </row>
    <row r="22" spans="1:3" ht="14.25" customHeight="1" x14ac:dyDescent="0.3">
      <c r="B22" s="416" t="s">
        <v>221</v>
      </c>
      <c r="C22" s="416"/>
    </row>
    <row r="23" spans="1:3" ht="12.5" x14ac:dyDescent="0.25">
      <c r="B23" s="417" t="s">
        <v>257</v>
      </c>
      <c r="C23" s="417"/>
    </row>
    <row r="24" spans="1:3" ht="14.25" customHeight="1" x14ac:dyDescent="0.25">
      <c r="B24" s="418"/>
      <c r="C24" s="418"/>
    </row>
    <row r="25" spans="1:3" ht="14.25" customHeight="1" x14ac:dyDescent="0.3">
      <c r="B25" s="416" t="s">
        <v>172</v>
      </c>
      <c r="C25" s="416"/>
    </row>
    <row r="26" spans="1:3" ht="14.25" customHeight="1" x14ac:dyDescent="0.3">
      <c r="B26" s="416" t="s">
        <v>205</v>
      </c>
      <c r="C26" s="416"/>
    </row>
    <row r="27" spans="1:3" ht="14.25" customHeight="1" x14ac:dyDescent="0.25">
      <c r="B27" s="417" t="s">
        <v>207</v>
      </c>
      <c r="C27" s="418"/>
    </row>
    <row r="28" spans="1:3" ht="13.5" customHeight="1" x14ac:dyDescent="0.25">
      <c r="B28" s="421" t="s">
        <v>295</v>
      </c>
      <c r="C28" s="422"/>
    </row>
    <row r="29" spans="1:3" ht="13.5" customHeight="1" x14ac:dyDescent="0.25">
      <c r="B29" s="421" t="s">
        <v>297</v>
      </c>
      <c r="C29" s="422"/>
    </row>
    <row r="30" spans="1:3" ht="14.25" customHeight="1" x14ac:dyDescent="0.25">
      <c r="B30" s="423" t="s">
        <v>296</v>
      </c>
      <c r="C30" s="424"/>
    </row>
    <row r="31" spans="1:3" ht="14.25" customHeight="1" x14ac:dyDescent="0.25">
      <c r="B31" s="425" t="s">
        <v>206</v>
      </c>
      <c r="C31" s="425"/>
    </row>
    <row r="32" spans="1:3" ht="14.25" customHeight="1" x14ac:dyDescent="0.25">
      <c r="B32" s="381" t="s">
        <v>308</v>
      </c>
      <c r="C32" s="381"/>
    </row>
    <row r="33" spans="2:3" ht="14.25" customHeight="1" x14ac:dyDescent="0.3">
      <c r="B33" s="416"/>
      <c r="C33" s="416"/>
    </row>
    <row r="34" spans="2:3" ht="14.25" customHeight="1" x14ac:dyDescent="0.3">
      <c r="B34" s="416" t="s">
        <v>214</v>
      </c>
      <c r="C34" s="416"/>
    </row>
    <row r="35" spans="2:3" ht="14.25" customHeight="1" x14ac:dyDescent="0.25">
      <c r="B35" s="418" t="s">
        <v>208</v>
      </c>
      <c r="C35" s="418"/>
    </row>
    <row r="36" spans="2:3" ht="14.25" customHeight="1" x14ac:dyDescent="0.25">
      <c r="B36" s="418" t="s">
        <v>209</v>
      </c>
      <c r="C36" s="418"/>
    </row>
    <row r="37" spans="2:3" ht="43.5" customHeight="1" x14ac:dyDescent="0.25">
      <c r="B37" s="417" t="s">
        <v>258</v>
      </c>
      <c r="C37" s="417"/>
    </row>
    <row r="38" spans="2:3" ht="14.25" customHeight="1" x14ac:dyDescent="0.25">
      <c r="B38" s="418" t="s">
        <v>210</v>
      </c>
      <c r="C38" s="418"/>
    </row>
    <row r="39" spans="2:3" ht="31.5" customHeight="1" x14ac:dyDescent="0.25">
      <c r="B39" s="417" t="s">
        <v>211</v>
      </c>
      <c r="C39" s="417"/>
    </row>
    <row r="40" spans="2:3" ht="31.5" customHeight="1" x14ac:dyDescent="0.25">
      <c r="B40" s="417" t="s">
        <v>212</v>
      </c>
      <c r="C40" s="417"/>
    </row>
    <row r="41" spans="2:3" ht="14.25" customHeight="1" x14ac:dyDescent="0.25">
      <c r="B41" s="418"/>
      <c r="C41" s="418"/>
    </row>
    <row r="42" spans="2:3" ht="14.25" customHeight="1" x14ac:dyDescent="0.25">
      <c r="B42" s="427"/>
      <c r="C42" s="427"/>
    </row>
    <row r="43" spans="2:3" ht="14.25" customHeight="1" x14ac:dyDescent="0.25">
      <c r="B43" s="327"/>
      <c r="C43" s="327"/>
    </row>
    <row r="44" spans="2:3" ht="14.25" customHeight="1" x14ac:dyDescent="0.25">
      <c r="B44" s="277"/>
      <c r="C44" s="277"/>
    </row>
    <row r="45" spans="2:3" ht="14.25" customHeight="1" x14ac:dyDescent="0.25">
      <c r="B45" s="334" t="s">
        <v>260</v>
      </c>
      <c r="C45" s="334"/>
    </row>
    <row r="46" spans="2:3" ht="14.25" customHeight="1" x14ac:dyDescent="0.25">
      <c r="B46" s="426"/>
      <c r="C46" s="426"/>
    </row>
    <row r="47" spans="2:3" ht="24.65" customHeight="1" x14ac:dyDescent="0.25">
      <c r="B47" s="78" t="s">
        <v>155</v>
      </c>
      <c r="C47" s="279" t="s">
        <v>157</v>
      </c>
    </row>
    <row r="48" spans="2:3" ht="28" customHeight="1" x14ac:dyDescent="0.25">
      <c r="B48" s="79" t="s">
        <v>259</v>
      </c>
      <c r="C48" s="279" t="s">
        <v>158</v>
      </c>
    </row>
    <row r="49" spans="2:3" ht="14.25" customHeight="1" x14ac:dyDescent="0.25">
      <c r="B49" s="80"/>
      <c r="C49" s="77"/>
    </row>
    <row r="50" spans="2:3" ht="28.5" customHeight="1" x14ac:dyDescent="0.25">
      <c r="B50" s="335" t="s">
        <v>156</v>
      </c>
      <c r="C50" s="279" t="s">
        <v>159</v>
      </c>
    </row>
    <row r="51" spans="2:3" ht="12.75" customHeight="1" x14ac:dyDescent="0.25">
      <c r="B51" s="84"/>
      <c r="C51" s="84"/>
    </row>
  </sheetData>
  <mergeCells count="29">
    <mergeCell ref="B35:C35"/>
    <mergeCell ref="B36:C36"/>
    <mergeCell ref="B37:C37"/>
    <mergeCell ref="B38:C38"/>
    <mergeCell ref="B46:C46"/>
    <mergeCell ref="B39:C39"/>
    <mergeCell ref="B40:C40"/>
    <mergeCell ref="B41:C41"/>
    <mergeCell ref="B42:C42"/>
    <mergeCell ref="B30:C30"/>
    <mergeCell ref="B29:C29"/>
    <mergeCell ref="B31:C31"/>
    <mergeCell ref="B33:C33"/>
    <mergeCell ref="B34:C34"/>
    <mergeCell ref="B24:C24"/>
    <mergeCell ref="B25:C25"/>
    <mergeCell ref="B26:C26"/>
    <mergeCell ref="B27:C27"/>
    <mergeCell ref="B28:C28"/>
    <mergeCell ref="B19:C19"/>
    <mergeCell ref="B20:C20"/>
    <mergeCell ref="B21:C21"/>
    <mergeCell ref="B22:C22"/>
    <mergeCell ref="B23:C23"/>
    <mergeCell ref="B14:C14"/>
    <mergeCell ref="B15:C15"/>
    <mergeCell ref="B16:C16"/>
    <mergeCell ref="B17:C17"/>
    <mergeCell ref="B18:C18"/>
  </mergeCells>
  <pageMargins left="0.70866141732283472" right="0.70866141732283472" top="0.74803149606299213" bottom="0.74803149606299213" header="0.31496062992125984" footer="0.31496062992125984"/>
  <pageSetup paperSize="9" scale="71" orientation="landscape" r:id="rId1"/>
  <headerFooter scaleWithDoc="0">
    <oddHeader>&amp;R&amp;"Arial,Fett"&amp;12SST 2012</oddHeader>
    <oddFooter>&amp;L&amp;F/&amp;A&amp;C&amp;P/&amp;N&amp;R&amp;D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4ECF9"/>
    <pageSetUpPr fitToPage="1"/>
  </sheetPr>
  <dimension ref="A1:IU62"/>
  <sheetViews>
    <sheetView showGridLines="0" zoomScale="90" zoomScaleNormal="90" workbookViewId="0"/>
  </sheetViews>
  <sheetFormatPr baseColWidth="10" defaultColWidth="8.81640625" defaultRowHeight="12.75" customHeight="1" outlineLevelCol="1" x14ac:dyDescent="0.3"/>
  <cols>
    <col min="1" max="1" width="5.7265625" style="6" customWidth="1"/>
    <col min="2" max="2" width="82.81640625" style="241" customWidth="1"/>
    <col min="3" max="3" width="59" style="241" customWidth="1" outlineLevel="1"/>
    <col min="4" max="4" width="54.26953125" style="19"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233</v>
      </c>
      <c r="B1" s="65" t="s">
        <v>263</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10"/>
      <c r="II1" s="10"/>
      <c r="IJ1" s="10"/>
      <c r="IK1" s="10"/>
      <c r="IL1" s="10"/>
      <c r="IM1" s="10"/>
      <c r="IN1" s="10"/>
      <c r="IO1" s="10"/>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223</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46"/>
      <c r="D5" s="147"/>
      <c r="E5" s="158">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03"/>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03"/>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03"/>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03"/>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 "</f>
        <v xml:space="preserve">Statutarische technische Rückstellungen brutto per 01.01.2025 (vor Rückversicherung) </v>
      </c>
      <c r="C11" s="261"/>
      <c r="D11" s="145"/>
      <c r="E11" s="203"/>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227"/>
      <c r="C13" s="248"/>
      <c r="D13" s="329"/>
      <c r="E13" s="199"/>
    </row>
    <row r="14" spans="1:255" ht="14.25" customHeight="1" x14ac:dyDescent="0.3">
      <c r="B14" s="226" t="s">
        <v>246</v>
      </c>
      <c r="C14" s="247"/>
      <c r="D14" s="145"/>
      <c r="E14" s="204">
        <f>E56</f>
        <v>0</v>
      </c>
      <c r="F14" s="7"/>
      <c r="G14" s="7"/>
      <c r="H14" s="7"/>
      <c r="I14" s="8"/>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255" ht="14.25" customHeight="1" x14ac:dyDescent="0.3">
      <c r="B15" s="226" t="s">
        <v>252</v>
      </c>
      <c r="C15" s="247" t="s">
        <v>253</v>
      </c>
      <c r="D15" s="145"/>
      <c r="E15" s="203"/>
      <c r="F15" s="7"/>
      <c r="G15" s="7"/>
      <c r="H15" s="7"/>
      <c r="I15" s="8"/>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row>
    <row r="16" spans="1:255" ht="14.25" customHeight="1" x14ac:dyDescent="0.3">
      <c r="B16" s="228" t="s">
        <v>247</v>
      </c>
      <c r="C16" s="249"/>
      <c r="D16" s="146"/>
      <c r="E16" s="205">
        <f>E14+E15</f>
        <v>0</v>
      </c>
      <c r="F16" s="7"/>
      <c r="G16" s="7"/>
      <c r="H16" s="7"/>
      <c r="I16" s="8"/>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spans="1:255" ht="14.25" customHeight="1" x14ac:dyDescent="0.3">
      <c r="B17" s="238"/>
      <c r="C17" s="250"/>
      <c r="D17" s="200"/>
    </row>
    <row r="18" spans="1:255" s="9" customFormat="1" ht="20.149999999999999" customHeight="1" x14ac:dyDescent="0.25">
      <c r="B18" s="239"/>
      <c r="C18" s="193"/>
      <c r="D18" s="193"/>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26" t="s">
        <v>176</v>
      </c>
      <c r="C19" s="247" t="s">
        <v>218</v>
      </c>
      <c r="D19" s="145"/>
      <c r="E19" s="201"/>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c r="D21" s="200"/>
    </row>
    <row r="22" spans="1:255" ht="14.25" customHeight="1" x14ac:dyDescent="0.3">
      <c r="B22" s="12" t="str">
        <f>"Risikofreier Abzinsfaktor ab 01.01." &amp;current_year</f>
        <v>Risikofreier Abzinsfaktor ab 01.01.2025</v>
      </c>
      <c r="C22" s="250"/>
      <c r="D22" s="200"/>
    </row>
    <row r="23" spans="1:255" ht="24" customHeight="1" x14ac:dyDescent="0.3">
      <c r="B23" s="193" t="s">
        <v>172</v>
      </c>
      <c r="C23" s="251"/>
      <c r="D23" s="194"/>
      <c r="E23" s="193" t="str">
        <f>"Barwert per 01.01." &amp;current_year</f>
        <v>Barwert per 01.01.2025</v>
      </c>
      <c r="F23" s="213">
        <f>L_EUR!D12</f>
        <v>0.97998863213186549</v>
      </c>
      <c r="G23" s="213">
        <f>L_EUR!E12</f>
        <v>0.9631696230059561</v>
      </c>
      <c r="H23" s="213">
        <f>L_EUR!F12</f>
        <v>0.94540544768531931</v>
      </c>
      <c r="I23" s="213">
        <f>L_EUR!G12</f>
        <v>0.92674945656159802</v>
      </c>
      <c r="J23" s="213">
        <f>L_EUR!H12</f>
        <v>0.90804307062023049</v>
      </c>
      <c r="K23" s="213">
        <f>L_EUR!I12</f>
        <v>0.88933066850380715</v>
      </c>
      <c r="L23" s="213">
        <f>L_EUR!J12</f>
        <v>0.87067967663808232</v>
      </c>
      <c r="M23" s="213">
        <f>L_EUR!K12</f>
        <v>0.8519523025986705</v>
      </c>
      <c r="N23" s="213">
        <f>L_EUR!L12</f>
        <v>0.83329317385205148</v>
      </c>
      <c r="O23" s="213">
        <f>L_EUR!M12</f>
        <v>0.81473965028939743</v>
      </c>
      <c r="P23" s="213">
        <f>L_EUR!N12</f>
        <v>0.79641383394429566</v>
      </c>
      <c r="Q23" s="213">
        <f>L_EUR!O12</f>
        <v>0.77849009210566766</v>
      </c>
      <c r="R23" s="213">
        <f>L_EUR!P12</f>
        <v>0.76113542385878807</v>
      </c>
      <c r="S23" s="213">
        <f>L_EUR!Q12</f>
        <v>0.74450405774592421</v>
      </c>
      <c r="T23" s="213">
        <f>L_EUR!R12</f>
        <v>0.72873973701053951</v>
      </c>
      <c r="U23" s="213">
        <f>L_EUR!S12</f>
        <v>0.71395521211748714</v>
      </c>
      <c r="V23" s="213">
        <f>L_EUR!T12</f>
        <v>0.70016986654466529</v>
      </c>
      <c r="W23" s="213">
        <f>L_EUR!U12</f>
        <v>0.68738455227246409</v>
      </c>
      <c r="X23" s="213">
        <f>L_EUR!V12</f>
        <v>0.67560506353813421</v>
      </c>
      <c r="Y23" s="213">
        <f>L_EUR!W12</f>
        <v>0.66484209647438008</v>
      </c>
      <c r="Z23" s="213">
        <f>L_EUR!X12</f>
        <v>0.65507226911562089</v>
      </c>
      <c r="AA23" s="213">
        <f>L_EUR!Y12</f>
        <v>0.6461272381426677</v>
      </c>
      <c r="AB23" s="213">
        <f>L_EUR!Z12</f>
        <v>0.63781987713816835</v>
      </c>
      <c r="AC23" s="213">
        <f>L_EUR!AA12</f>
        <v>0.629982082324691</v>
      </c>
      <c r="AD23" s="213">
        <f>L_EUR!AB12</f>
        <v>0.62246222280640107</v>
      </c>
      <c r="AE23" s="213">
        <f>L_EUR!AC12</f>
        <v>0.61512285569726266</v>
      </c>
      <c r="AF23" s="213">
        <f>L_EUR!AD12</f>
        <v>0.60783867368190903</v>
      </c>
      <c r="AG23" s="213">
        <f>L_EUR!AE12</f>
        <v>0.60049465607145658</v>
      </c>
      <c r="AH23" s="213">
        <f>L_EUR!AF12</f>
        <v>0.592984397517066</v>
      </c>
      <c r="AI23" s="213">
        <f>L_EUR!AG12</f>
        <v>0.58520859127492841</v>
      </c>
      <c r="AJ23" s="213">
        <f>L_EUR!AH12</f>
        <v>0.57710014572598978</v>
      </c>
      <c r="AK23" s="213">
        <f>L_EUR!AI12</f>
        <v>0.56869832108160423</v>
      </c>
      <c r="AL23" s="213">
        <f>L_EUR!AJ12</f>
        <v>0.56006185281068432</v>
      </c>
      <c r="AM23" s="213">
        <f>L_EUR!AK12</f>
        <v>0.55124225676865346</v>
      </c>
      <c r="AN23" s="213">
        <f>L_EUR!AL12</f>
        <v>0.5422846629141439</v>
      </c>
      <c r="AO23" s="213">
        <f>L_EUR!AM12</f>
        <v>0.53322855378323764</v>
      </c>
      <c r="AP23" s="213">
        <f>L_EUR!AN12</f>
        <v>0.52410841858043122</v>
      </c>
      <c r="AQ23" s="213">
        <f>L_EUR!AO12</f>
        <v>0.5149543325076662</v>
      </c>
      <c r="AR23" s="213">
        <f>L_EUR!AP12</f>
        <v>0.50579246985638859</v>
      </c>
      <c r="AS23" s="213">
        <f>L_EUR!AQ12</f>
        <v>0.49664555841575181</v>
      </c>
      <c r="AT23" s="213">
        <f>L_EUR!AR12</f>
        <v>0.48753328188930434</v>
      </c>
      <c r="AU23" s="213">
        <f>L_EUR!AS12</f>
        <v>0.47847263624965874</v>
      </c>
      <c r="AV23" s="213">
        <f>L_EUR!AT12</f>
        <v>0.46947824528483872</v>
      </c>
      <c r="AW23" s="213">
        <f>L_EUR!AU12</f>
        <v>0.46056263999109193</v>
      </c>
      <c r="AX23" s="213">
        <f>L_EUR!AV12</f>
        <v>0.45173650593647596</v>
      </c>
      <c r="AY23" s="213">
        <f>L_EUR!AW12</f>
        <v>0.44300890224934647</v>
      </c>
      <c r="AZ23" s="213">
        <f>L_EUR!AX12</f>
        <v>0.43438745546937924</v>
      </c>
      <c r="BA23" s="213">
        <f>L_EUR!AY12</f>
        <v>0.42587853112966972</v>
      </c>
      <c r="BB23" s="213">
        <f>L_EUR!AZ12</f>
        <v>0.41748738561151544</v>
      </c>
      <c r="BC23" s="213">
        <f>L_EUR!BA12</f>
        <v>0.40921830052366892</v>
      </c>
    </row>
    <row r="24" spans="1:255" ht="14.25" customHeight="1" x14ac:dyDescent="0.3">
      <c r="A24" s="9"/>
      <c r="B24" s="258" t="s">
        <v>15</v>
      </c>
      <c r="C24" s="247" t="s">
        <v>175</v>
      </c>
      <c r="D24" s="145"/>
      <c r="E24" s="207">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row>
    <row r="27" spans="1:255" ht="14.25" customHeight="1" x14ac:dyDescent="0.3">
      <c r="A27" s="9"/>
      <c r="B27" s="242" t="s">
        <v>186</v>
      </c>
      <c r="C27" s="247" t="s">
        <v>195</v>
      </c>
      <c r="D27" s="145"/>
      <c r="E27" s="207">
        <f>SUMPRODUCT($F$23:$BC$23,F27:BC27)</f>
        <v>0</v>
      </c>
      <c r="F27" s="214">
        <f t="shared" ref="F27:BC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si="1"/>
        <v>0</v>
      </c>
      <c r="AM27" s="214">
        <f t="shared" si="1"/>
        <v>0</v>
      </c>
      <c r="AN27" s="214">
        <f t="shared" si="1"/>
        <v>0</v>
      </c>
      <c r="AO27" s="214">
        <f t="shared" si="1"/>
        <v>0</v>
      </c>
      <c r="AP27" s="214">
        <f t="shared" si="1"/>
        <v>0</v>
      </c>
      <c r="AQ27" s="214">
        <f t="shared" si="1"/>
        <v>0</v>
      </c>
      <c r="AR27" s="214">
        <f t="shared" si="1"/>
        <v>0</v>
      </c>
      <c r="AS27" s="214">
        <f t="shared" si="1"/>
        <v>0</v>
      </c>
      <c r="AT27" s="214">
        <f t="shared" si="1"/>
        <v>0</v>
      </c>
      <c r="AU27" s="214">
        <f t="shared" si="1"/>
        <v>0</v>
      </c>
      <c r="AV27" s="214">
        <f t="shared" si="1"/>
        <v>0</v>
      </c>
      <c r="AW27" s="214">
        <f t="shared" si="1"/>
        <v>0</v>
      </c>
      <c r="AX27" s="214">
        <f t="shared" si="1"/>
        <v>0</v>
      </c>
      <c r="AY27" s="214">
        <f t="shared" si="1"/>
        <v>0</v>
      </c>
      <c r="AZ27" s="214">
        <f t="shared" si="1"/>
        <v>0</v>
      </c>
      <c r="BA27" s="214">
        <f t="shared" si="1"/>
        <v>0</v>
      </c>
      <c r="BB27" s="214">
        <f t="shared" si="1"/>
        <v>0</v>
      </c>
      <c r="BC27" s="214">
        <f t="shared" si="1"/>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2">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2"/>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2"/>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2"/>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2"/>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2"/>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2"/>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2"/>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2"/>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3">SUM(E31:E39)</f>
        <v>0</v>
      </c>
      <c r="F40" s="214">
        <f>SUM(F31:F39)</f>
        <v>0</v>
      </c>
      <c r="G40" s="214">
        <f t="shared" si="3"/>
        <v>0</v>
      </c>
      <c r="H40" s="214">
        <f t="shared" si="3"/>
        <v>0</v>
      </c>
      <c r="I40" s="214">
        <f t="shared" si="3"/>
        <v>0</v>
      </c>
      <c r="J40" s="214">
        <f t="shared" si="3"/>
        <v>0</v>
      </c>
      <c r="K40" s="214">
        <f t="shared" si="3"/>
        <v>0</v>
      </c>
      <c r="L40" s="214">
        <f t="shared" si="3"/>
        <v>0</v>
      </c>
      <c r="M40" s="214">
        <f t="shared" si="3"/>
        <v>0</v>
      </c>
      <c r="N40" s="214">
        <f t="shared" si="3"/>
        <v>0</v>
      </c>
      <c r="O40" s="214">
        <f t="shared" si="3"/>
        <v>0</v>
      </c>
      <c r="P40" s="214">
        <f t="shared" si="3"/>
        <v>0</v>
      </c>
      <c r="Q40" s="214">
        <f t="shared" si="3"/>
        <v>0</v>
      </c>
      <c r="R40" s="214">
        <f t="shared" si="3"/>
        <v>0</v>
      </c>
      <c r="S40" s="214">
        <f t="shared" si="3"/>
        <v>0</v>
      </c>
      <c r="T40" s="214">
        <f t="shared" si="3"/>
        <v>0</v>
      </c>
      <c r="U40" s="214">
        <f t="shared" si="3"/>
        <v>0</v>
      </c>
      <c r="V40" s="214">
        <f t="shared" si="3"/>
        <v>0</v>
      </c>
      <c r="W40" s="214">
        <f t="shared" si="3"/>
        <v>0</v>
      </c>
      <c r="X40" s="214">
        <f t="shared" si="3"/>
        <v>0</v>
      </c>
      <c r="Y40" s="214">
        <f t="shared" si="3"/>
        <v>0</v>
      </c>
      <c r="Z40" s="214">
        <f t="shared" si="3"/>
        <v>0</v>
      </c>
      <c r="AA40" s="214">
        <f t="shared" si="3"/>
        <v>0</v>
      </c>
      <c r="AB40" s="214">
        <f t="shared" si="3"/>
        <v>0</v>
      </c>
      <c r="AC40" s="214">
        <f t="shared" si="3"/>
        <v>0</v>
      </c>
      <c r="AD40" s="214">
        <f t="shared" si="3"/>
        <v>0</v>
      </c>
      <c r="AE40" s="214">
        <f t="shared" si="3"/>
        <v>0</v>
      </c>
      <c r="AF40" s="214">
        <f t="shared" si="3"/>
        <v>0</v>
      </c>
      <c r="AG40" s="214">
        <f t="shared" si="3"/>
        <v>0</v>
      </c>
      <c r="AH40" s="214">
        <f t="shared" si="3"/>
        <v>0</v>
      </c>
      <c r="AI40" s="214">
        <f t="shared" si="3"/>
        <v>0</v>
      </c>
      <c r="AJ40" s="214">
        <f t="shared" si="3"/>
        <v>0</v>
      </c>
      <c r="AK40" s="214">
        <f t="shared" si="3"/>
        <v>0</v>
      </c>
      <c r="AL40" s="214">
        <f t="shared" si="3"/>
        <v>0</v>
      </c>
      <c r="AM40" s="214">
        <f t="shared" si="3"/>
        <v>0</v>
      </c>
      <c r="AN40" s="214">
        <f t="shared" si="3"/>
        <v>0</v>
      </c>
      <c r="AO40" s="214">
        <f t="shared" si="3"/>
        <v>0</v>
      </c>
      <c r="AP40" s="214">
        <f t="shared" si="3"/>
        <v>0</v>
      </c>
      <c r="AQ40" s="214">
        <f t="shared" si="3"/>
        <v>0</v>
      </c>
      <c r="AR40" s="214">
        <f t="shared" si="3"/>
        <v>0</v>
      </c>
      <c r="AS40" s="214">
        <f t="shared" si="3"/>
        <v>0</v>
      </c>
      <c r="AT40" s="214">
        <f t="shared" si="3"/>
        <v>0</v>
      </c>
      <c r="AU40" s="214">
        <f t="shared" si="3"/>
        <v>0</v>
      </c>
      <c r="AV40" s="214">
        <f t="shared" si="3"/>
        <v>0</v>
      </c>
      <c r="AW40" s="214">
        <f t="shared" si="3"/>
        <v>0</v>
      </c>
      <c r="AX40" s="214">
        <f t="shared" si="3"/>
        <v>0</v>
      </c>
      <c r="AY40" s="214">
        <f t="shared" si="3"/>
        <v>0</v>
      </c>
      <c r="AZ40" s="214">
        <f t="shared" si="3"/>
        <v>0</v>
      </c>
      <c r="BA40" s="214">
        <f t="shared" si="3"/>
        <v>0</v>
      </c>
      <c r="BB40" s="214">
        <f t="shared" si="3"/>
        <v>0</v>
      </c>
      <c r="BC40" s="214">
        <f t="shared" si="3"/>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4">G42+G43</f>
        <v>0</v>
      </c>
      <c r="H44" s="214">
        <f t="shared" si="4"/>
        <v>0</v>
      </c>
      <c r="I44" s="214">
        <f t="shared" si="4"/>
        <v>0</v>
      </c>
      <c r="J44" s="214">
        <f t="shared" si="4"/>
        <v>0</v>
      </c>
      <c r="K44" s="214">
        <f t="shared" si="4"/>
        <v>0</v>
      </c>
      <c r="L44" s="214">
        <f t="shared" si="4"/>
        <v>0</v>
      </c>
      <c r="M44" s="214">
        <f t="shared" si="4"/>
        <v>0</v>
      </c>
      <c r="N44" s="214">
        <f t="shared" si="4"/>
        <v>0</v>
      </c>
      <c r="O44" s="214">
        <f t="shared" si="4"/>
        <v>0</v>
      </c>
      <c r="P44" s="214">
        <f t="shared" si="4"/>
        <v>0</v>
      </c>
      <c r="Q44" s="214">
        <f t="shared" si="4"/>
        <v>0</v>
      </c>
      <c r="R44" s="214">
        <f t="shared" si="4"/>
        <v>0</v>
      </c>
      <c r="S44" s="214">
        <f t="shared" si="4"/>
        <v>0</v>
      </c>
      <c r="T44" s="214">
        <f t="shared" si="4"/>
        <v>0</v>
      </c>
      <c r="U44" s="214">
        <f t="shared" si="4"/>
        <v>0</v>
      </c>
      <c r="V44" s="214">
        <f t="shared" si="4"/>
        <v>0</v>
      </c>
      <c r="W44" s="214">
        <f t="shared" si="4"/>
        <v>0</v>
      </c>
      <c r="X44" s="214">
        <f t="shared" si="4"/>
        <v>0</v>
      </c>
      <c r="Y44" s="214">
        <f t="shared" si="4"/>
        <v>0</v>
      </c>
      <c r="Z44" s="214">
        <f t="shared" si="4"/>
        <v>0</v>
      </c>
      <c r="AA44" s="214">
        <f t="shared" si="4"/>
        <v>0</v>
      </c>
      <c r="AB44" s="214">
        <f t="shared" si="4"/>
        <v>0</v>
      </c>
      <c r="AC44" s="214">
        <f t="shared" si="4"/>
        <v>0</v>
      </c>
      <c r="AD44" s="214">
        <f t="shared" si="4"/>
        <v>0</v>
      </c>
      <c r="AE44" s="214">
        <f t="shared" si="4"/>
        <v>0</v>
      </c>
      <c r="AF44" s="214">
        <f t="shared" si="4"/>
        <v>0</v>
      </c>
      <c r="AG44" s="214">
        <f t="shared" si="4"/>
        <v>0</v>
      </c>
      <c r="AH44" s="214">
        <f t="shared" si="4"/>
        <v>0</v>
      </c>
      <c r="AI44" s="214">
        <f t="shared" si="4"/>
        <v>0</v>
      </c>
      <c r="AJ44" s="214">
        <f t="shared" si="4"/>
        <v>0</v>
      </c>
      <c r="AK44" s="214">
        <f t="shared" si="4"/>
        <v>0</v>
      </c>
      <c r="AL44" s="214">
        <f t="shared" si="4"/>
        <v>0</v>
      </c>
      <c r="AM44" s="214">
        <f t="shared" si="4"/>
        <v>0</v>
      </c>
      <c r="AN44" s="214">
        <f t="shared" si="4"/>
        <v>0</v>
      </c>
      <c r="AO44" s="214">
        <f t="shared" si="4"/>
        <v>0</v>
      </c>
      <c r="AP44" s="214">
        <f t="shared" si="4"/>
        <v>0</v>
      </c>
      <c r="AQ44" s="214">
        <f t="shared" si="4"/>
        <v>0</v>
      </c>
      <c r="AR44" s="214">
        <f t="shared" si="4"/>
        <v>0</v>
      </c>
      <c r="AS44" s="214">
        <f t="shared" si="4"/>
        <v>0</v>
      </c>
      <c r="AT44" s="214">
        <f t="shared" si="4"/>
        <v>0</v>
      </c>
      <c r="AU44" s="214">
        <f t="shared" si="4"/>
        <v>0</v>
      </c>
      <c r="AV44" s="214">
        <f t="shared" si="4"/>
        <v>0</v>
      </c>
      <c r="AW44" s="214">
        <f t="shared" si="4"/>
        <v>0</v>
      </c>
      <c r="AX44" s="214">
        <f t="shared" si="4"/>
        <v>0</v>
      </c>
      <c r="AY44" s="214">
        <f t="shared" si="4"/>
        <v>0</v>
      </c>
      <c r="AZ44" s="214">
        <f t="shared" si="4"/>
        <v>0</v>
      </c>
      <c r="BA44" s="214">
        <f t="shared" si="4"/>
        <v>0</v>
      </c>
      <c r="BB44" s="214">
        <f t="shared" si="4"/>
        <v>0</v>
      </c>
      <c r="BC44" s="214">
        <f t="shared" si="4"/>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5">G27+G29+G40+G44</f>
        <v>0</v>
      </c>
      <c r="H46" s="208">
        <f t="shared" si="5"/>
        <v>0</v>
      </c>
      <c r="I46" s="208">
        <f t="shared" si="5"/>
        <v>0</v>
      </c>
      <c r="J46" s="208">
        <f t="shared" si="5"/>
        <v>0</v>
      </c>
      <c r="K46" s="208">
        <f t="shared" si="5"/>
        <v>0</v>
      </c>
      <c r="L46" s="208">
        <f t="shared" si="5"/>
        <v>0</v>
      </c>
      <c r="M46" s="208">
        <f t="shared" si="5"/>
        <v>0</v>
      </c>
      <c r="N46" s="208">
        <f t="shared" si="5"/>
        <v>0</v>
      </c>
      <c r="O46" s="208">
        <f t="shared" si="5"/>
        <v>0</v>
      </c>
      <c r="P46" s="208">
        <f t="shared" si="5"/>
        <v>0</v>
      </c>
      <c r="Q46" s="208">
        <f t="shared" si="5"/>
        <v>0</v>
      </c>
      <c r="R46" s="208">
        <f t="shared" si="5"/>
        <v>0</v>
      </c>
      <c r="S46" s="208">
        <f t="shared" si="5"/>
        <v>0</v>
      </c>
      <c r="T46" s="208">
        <f t="shared" si="5"/>
        <v>0</v>
      </c>
      <c r="U46" s="208">
        <f t="shared" si="5"/>
        <v>0</v>
      </c>
      <c r="V46" s="208">
        <f t="shared" si="5"/>
        <v>0</v>
      </c>
      <c r="W46" s="208">
        <f t="shared" si="5"/>
        <v>0</v>
      </c>
      <c r="X46" s="208">
        <f t="shared" si="5"/>
        <v>0</v>
      </c>
      <c r="Y46" s="208">
        <f t="shared" si="5"/>
        <v>0</v>
      </c>
      <c r="Z46" s="208">
        <f t="shared" si="5"/>
        <v>0</v>
      </c>
      <c r="AA46" s="208">
        <f t="shared" si="5"/>
        <v>0</v>
      </c>
      <c r="AB46" s="208">
        <f t="shared" si="5"/>
        <v>0</v>
      </c>
      <c r="AC46" s="208">
        <f t="shared" si="5"/>
        <v>0</v>
      </c>
      <c r="AD46" s="208">
        <f t="shared" si="5"/>
        <v>0</v>
      </c>
      <c r="AE46" s="208">
        <f t="shared" si="5"/>
        <v>0</v>
      </c>
      <c r="AF46" s="208">
        <f t="shared" si="5"/>
        <v>0</v>
      </c>
      <c r="AG46" s="208">
        <f t="shared" si="5"/>
        <v>0</v>
      </c>
      <c r="AH46" s="208">
        <f t="shared" si="5"/>
        <v>0</v>
      </c>
      <c r="AI46" s="208">
        <f t="shared" si="5"/>
        <v>0</v>
      </c>
      <c r="AJ46" s="208">
        <f t="shared" si="5"/>
        <v>0</v>
      </c>
      <c r="AK46" s="208">
        <f t="shared" si="5"/>
        <v>0</v>
      </c>
      <c r="AL46" s="208">
        <f t="shared" si="5"/>
        <v>0</v>
      </c>
      <c r="AM46" s="208">
        <f t="shared" si="5"/>
        <v>0</v>
      </c>
      <c r="AN46" s="208">
        <f t="shared" si="5"/>
        <v>0</v>
      </c>
      <c r="AO46" s="208">
        <f t="shared" si="5"/>
        <v>0</v>
      </c>
      <c r="AP46" s="208">
        <f t="shared" si="5"/>
        <v>0</v>
      </c>
      <c r="AQ46" s="208">
        <f t="shared" si="5"/>
        <v>0</v>
      </c>
      <c r="AR46" s="208">
        <f t="shared" si="5"/>
        <v>0</v>
      </c>
      <c r="AS46" s="208">
        <f t="shared" si="5"/>
        <v>0</v>
      </c>
      <c r="AT46" s="208">
        <f t="shared" si="5"/>
        <v>0</v>
      </c>
      <c r="AU46" s="208">
        <f t="shared" si="5"/>
        <v>0</v>
      </c>
      <c r="AV46" s="208">
        <f t="shared" si="5"/>
        <v>0</v>
      </c>
      <c r="AW46" s="208">
        <f t="shared" si="5"/>
        <v>0</v>
      </c>
      <c r="AX46" s="208">
        <f t="shared" si="5"/>
        <v>0</v>
      </c>
      <c r="AY46" s="208">
        <f t="shared" si="5"/>
        <v>0</v>
      </c>
      <c r="AZ46" s="208">
        <f t="shared" si="5"/>
        <v>0</v>
      </c>
      <c r="BA46" s="208">
        <f t="shared" si="5"/>
        <v>0</v>
      </c>
      <c r="BB46" s="208">
        <f t="shared" si="5"/>
        <v>0</v>
      </c>
      <c r="BC46" s="208">
        <f t="shared" si="5"/>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6">G46+G48+G49+G50</f>
        <v>0</v>
      </c>
      <c r="H51" s="218">
        <f t="shared" si="6"/>
        <v>0</v>
      </c>
      <c r="I51" s="218">
        <f t="shared" si="6"/>
        <v>0</v>
      </c>
      <c r="J51" s="218">
        <f t="shared" si="6"/>
        <v>0</v>
      </c>
      <c r="K51" s="218">
        <f t="shared" si="6"/>
        <v>0</v>
      </c>
      <c r="L51" s="218">
        <f t="shared" si="6"/>
        <v>0</v>
      </c>
      <c r="M51" s="218">
        <f t="shared" si="6"/>
        <v>0</v>
      </c>
      <c r="N51" s="218">
        <f t="shared" si="6"/>
        <v>0</v>
      </c>
      <c r="O51" s="218">
        <f t="shared" si="6"/>
        <v>0</v>
      </c>
      <c r="P51" s="218">
        <f t="shared" si="6"/>
        <v>0</v>
      </c>
      <c r="Q51" s="218">
        <f t="shared" si="6"/>
        <v>0</v>
      </c>
      <c r="R51" s="218">
        <f t="shared" si="6"/>
        <v>0</v>
      </c>
      <c r="S51" s="218">
        <f t="shared" si="6"/>
        <v>0</v>
      </c>
      <c r="T51" s="218">
        <f t="shared" si="6"/>
        <v>0</v>
      </c>
      <c r="U51" s="218">
        <f t="shared" si="6"/>
        <v>0</v>
      </c>
      <c r="V51" s="218">
        <f t="shared" si="6"/>
        <v>0</v>
      </c>
      <c r="W51" s="218">
        <f t="shared" si="6"/>
        <v>0</v>
      </c>
      <c r="X51" s="218">
        <f t="shared" si="6"/>
        <v>0</v>
      </c>
      <c r="Y51" s="218">
        <f t="shared" si="6"/>
        <v>0</v>
      </c>
      <c r="Z51" s="218">
        <f t="shared" si="6"/>
        <v>0</v>
      </c>
      <c r="AA51" s="218">
        <f t="shared" si="6"/>
        <v>0</v>
      </c>
      <c r="AB51" s="218">
        <f t="shared" si="6"/>
        <v>0</v>
      </c>
      <c r="AC51" s="218">
        <f t="shared" si="6"/>
        <v>0</v>
      </c>
      <c r="AD51" s="218">
        <f t="shared" si="6"/>
        <v>0</v>
      </c>
      <c r="AE51" s="218">
        <f t="shared" si="6"/>
        <v>0</v>
      </c>
      <c r="AF51" s="218">
        <f t="shared" si="6"/>
        <v>0</v>
      </c>
      <c r="AG51" s="218">
        <f t="shared" si="6"/>
        <v>0</v>
      </c>
      <c r="AH51" s="218">
        <f t="shared" si="6"/>
        <v>0</v>
      </c>
      <c r="AI51" s="218">
        <f t="shared" si="6"/>
        <v>0</v>
      </c>
      <c r="AJ51" s="218">
        <f t="shared" si="6"/>
        <v>0</v>
      </c>
      <c r="AK51" s="218">
        <f t="shared" si="6"/>
        <v>0</v>
      </c>
      <c r="AL51" s="218">
        <f t="shared" si="6"/>
        <v>0</v>
      </c>
      <c r="AM51" s="218">
        <f t="shared" si="6"/>
        <v>0</v>
      </c>
      <c r="AN51" s="218">
        <f t="shared" si="6"/>
        <v>0</v>
      </c>
      <c r="AO51" s="218">
        <f t="shared" si="6"/>
        <v>0</v>
      </c>
      <c r="AP51" s="218">
        <f t="shared" si="6"/>
        <v>0</v>
      </c>
      <c r="AQ51" s="218">
        <f t="shared" si="6"/>
        <v>0</v>
      </c>
      <c r="AR51" s="218">
        <f t="shared" si="6"/>
        <v>0</v>
      </c>
      <c r="AS51" s="218">
        <f t="shared" si="6"/>
        <v>0</v>
      </c>
      <c r="AT51" s="218">
        <f t="shared" si="6"/>
        <v>0</v>
      </c>
      <c r="AU51" s="218">
        <f t="shared" si="6"/>
        <v>0</v>
      </c>
      <c r="AV51" s="218">
        <f t="shared" si="6"/>
        <v>0</v>
      </c>
      <c r="AW51" s="218">
        <f t="shared" si="6"/>
        <v>0</v>
      </c>
      <c r="AX51" s="218">
        <f t="shared" si="6"/>
        <v>0</v>
      </c>
      <c r="AY51" s="218">
        <f t="shared" si="6"/>
        <v>0</v>
      </c>
      <c r="AZ51" s="218">
        <f t="shared" si="6"/>
        <v>0</v>
      </c>
      <c r="BA51" s="218">
        <f t="shared" si="6"/>
        <v>0</v>
      </c>
      <c r="BB51" s="218">
        <f t="shared" si="6"/>
        <v>0</v>
      </c>
      <c r="BC51" s="218">
        <f t="shared" si="6"/>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spans="1:255" s="9" customFormat="1" ht="20.149999999999999" customHeight="1" x14ac:dyDescent="0.25">
      <c r="B53" s="193" t="s">
        <v>187</v>
      </c>
      <c r="C53" s="256"/>
      <c r="D53" s="235"/>
      <c r="E53" s="236"/>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row>
    <row r="54" spans="1:255" ht="14.25" customHeight="1" x14ac:dyDescent="0.3">
      <c r="A54" s="9"/>
      <c r="B54" s="260" t="s">
        <v>33</v>
      </c>
      <c r="C54" s="246"/>
      <c r="D54" s="147"/>
      <c r="E54" s="220">
        <f>SUMPRODUCT($F$23:$BC$23,F54:BC54)</f>
        <v>0</v>
      </c>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row>
    <row r="55" spans="1:255" ht="14.25" customHeight="1" x14ac:dyDescent="0.3">
      <c r="B55" s="226" t="s">
        <v>177</v>
      </c>
      <c r="C55" s="247"/>
      <c r="D55" s="145"/>
      <c r="E55" s="207">
        <f>SUMPRODUCT($F$23:$BC$23,F55:BC55)</f>
        <v>0</v>
      </c>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row>
    <row r="56" spans="1:255" ht="14.25" customHeight="1" x14ac:dyDescent="0.3">
      <c r="B56" s="242" t="s">
        <v>178</v>
      </c>
      <c r="C56" s="253"/>
      <c r="D56" s="145"/>
      <c r="E56" s="207">
        <f>SUMPRODUCT($F$23:$BC$23,F56:BC56)</f>
        <v>0</v>
      </c>
      <c r="F56" s="214">
        <f>F54+F55</f>
        <v>0</v>
      </c>
      <c r="G56" s="214">
        <f t="shared" ref="G56:BC56" si="7">G54+G55</f>
        <v>0</v>
      </c>
      <c r="H56" s="214">
        <f t="shared" si="7"/>
        <v>0</v>
      </c>
      <c r="I56" s="214">
        <f t="shared" si="7"/>
        <v>0</v>
      </c>
      <c r="J56" s="214">
        <f t="shared" si="7"/>
        <v>0</v>
      </c>
      <c r="K56" s="214">
        <f t="shared" si="7"/>
        <v>0</v>
      </c>
      <c r="L56" s="214">
        <f t="shared" si="7"/>
        <v>0</v>
      </c>
      <c r="M56" s="214">
        <f t="shared" si="7"/>
        <v>0</v>
      </c>
      <c r="N56" s="214">
        <f t="shared" si="7"/>
        <v>0</v>
      </c>
      <c r="O56" s="214">
        <f t="shared" si="7"/>
        <v>0</v>
      </c>
      <c r="P56" s="214">
        <f t="shared" si="7"/>
        <v>0</v>
      </c>
      <c r="Q56" s="214">
        <f t="shared" si="7"/>
        <v>0</v>
      </c>
      <c r="R56" s="214">
        <f t="shared" si="7"/>
        <v>0</v>
      </c>
      <c r="S56" s="214">
        <f t="shared" si="7"/>
        <v>0</v>
      </c>
      <c r="T56" s="214">
        <f t="shared" si="7"/>
        <v>0</v>
      </c>
      <c r="U56" s="214">
        <f t="shared" si="7"/>
        <v>0</v>
      </c>
      <c r="V56" s="214">
        <f t="shared" si="7"/>
        <v>0</v>
      </c>
      <c r="W56" s="214">
        <f t="shared" si="7"/>
        <v>0</v>
      </c>
      <c r="X56" s="214">
        <f t="shared" si="7"/>
        <v>0</v>
      </c>
      <c r="Y56" s="214">
        <f t="shared" si="7"/>
        <v>0</v>
      </c>
      <c r="Z56" s="214">
        <f t="shared" si="7"/>
        <v>0</v>
      </c>
      <c r="AA56" s="214">
        <f t="shared" si="7"/>
        <v>0</v>
      </c>
      <c r="AB56" s="214">
        <f t="shared" si="7"/>
        <v>0</v>
      </c>
      <c r="AC56" s="214">
        <f t="shared" si="7"/>
        <v>0</v>
      </c>
      <c r="AD56" s="214">
        <f t="shared" si="7"/>
        <v>0</v>
      </c>
      <c r="AE56" s="214">
        <f t="shared" si="7"/>
        <v>0</v>
      </c>
      <c r="AF56" s="214">
        <f t="shared" si="7"/>
        <v>0</v>
      </c>
      <c r="AG56" s="214">
        <f t="shared" si="7"/>
        <v>0</v>
      </c>
      <c r="AH56" s="214">
        <f t="shared" si="7"/>
        <v>0</v>
      </c>
      <c r="AI56" s="214">
        <f t="shared" si="7"/>
        <v>0</v>
      </c>
      <c r="AJ56" s="214">
        <f t="shared" si="7"/>
        <v>0</v>
      </c>
      <c r="AK56" s="214">
        <f t="shared" si="7"/>
        <v>0</v>
      </c>
      <c r="AL56" s="214">
        <f t="shared" si="7"/>
        <v>0</v>
      </c>
      <c r="AM56" s="214">
        <f t="shared" si="7"/>
        <v>0</v>
      </c>
      <c r="AN56" s="214">
        <f t="shared" si="7"/>
        <v>0</v>
      </c>
      <c r="AO56" s="214">
        <f t="shared" si="7"/>
        <v>0</v>
      </c>
      <c r="AP56" s="214">
        <f t="shared" si="7"/>
        <v>0</v>
      </c>
      <c r="AQ56" s="214">
        <f t="shared" si="7"/>
        <v>0</v>
      </c>
      <c r="AR56" s="214">
        <f t="shared" si="7"/>
        <v>0</v>
      </c>
      <c r="AS56" s="214">
        <f t="shared" si="7"/>
        <v>0</v>
      </c>
      <c r="AT56" s="214">
        <f t="shared" si="7"/>
        <v>0</v>
      </c>
      <c r="AU56" s="214">
        <f t="shared" si="7"/>
        <v>0</v>
      </c>
      <c r="AV56" s="214">
        <f t="shared" si="7"/>
        <v>0</v>
      </c>
      <c r="AW56" s="214">
        <f t="shared" si="7"/>
        <v>0</v>
      </c>
      <c r="AX56" s="214">
        <f t="shared" si="7"/>
        <v>0</v>
      </c>
      <c r="AY56" s="214">
        <f t="shared" si="7"/>
        <v>0</v>
      </c>
      <c r="AZ56" s="214">
        <f t="shared" si="7"/>
        <v>0</v>
      </c>
      <c r="BA56" s="214">
        <f t="shared" si="7"/>
        <v>0</v>
      </c>
      <c r="BB56" s="214">
        <f t="shared" si="7"/>
        <v>0</v>
      </c>
      <c r="BC56" s="214">
        <f t="shared" si="7"/>
        <v>0</v>
      </c>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row>
    <row r="57" spans="1:255" s="10" customFormat="1" ht="14.25" customHeight="1" x14ac:dyDescent="0.3">
      <c r="B57" s="243"/>
      <c r="C57" s="252"/>
      <c r="D57" s="209"/>
      <c r="E57" s="210"/>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c r="BB57" s="216"/>
      <c r="BC57" s="21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row>
    <row r="58" spans="1:255" ht="14.25" customHeight="1" x14ac:dyDescent="0.3">
      <c r="A58" s="9"/>
      <c r="B58" s="226" t="s">
        <v>189</v>
      </c>
      <c r="C58" s="247" t="s">
        <v>199</v>
      </c>
      <c r="D58" s="145"/>
      <c r="E58" s="20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row>
    <row r="59" spans="1:255" ht="14.25" customHeight="1" x14ac:dyDescent="0.3">
      <c r="A59" s="9"/>
      <c r="B59" s="226" t="s">
        <v>188</v>
      </c>
      <c r="C59" s="247" t="s">
        <v>199</v>
      </c>
      <c r="D59" s="145"/>
      <c r="E59" s="20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row>
    <row r="60" spans="1:255" ht="14.25" customHeight="1" x14ac:dyDescent="0.3">
      <c r="A60" s="9"/>
      <c r="B60" s="260" t="s">
        <v>45</v>
      </c>
      <c r="C60" s="247" t="s">
        <v>202</v>
      </c>
      <c r="D60" s="145"/>
      <c r="E60" s="20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row>
    <row r="61" spans="1:255" ht="14.25" customHeight="1" x14ac:dyDescent="0.3">
      <c r="A61" s="9"/>
      <c r="B61" s="260" t="s">
        <v>46</v>
      </c>
      <c r="C61" s="247" t="s">
        <v>200</v>
      </c>
      <c r="D61" s="145"/>
      <c r="E61" s="20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row>
    <row r="62" spans="1:255" ht="14.25" customHeight="1" x14ac:dyDescent="0.3">
      <c r="A62" s="9"/>
      <c r="B62" s="262" t="s">
        <v>47</v>
      </c>
      <c r="C62" s="249" t="s">
        <v>201</v>
      </c>
      <c r="D62" s="146"/>
      <c r="E62" s="212"/>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row>
  </sheetData>
  <pageMargins left="0.70866141732283472" right="0.70866141732283472" top="0.74803149606299213" bottom="0.74803149606299213" header="0.31496062992125984" footer="0.31496062992125984"/>
  <pageSetup paperSize="9" scale="18" orientation="landscape" r:id="rId1"/>
  <headerFooter scaleWithDoc="0">
    <oddHeader xml:space="preserve">&amp;R&amp;"Arial,Fett"&amp;12SST 2012
</oddHeader>
    <oddFooter>&amp;L&amp;F/&amp;A&amp;C&amp;P/&amp;N&amp;R&amp;D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4ECF9"/>
    <pageSetUpPr fitToPage="1"/>
  </sheetPr>
  <dimension ref="A1:IU62"/>
  <sheetViews>
    <sheetView showGridLines="0" zoomScale="90" zoomScaleNormal="90" workbookViewId="0"/>
  </sheetViews>
  <sheetFormatPr baseColWidth="10" defaultColWidth="8.81640625" defaultRowHeight="12.75" customHeight="1" outlineLevelCol="1" x14ac:dyDescent="0.3"/>
  <cols>
    <col min="1" max="1" width="5.7265625" style="6" customWidth="1"/>
    <col min="2" max="2" width="82.81640625" style="241" customWidth="1"/>
    <col min="3" max="3" width="59" style="241" customWidth="1" outlineLevel="1"/>
    <col min="4" max="4" width="54.26953125" style="19"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283</v>
      </c>
      <c r="B1" s="65" t="s">
        <v>264</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10"/>
      <c r="II1" s="10"/>
      <c r="IJ1" s="10"/>
      <c r="IK1" s="10"/>
      <c r="IL1" s="10"/>
      <c r="IM1" s="10"/>
      <c r="IN1" s="10"/>
      <c r="IO1" s="10"/>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224</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46"/>
      <c r="D5" s="147"/>
      <c r="E5" s="158">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03"/>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03"/>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03"/>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03"/>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 "</f>
        <v xml:space="preserve">Statutarische technische Rückstellungen brutto per 01.01.2025 (vor Rückversicherung) </v>
      </c>
      <c r="C11" s="261"/>
      <c r="D11" s="145"/>
      <c r="E11" s="203"/>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227"/>
      <c r="C13" s="248"/>
      <c r="D13" s="329"/>
      <c r="E13" s="199"/>
    </row>
    <row r="14" spans="1:255" ht="14.25" customHeight="1" x14ac:dyDescent="0.3">
      <c r="B14" s="226" t="s">
        <v>246</v>
      </c>
      <c r="C14" s="247"/>
      <c r="D14" s="145"/>
      <c r="E14" s="204">
        <f>E56</f>
        <v>0</v>
      </c>
      <c r="F14" s="7"/>
      <c r="G14" s="7"/>
      <c r="H14" s="7"/>
      <c r="I14" s="8"/>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255" ht="14.25" customHeight="1" x14ac:dyDescent="0.3">
      <c r="B15" s="226" t="s">
        <v>252</v>
      </c>
      <c r="C15" s="247" t="s">
        <v>253</v>
      </c>
      <c r="D15" s="145"/>
      <c r="E15" s="203"/>
      <c r="F15" s="7"/>
      <c r="G15" s="7"/>
      <c r="H15" s="7"/>
      <c r="I15" s="8"/>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row>
    <row r="16" spans="1:255" ht="14.25" customHeight="1" x14ac:dyDescent="0.3">
      <c r="B16" s="228" t="s">
        <v>247</v>
      </c>
      <c r="C16" s="249"/>
      <c r="D16" s="146"/>
      <c r="E16" s="205">
        <f>E14+E15</f>
        <v>0</v>
      </c>
      <c r="F16" s="7"/>
      <c r="G16" s="7"/>
      <c r="H16" s="7"/>
      <c r="I16" s="8"/>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spans="1:255" ht="14.25" customHeight="1" x14ac:dyDescent="0.3">
      <c r="B17" s="238"/>
      <c r="C17" s="250"/>
      <c r="D17" s="200"/>
    </row>
    <row r="18" spans="1:255" s="9" customFormat="1" ht="20.149999999999999" customHeight="1" x14ac:dyDescent="0.25">
      <c r="B18" s="239"/>
      <c r="C18" s="193"/>
      <c r="D18" s="193"/>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26" t="s">
        <v>176</v>
      </c>
      <c r="C19" s="247" t="s">
        <v>218</v>
      </c>
      <c r="D19" s="145"/>
      <c r="E19" s="201"/>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c r="D21" s="200"/>
    </row>
    <row r="22" spans="1:255" ht="14.25" customHeight="1" x14ac:dyDescent="0.3">
      <c r="B22" s="12" t="str">
        <f>"Risikofreier Abzinsfaktor ab 01.01." &amp;current_year</f>
        <v>Risikofreier Abzinsfaktor ab 01.01.2025</v>
      </c>
      <c r="C22" s="250"/>
      <c r="D22" s="200"/>
    </row>
    <row r="23" spans="1:255" ht="24" customHeight="1" x14ac:dyDescent="0.3">
      <c r="B23" s="193" t="s">
        <v>172</v>
      </c>
      <c r="C23" s="251"/>
      <c r="D23" s="194"/>
      <c r="E23" s="193" t="str">
        <f>"Barwert per 01.01." &amp;current_year</f>
        <v>Barwert per 01.01.2025</v>
      </c>
      <c r="F23" s="213">
        <f>L_USD!D12</f>
        <v>0.95991491314208588</v>
      </c>
      <c r="G23" s="213">
        <f>L_USD!E12</f>
        <v>0.92321355363852842</v>
      </c>
      <c r="H23" s="213">
        <f>L_USD!F12</f>
        <v>0.8876557818547931</v>
      </c>
      <c r="I23" s="213">
        <f>L_USD!G12</f>
        <v>0.85352359836349279</v>
      </c>
      <c r="J23" s="213">
        <f>L_USD!H12</f>
        <v>0.82049657347894556</v>
      </c>
      <c r="K23" s="213">
        <f>L_USD!I12</f>
        <v>0.78839555883636603</v>
      </c>
      <c r="L23" s="213">
        <f>L_USD!J12</f>
        <v>0.75743902664850071</v>
      </c>
      <c r="M23" s="213">
        <f>L_USD!K12</f>
        <v>0.72755054110801776</v>
      </c>
      <c r="N23" s="213">
        <f>L_USD!L12</f>
        <v>0.69869642429899514</v>
      </c>
      <c r="O23" s="213">
        <f>L_USD!M12</f>
        <v>0.67075224808587808</v>
      </c>
      <c r="P23" s="213">
        <f>L_USD!N12</f>
        <v>0.64358752725463864</v>
      </c>
      <c r="Q23" s="213">
        <f>L_USD!O12</f>
        <v>0.61728750834570023</v>
      </c>
      <c r="R23" s="213">
        <f>L_USD!P12</f>
        <v>0.59197560169183017</v>
      </c>
      <c r="S23" s="213">
        <f>L_USD!Q12</f>
        <v>0.5677574662693351</v>
      </c>
      <c r="T23" s="213">
        <f>L_USD!R12</f>
        <v>0.54472379060059883</v>
      </c>
      <c r="U23" s="213">
        <f>L_USD!S12</f>
        <v>0.52293062265472745</v>
      </c>
      <c r="V23" s="213">
        <f>L_USD!T12</f>
        <v>0.50234036040932051</v>
      </c>
      <c r="W23" s="213">
        <f>L_USD!U12</f>
        <v>0.48289803662025738</v>
      </c>
      <c r="X23" s="213">
        <f>L_USD!V12</f>
        <v>0.46455431201200731</v>
      </c>
      <c r="Y23" s="213">
        <f>L_USD!W12</f>
        <v>0.44726499171396222</v>
      </c>
      <c r="Z23" s="213">
        <f>L_USD!X12</f>
        <v>0.43098736861589126</v>
      </c>
      <c r="AA23" s="213">
        <f>L_USD!Y12</f>
        <v>0.41567090901888371</v>
      </c>
      <c r="AB23" s="213">
        <f>L_USD!Z12</f>
        <v>0.40126782247999909</v>
      </c>
      <c r="AC23" s="213">
        <f>L_USD!AA12</f>
        <v>0.38773591036241356</v>
      </c>
      <c r="AD23" s="213">
        <f>L_USD!AB12</f>
        <v>0.37503804683059544</v>
      </c>
      <c r="AE23" s="213">
        <f>L_USD!AC12</f>
        <v>0.36314172907407577</v>
      </c>
      <c r="AF23" s="213">
        <f>L_USD!AD12</f>
        <v>0.35201868885543353</v>
      </c>
      <c r="AG23" s="213">
        <f>L_USD!AE12</f>
        <v>0.34164455848629799</v>
      </c>
      <c r="AH23" s="213">
        <f>L_USD!AF12</f>
        <v>0.33199858522194398</v>
      </c>
      <c r="AI23" s="213">
        <f>L_USD!AG12</f>
        <v>0.32306338884594132</v>
      </c>
      <c r="AJ23" s="213">
        <f>L_USD!AH12</f>
        <v>0.31480945531060173</v>
      </c>
      <c r="AK23" s="213">
        <f>L_USD!AI12</f>
        <v>0.30715265041178147</v>
      </c>
      <c r="AL23" s="213">
        <f>L_USD!AJ12</f>
        <v>0.3000055284439776</v>
      </c>
      <c r="AM23" s="213">
        <f>L_USD!AK12</f>
        <v>0.293291954321103</v>
      </c>
      <c r="AN23" s="213">
        <f>L_USD!AL12</f>
        <v>0.28694564125606647</v>
      </c>
      <c r="AO23" s="213">
        <f>L_USD!AM12</f>
        <v>0.28090886860751485</v>
      </c>
      <c r="AP23" s="213">
        <f>L_USD!AN12</f>
        <v>0.27513135752664525</v>
      </c>
      <c r="AQ23" s="213">
        <f>L_USD!AO12</f>
        <v>0.26956928478265446</v>
      </c>
      <c r="AR23" s="213">
        <f>L_USD!AP12</f>
        <v>0.26418441755271094</v>
      </c>
      <c r="AS23" s="213">
        <f>L_USD!AQ12</f>
        <v>0.25894335407260821</v>
      </c>
      <c r="AT23" s="213">
        <f>L_USD!AR12</f>
        <v>0.25381685689425376</v>
      </c>
      <c r="AU23" s="213">
        <f>L_USD!AS12</f>
        <v>0.24877926711754544</v>
      </c>
      <c r="AV23" s="213">
        <f>L_USD!AT12</f>
        <v>0.24380798938531636</v>
      </c>
      <c r="AW23" s="213">
        <f>L_USD!AU12</f>
        <v>0.23888303867535443</v>
      </c>
      <c r="AX23" s="213">
        <f>L_USD!AV12</f>
        <v>0.23398664101447192</v>
      </c>
      <c r="AY23" s="213">
        <f>L_USD!AW12</f>
        <v>0.22910288119546751</v>
      </c>
      <c r="AZ23" s="213">
        <f>L_USD!AX12</f>
        <v>0.22421739141477831</v>
      </c>
      <c r="BA23" s="213">
        <f>L_USD!AY12</f>
        <v>0.21931707548140653</v>
      </c>
      <c r="BB23" s="213">
        <f>L_USD!AZ12</f>
        <v>0.21438986388908196</v>
      </c>
      <c r="BC23" s="213">
        <f>L_USD!BA12</f>
        <v>0.20942449560465776</v>
      </c>
    </row>
    <row r="24" spans="1:255" ht="14.25" customHeight="1" x14ac:dyDescent="0.3">
      <c r="A24" s="9"/>
      <c r="B24" s="258" t="s">
        <v>15</v>
      </c>
      <c r="C24" s="247" t="s">
        <v>175</v>
      </c>
      <c r="D24" s="145"/>
      <c r="E24" s="207">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row>
    <row r="27" spans="1:255" ht="14.25" customHeight="1" x14ac:dyDescent="0.3">
      <c r="A27" s="9"/>
      <c r="B27" s="242" t="s">
        <v>186</v>
      </c>
      <c r="C27" s="247" t="s">
        <v>195</v>
      </c>
      <c r="D27" s="145"/>
      <c r="E27" s="207">
        <f>SUMPRODUCT($F$23:$BC$23,F27:BC27)</f>
        <v>0</v>
      </c>
      <c r="F27" s="214">
        <f t="shared" ref="F27:BC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si="1"/>
        <v>0</v>
      </c>
      <c r="AM27" s="214">
        <f t="shared" si="1"/>
        <v>0</v>
      </c>
      <c r="AN27" s="214">
        <f t="shared" si="1"/>
        <v>0</v>
      </c>
      <c r="AO27" s="214">
        <f t="shared" si="1"/>
        <v>0</v>
      </c>
      <c r="AP27" s="214">
        <f t="shared" si="1"/>
        <v>0</v>
      </c>
      <c r="AQ27" s="214">
        <f t="shared" si="1"/>
        <v>0</v>
      </c>
      <c r="AR27" s="214">
        <f t="shared" si="1"/>
        <v>0</v>
      </c>
      <c r="AS27" s="214">
        <f t="shared" si="1"/>
        <v>0</v>
      </c>
      <c r="AT27" s="214">
        <f t="shared" si="1"/>
        <v>0</v>
      </c>
      <c r="AU27" s="214">
        <f t="shared" si="1"/>
        <v>0</v>
      </c>
      <c r="AV27" s="214">
        <f t="shared" si="1"/>
        <v>0</v>
      </c>
      <c r="AW27" s="214">
        <f t="shared" si="1"/>
        <v>0</v>
      </c>
      <c r="AX27" s="214">
        <f t="shared" si="1"/>
        <v>0</v>
      </c>
      <c r="AY27" s="214">
        <f t="shared" si="1"/>
        <v>0</v>
      </c>
      <c r="AZ27" s="214">
        <f t="shared" si="1"/>
        <v>0</v>
      </c>
      <c r="BA27" s="214">
        <f t="shared" si="1"/>
        <v>0</v>
      </c>
      <c r="BB27" s="214">
        <f t="shared" si="1"/>
        <v>0</v>
      </c>
      <c r="BC27" s="214">
        <f t="shared" si="1"/>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2">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2"/>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2"/>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2"/>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2"/>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2"/>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2"/>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2"/>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2"/>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3">SUM(E31:E39)</f>
        <v>0</v>
      </c>
      <c r="F40" s="214">
        <f>SUM(F31:F39)</f>
        <v>0</v>
      </c>
      <c r="G40" s="214">
        <f t="shared" si="3"/>
        <v>0</v>
      </c>
      <c r="H40" s="214">
        <f t="shared" si="3"/>
        <v>0</v>
      </c>
      <c r="I40" s="214">
        <f t="shared" si="3"/>
        <v>0</v>
      </c>
      <c r="J40" s="214">
        <f t="shared" si="3"/>
        <v>0</v>
      </c>
      <c r="K40" s="214">
        <f t="shared" si="3"/>
        <v>0</v>
      </c>
      <c r="L40" s="214">
        <f t="shared" si="3"/>
        <v>0</v>
      </c>
      <c r="M40" s="214">
        <f t="shared" si="3"/>
        <v>0</v>
      </c>
      <c r="N40" s="214">
        <f t="shared" si="3"/>
        <v>0</v>
      </c>
      <c r="O40" s="214">
        <f t="shared" si="3"/>
        <v>0</v>
      </c>
      <c r="P40" s="214">
        <f t="shared" si="3"/>
        <v>0</v>
      </c>
      <c r="Q40" s="214">
        <f t="shared" si="3"/>
        <v>0</v>
      </c>
      <c r="R40" s="214">
        <f t="shared" si="3"/>
        <v>0</v>
      </c>
      <c r="S40" s="214">
        <f t="shared" si="3"/>
        <v>0</v>
      </c>
      <c r="T40" s="214">
        <f t="shared" si="3"/>
        <v>0</v>
      </c>
      <c r="U40" s="214">
        <f t="shared" si="3"/>
        <v>0</v>
      </c>
      <c r="V40" s="214">
        <f t="shared" si="3"/>
        <v>0</v>
      </c>
      <c r="W40" s="214">
        <f t="shared" si="3"/>
        <v>0</v>
      </c>
      <c r="X40" s="214">
        <f t="shared" si="3"/>
        <v>0</v>
      </c>
      <c r="Y40" s="214">
        <f t="shared" si="3"/>
        <v>0</v>
      </c>
      <c r="Z40" s="214">
        <f t="shared" si="3"/>
        <v>0</v>
      </c>
      <c r="AA40" s="214">
        <f t="shared" si="3"/>
        <v>0</v>
      </c>
      <c r="AB40" s="214">
        <f t="shared" si="3"/>
        <v>0</v>
      </c>
      <c r="AC40" s="214">
        <f t="shared" si="3"/>
        <v>0</v>
      </c>
      <c r="AD40" s="214">
        <f t="shared" si="3"/>
        <v>0</v>
      </c>
      <c r="AE40" s="214">
        <f t="shared" si="3"/>
        <v>0</v>
      </c>
      <c r="AF40" s="214">
        <f t="shared" si="3"/>
        <v>0</v>
      </c>
      <c r="AG40" s="214">
        <f t="shared" si="3"/>
        <v>0</v>
      </c>
      <c r="AH40" s="214">
        <f t="shared" si="3"/>
        <v>0</v>
      </c>
      <c r="AI40" s="214">
        <f t="shared" si="3"/>
        <v>0</v>
      </c>
      <c r="AJ40" s="214">
        <f t="shared" si="3"/>
        <v>0</v>
      </c>
      <c r="AK40" s="214">
        <f t="shared" si="3"/>
        <v>0</v>
      </c>
      <c r="AL40" s="214">
        <f t="shared" si="3"/>
        <v>0</v>
      </c>
      <c r="AM40" s="214">
        <f t="shared" si="3"/>
        <v>0</v>
      </c>
      <c r="AN40" s="214">
        <f t="shared" si="3"/>
        <v>0</v>
      </c>
      <c r="AO40" s="214">
        <f t="shared" si="3"/>
        <v>0</v>
      </c>
      <c r="AP40" s="214">
        <f t="shared" si="3"/>
        <v>0</v>
      </c>
      <c r="AQ40" s="214">
        <f t="shared" si="3"/>
        <v>0</v>
      </c>
      <c r="AR40" s="214">
        <f t="shared" si="3"/>
        <v>0</v>
      </c>
      <c r="AS40" s="214">
        <f t="shared" si="3"/>
        <v>0</v>
      </c>
      <c r="AT40" s="214">
        <f t="shared" si="3"/>
        <v>0</v>
      </c>
      <c r="AU40" s="214">
        <f t="shared" si="3"/>
        <v>0</v>
      </c>
      <c r="AV40" s="214">
        <f t="shared" si="3"/>
        <v>0</v>
      </c>
      <c r="AW40" s="214">
        <f t="shared" si="3"/>
        <v>0</v>
      </c>
      <c r="AX40" s="214">
        <f t="shared" si="3"/>
        <v>0</v>
      </c>
      <c r="AY40" s="214">
        <f t="shared" si="3"/>
        <v>0</v>
      </c>
      <c r="AZ40" s="214">
        <f t="shared" si="3"/>
        <v>0</v>
      </c>
      <c r="BA40" s="214">
        <f t="shared" si="3"/>
        <v>0</v>
      </c>
      <c r="BB40" s="214">
        <f t="shared" si="3"/>
        <v>0</v>
      </c>
      <c r="BC40" s="214">
        <f t="shared" si="3"/>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4">G42+G43</f>
        <v>0</v>
      </c>
      <c r="H44" s="214">
        <f t="shared" si="4"/>
        <v>0</v>
      </c>
      <c r="I44" s="214">
        <f t="shared" si="4"/>
        <v>0</v>
      </c>
      <c r="J44" s="214">
        <f t="shared" si="4"/>
        <v>0</v>
      </c>
      <c r="K44" s="214">
        <f t="shared" si="4"/>
        <v>0</v>
      </c>
      <c r="L44" s="214">
        <f t="shared" si="4"/>
        <v>0</v>
      </c>
      <c r="M44" s="214">
        <f t="shared" si="4"/>
        <v>0</v>
      </c>
      <c r="N44" s="214">
        <f t="shared" si="4"/>
        <v>0</v>
      </c>
      <c r="O44" s="214">
        <f t="shared" si="4"/>
        <v>0</v>
      </c>
      <c r="P44" s="214">
        <f t="shared" si="4"/>
        <v>0</v>
      </c>
      <c r="Q44" s="214">
        <f t="shared" si="4"/>
        <v>0</v>
      </c>
      <c r="R44" s="214">
        <f t="shared" si="4"/>
        <v>0</v>
      </c>
      <c r="S44" s="214">
        <f t="shared" si="4"/>
        <v>0</v>
      </c>
      <c r="T44" s="214">
        <f t="shared" si="4"/>
        <v>0</v>
      </c>
      <c r="U44" s="214">
        <f t="shared" si="4"/>
        <v>0</v>
      </c>
      <c r="V44" s="214">
        <f t="shared" si="4"/>
        <v>0</v>
      </c>
      <c r="W44" s="214">
        <f t="shared" si="4"/>
        <v>0</v>
      </c>
      <c r="X44" s="214">
        <f t="shared" si="4"/>
        <v>0</v>
      </c>
      <c r="Y44" s="214">
        <f t="shared" si="4"/>
        <v>0</v>
      </c>
      <c r="Z44" s="214">
        <f t="shared" si="4"/>
        <v>0</v>
      </c>
      <c r="AA44" s="214">
        <f t="shared" si="4"/>
        <v>0</v>
      </c>
      <c r="AB44" s="214">
        <f t="shared" si="4"/>
        <v>0</v>
      </c>
      <c r="AC44" s="214">
        <f t="shared" si="4"/>
        <v>0</v>
      </c>
      <c r="AD44" s="214">
        <f t="shared" si="4"/>
        <v>0</v>
      </c>
      <c r="AE44" s="214">
        <f t="shared" si="4"/>
        <v>0</v>
      </c>
      <c r="AF44" s="214">
        <f t="shared" si="4"/>
        <v>0</v>
      </c>
      <c r="AG44" s="214">
        <f t="shared" si="4"/>
        <v>0</v>
      </c>
      <c r="AH44" s="214">
        <f t="shared" si="4"/>
        <v>0</v>
      </c>
      <c r="AI44" s="214">
        <f t="shared" si="4"/>
        <v>0</v>
      </c>
      <c r="AJ44" s="214">
        <f t="shared" si="4"/>
        <v>0</v>
      </c>
      <c r="AK44" s="214">
        <f t="shared" si="4"/>
        <v>0</v>
      </c>
      <c r="AL44" s="214">
        <f t="shared" si="4"/>
        <v>0</v>
      </c>
      <c r="AM44" s="214">
        <f t="shared" si="4"/>
        <v>0</v>
      </c>
      <c r="AN44" s="214">
        <f t="shared" si="4"/>
        <v>0</v>
      </c>
      <c r="AO44" s="214">
        <f t="shared" si="4"/>
        <v>0</v>
      </c>
      <c r="AP44" s="214">
        <f t="shared" si="4"/>
        <v>0</v>
      </c>
      <c r="AQ44" s="214">
        <f t="shared" si="4"/>
        <v>0</v>
      </c>
      <c r="AR44" s="214">
        <f t="shared" si="4"/>
        <v>0</v>
      </c>
      <c r="AS44" s="214">
        <f t="shared" si="4"/>
        <v>0</v>
      </c>
      <c r="AT44" s="214">
        <f t="shared" si="4"/>
        <v>0</v>
      </c>
      <c r="AU44" s="214">
        <f t="shared" si="4"/>
        <v>0</v>
      </c>
      <c r="AV44" s="214">
        <f t="shared" si="4"/>
        <v>0</v>
      </c>
      <c r="AW44" s="214">
        <f t="shared" si="4"/>
        <v>0</v>
      </c>
      <c r="AX44" s="214">
        <f t="shared" si="4"/>
        <v>0</v>
      </c>
      <c r="AY44" s="214">
        <f t="shared" si="4"/>
        <v>0</v>
      </c>
      <c r="AZ44" s="214">
        <f t="shared" si="4"/>
        <v>0</v>
      </c>
      <c r="BA44" s="214">
        <f t="shared" si="4"/>
        <v>0</v>
      </c>
      <c r="BB44" s="214">
        <f t="shared" si="4"/>
        <v>0</v>
      </c>
      <c r="BC44" s="214">
        <f t="shared" si="4"/>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5">G27+G29+G40+G44</f>
        <v>0</v>
      </c>
      <c r="H46" s="208">
        <f t="shared" si="5"/>
        <v>0</v>
      </c>
      <c r="I46" s="208">
        <f t="shared" si="5"/>
        <v>0</v>
      </c>
      <c r="J46" s="208">
        <f t="shared" si="5"/>
        <v>0</v>
      </c>
      <c r="K46" s="208">
        <f t="shared" si="5"/>
        <v>0</v>
      </c>
      <c r="L46" s="208">
        <f t="shared" si="5"/>
        <v>0</v>
      </c>
      <c r="M46" s="208">
        <f t="shared" si="5"/>
        <v>0</v>
      </c>
      <c r="N46" s="208">
        <f t="shared" si="5"/>
        <v>0</v>
      </c>
      <c r="O46" s="208">
        <f t="shared" si="5"/>
        <v>0</v>
      </c>
      <c r="P46" s="208">
        <f t="shared" si="5"/>
        <v>0</v>
      </c>
      <c r="Q46" s="208">
        <f t="shared" si="5"/>
        <v>0</v>
      </c>
      <c r="R46" s="208">
        <f t="shared" si="5"/>
        <v>0</v>
      </c>
      <c r="S46" s="208">
        <f t="shared" si="5"/>
        <v>0</v>
      </c>
      <c r="T46" s="208">
        <f t="shared" si="5"/>
        <v>0</v>
      </c>
      <c r="U46" s="208">
        <f t="shared" si="5"/>
        <v>0</v>
      </c>
      <c r="V46" s="208">
        <f t="shared" si="5"/>
        <v>0</v>
      </c>
      <c r="W46" s="208">
        <f t="shared" si="5"/>
        <v>0</v>
      </c>
      <c r="X46" s="208">
        <f t="shared" si="5"/>
        <v>0</v>
      </c>
      <c r="Y46" s="208">
        <f t="shared" si="5"/>
        <v>0</v>
      </c>
      <c r="Z46" s="208">
        <f t="shared" si="5"/>
        <v>0</v>
      </c>
      <c r="AA46" s="208">
        <f t="shared" si="5"/>
        <v>0</v>
      </c>
      <c r="AB46" s="208">
        <f t="shared" si="5"/>
        <v>0</v>
      </c>
      <c r="AC46" s="208">
        <f t="shared" si="5"/>
        <v>0</v>
      </c>
      <c r="AD46" s="208">
        <f t="shared" si="5"/>
        <v>0</v>
      </c>
      <c r="AE46" s="208">
        <f t="shared" si="5"/>
        <v>0</v>
      </c>
      <c r="AF46" s="208">
        <f t="shared" si="5"/>
        <v>0</v>
      </c>
      <c r="AG46" s="208">
        <f t="shared" si="5"/>
        <v>0</v>
      </c>
      <c r="AH46" s="208">
        <f t="shared" si="5"/>
        <v>0</v>
      </c>
      <c r="AI46" s="208">
        <f t="shared" si="5"/>
        <v>0</v>
      </c>
      <c r="AJ46" s="208">
        <f t="shared" si="5"/>
        <v>0</v>
      </c>
      <c r="AK46" s="208">
        <f t="shared" si="5"/>
        <v>0</v>
      </c>
      <c r="AL46" s="208">
        <f t="shared" si="5"/>
        <v>0</v>
      </c>
      <c r="AM46" s="208">
        <f t="shared" si="5"/>
        <v>0</v>
      </c>
      <c r="AN46" s="208">
        <f t="shared" si="5"/>
        <v>0</v>
      </c>
      <c r="AO46" s="208">
        <f t="shared" si="5"/>
        <v>0</v>
      </c>
      <c r="AP46" s="208">
        <f t="shared" si="5"/>
        <v>0</v>
      </c>
      <c r="AQ46" s="208">
        <f t="shared" si="5"/>
        <v>0</v>
      </c>
      <c r="AR46" s="208">
        <f t="shared" si="5"/>
        <v>0</v>
      </c>
      <c r="AS46" s="208">
        <f t="shared" si="5"/>
        <v>0</v>
      </c>
      <c r="AT46" s="208">
        <f t="shared" si="5"/>
        <v>0</v>
      </c>
      <c r="AU46" s="208">
        <f t="shared" si="5"/>
        <v>0</v>
      </c>
      <c r="AV46" s="208">
        <f t="shared" si="5"/>
        <v>0</v>
      </c>
      <c r="AW46" s="208">
        <f t="shared" si="5"/>
        <v>0</v>
      </c>
      <c r="AX46" s="208">
        <f t="shared" si="5"/>
        <v>0</v>
      </c>
      <c r="AY46" s="208">
        <f t="shared" si="5"/>
        <v>0</v>
      </c>
      <c r="AZ46" s="208">
        <f t="shared" si="5"/>
        <v>0</v>
      </c>
      <c r="BA46" s="208">
        <f t="shared" si="5"/>
        <v>0</v>
      </c>
      <c r="BB46" s="208">
        <f t="shared" si="5"/>
        <v>0</v>
      </c>
      <c r="BC46" s="208">
        <f t="shared" si="5"/>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6">G46+G48+G49+G50</f>
        <v>0</v>
      </c>
      <c r="H51" s="218">
        <f t="shared" si="6"/>
        <v>0</v>
      </c>
      <c r="I51" s="218">
        <f t="shared" si="6"/>
        <v>0</v>
      </c>
      <c r="J51" s="218">
        <f t="shared" si="6"/>
        <v>0</v>
      </c>
      <c r="K51" s="218">
        <f t="shared" si="6"/>
        <v>0</v>
      </c>
      <c r="L51" s="218">
        <f t="shared" si="6"/>
        <v>0</v>
      </c>
      <c r="M51" s="218">
        <f t="shared" si="6"/>
        <v>0</v>
      </c>
      <c r="N51" s="218">
        <f t="shared" si="6"/>
        <v>0</v>
      </c>
      <c r="O51" s="218">
        <f t="shared" si="6"/>
        <v>0</v>
      </c>
      <c r="P51" s="218">
        <f t="shared" si="6"/>
        <v>0</v>
      </c>
      <c r="Q51" s="218">
        <f t="shared" si="6"/>
        <v>0</v>
      </c>
      <c r="R51" s="218">
        <f t="shared" si="6"/>
        <v>0</v>
      </c>
      <c r="S51" s="218">
        <f t="shared" si="6"/>
        <v>0</v>
      </c>
      <c r="T51" s="218">
        <f t="shared" si="6"/>
        <v>0</v>
      </c>
      <c r="U51" s="218">
        <f t="shared" si="6"/>
        <v>0</v>
      </c>
      <c r="V51" s="218">
        <f t="shared" si="6"/>
        <v>0</v>
      </c>
      <c r="W51" s="218">
        <f t="shared" si="6"/>
        <v>0</v>
      </c>
      <c r="X51" s="218">
        <f t="shared" si="6"/>
        <v>0</v>
      </c>
      <c r="Y51" s="218">
        <f t="shared" si="6"/>
        <v>0</v>
      </c>
      <c r="Z51" s="218">
        <f t="shared" si="6"/>
        <v>0</v>
      </c>
      <c r="AA51" s="218">
        <f t="shared" si="6"/>
        <v>0</v>
      </c>
      <c r="AB51" s="218">
        <f t="shared" si="6"/>
        <v>0</v>
      </c>
      <c r="AC51" s="218">
        <f t="shared" si="6"/>
        <v>0</v>
      </c>
      <c r="AD51" s="218">
        <f t="shared" si="6"/>
        <v>0</v>
      </c>
      <c r="AE51" s="218">
        <f t="shared" si="6"/>
        <v>0</v>
      </c>
      <c r="AF51" s="218">
        <f t="shared" si="6"/>
        <v>0</v>
      </c>
      <c r="AG51" s="218">
        <f t="shared" si="6"/>
        <v>0</v>
      </c>
      <c r="AH51" s="218">
        <f t="shared" si="6"/>
        <v>0</v>
      </c>
      <c r="AI51" s="218">
        <f t="shared" si="6"/>
        <v>0</v>
      </c>
      <c r="AJ51" s="218">
        <f t="shared" si="6"/>
        <v>0</v>
      </c>
      <c r="AK51" s="218">
        <f t="shared" si="6"/>
        <v>0</v>
      </c>
      <c r="AL51" s="218">
        <f t="shared" si="6"/>
        <v>0</v>
      </c>
      <c r="AM51" s="218">
        <f t="shared" si="6"/>
        <v>0</v>
      </c>
      <c r="AN51" s="218">
        <f t="shared" si="6"/>
        <v>0</v>
      </c>
      <c r="AO51" s="218">
        <f t="shared" si="6"/>
        <v>0</v>
      </c>
      <c r="AP51" s="218">
        <f t="shared" si="6"/>
        <v>0</v>
      </c>
      <c r="AQ51" s="218">
        <f t="shared" si="6"/>
        <v>0</v>
      </c>
      <c r="AR51" s="218">
        <f t="shared" si="6"/>
        <v>0</v>
      </c>
      <c r="AS51" s="218">
        <f t="shared" si="6"/>
        <v>0</v>
      </c>
      <c r="AT51" s="218">
        <f t="shared" si="6"/>
        <v>0</v>
      </c>
      <c r="AU51" s="218">
        <f t="shared" si="6"/>
        <v>0</v>
      </c>
      <c r="AV51" s="218">
        <f t="shared" si="6"/>
        <v>0</v>
      </c>
      <c r="AW51" s="218">
        <f t="shared" si="6"/>
        <v>0</v>
      </c>
      <c r="AX51" s="218">
        <f t="shared" si="6"/>
        <v>0</v>
      </c>
      <c r="AY51" s="218">
        <f t="shared" si="6"/>
        <v>0</v>
      </c>
      <c r="AZ51" s="218">
        <f t="shared" si="6"/>
        <v>0</v>
      </c>
      <c r="BA51" s="218">
        <f t="shared" si="6"/>
        <v>0</v>
      </c>
      <c r="BB51" s="218">
        <f t="shared" si="6"/>
        <v>0</v>
      </c>
      <c r="BC51" s="218">
        <f t="shared" si="6"/>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spans="1:255" s="9" customFormat="1" ht="20.149999999999999" customHeight="1" x14ac:dyDescent="0.25">
      <c r="B53" s="193" t="s">
        <v>187</v>
      </c>
      <c r="C53" s="256"/>
      <c r="D53" s="235"/>
      <c r="E53" s="236"/>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row>
    <row r="54" spans="1:255" ht="14.25" customHeight="1" x14ac:dyDescent="0.3">
      <c r="A54" s="9"/>
      <c r="B54" s="260" t="s">
        <v>33</v>
      </c>
      <c r="C54" s="246"/>
      <c r="D54" s="147"/>
      <c r="E54" s="220">
        <f>SUMPRODUCT($F$23:$BC$23,F54:BC54)</f>
        <v>0</v>
      </c>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row>
    <row r="55" spans="1:255" ht="14.25" customHeight="1" x14ac:dyDescent="0.3">
      <c r="B55" s="226" t="s">
        <v>177</v>
      </c>
      <c r="C55" s="247"/>
      <c r="D55" s="145"/>
      <c r="E55" s="207">
        <f>SUMPRODUCT($F$23:$BC$23,F55:BC55)</f>
        <v>0</v>
      </c>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row>
    <row r="56" spans="1:255" ht="14.25" customHeight="1" x14ac:dyDescent="0.3">
      <c r="B56" s="242" t="s">
        <v>178</v>
      </c>
      <c r="C56" s="253"/>
      <c r="D56" s="145"/>
      <c r="E56" s="207">
        <f>SUMPRODUCT($F$23:$BC$23,F56:BC56)</f>
        <v>0</v>
      </c>
      <c r="F56" s="214">
        <f>F54+F55</f>
        <v>0</v>
      </c>
      <c r="G56" s="214">
        <f t="shared" ref="G56:BC56" si="7">G54+G55</f>
        <v>0</v>
      </c>
      <c r="H56" s="214">
        <f t="shared" si="7"/>
        <v>0</v>
      </c>
      <c r="I56" s="214">
        <f t="shared" si="7"/>
        <v>0</v>
      </c>
      <c r="J56" s="214">
        <f t="shared" si="7"/>
        <v>0</v>
      </c>
      <c r="K56" s="214">
        <f t="shared" si="7"/>
        <v>0</v>
      </c>
      <c r="L56" s="214">
        <f t="shared" si="7"/>
        <v>0</v>
      </c>
      <c r="M56" s="214">
        <f t="shared" si="7"/>
        <v>0</v>
      </c>
      <c r="N56" s="214">
        <f t="shared" si="7"/>
        <v>0</v>
      </c>
      <c r="O56" s="214">
        <f t="shared" si="7"/>
        <v>0</v>
      </c>
      <c r="P56" s="214">
        <f t="shared" si="7"/>
        <v>0</v>
      </c>
      <c r="Q56" s="214">
        <f t="shared" si="7"/>
        <v>0</v>
      </c>
      <c r="R56" s="214">
        <f t="shared" si="7"/>
        <v>0</v>
      </c>
      <c r="S56" s="214">
        <f t="shared" si="7"/>
        <v>0</v>
      </c>
      <c r="T56" s="214">
        <f t="shared" si="7"/>
        <v>0</v>
      </c>
      <c r="U56" s="214">
        <f t="shared" si="7"/>
        <v>0</v>
      </c>
      <c r="V56" s="214">
        <f t="shared" si="7"/>
        <v>0</v>
      </c>
      <c r="W56" s="214">
        <f t="shared" si="7"/>
        <v>0</v>
      </c>
      <c r="X56" s="214">
        <f t="shared" si="7"/>
        <v>0</v>
      </c>
      <c r="Y56" s="214">
        <f t="shared" si="7"/>
        <v>0</v>
      </c>
      <c r="Z56" s="214">
        <f t="shared" si="7"/>
        <v>0</v>
      </c>
      <c r="AA56" s="214">
        <f t="shared" si="7"/>
        <v>0</v>
      </c>
      <c r="AB56" s="214">
        <f t="shared" si="7"/>
        <v>0</v>
      </c>
      <c r="AC56" s="214">
        <f t="shared" si="7"/>
        <v>0</v>
      </c>
      <c r="AD56" s="214">
        <f t="shared" si="7"/>
        <v>0</v>
      </c>
      <c r="AE56" s="214">
        <f t="shared" si="7"/>
        <v>0</v>
      </c>
      <c r="AF56" s="214">
        <f t="shared" si="7"/>
        <v>0</v>
      </c>
      <c r="AG56" s="214">
        <f t="shared" si="7"/>
        <v>0</v>
      </c>
      <c r="AH56" s="214">
        <f t="shared" si="7"/>
        <v>0</v>
      </c>
      <c r="AI56" s="214">
        <f t="shared" si="7"/>
        <v>0</v>
      </c>
      <c r="AJ56" s="214">
        <f t="shared" si="7"/>
        <v>0</v>
      </c>
      <c r="AK56" s="214">
        <f t="shared" si="7"/>
        <v>0</v>
      </c>
      <c r="AL56" s="214">
        <f t="shared" si="7"/>
        <v>0</v>
      </c>
      <c r="AM56" s="214">
        <f t="shared" si="7"/>
        <v>0</v>
      </c>
      <c r="AN56" s="214">
        <f t="shared" si="7"/>
        <v>0</v>
      </c>
      <c r="AO56" s="214">
        <f t="shared" si="7"/>
        <v>0</v>
      </c>
      <c r="AP56" s="214">
        <f t="shared" si="7"/>
        <v>0</v>
      </c>
      <c r="AQ56" s="214">
        <f t="shared" si="7"/>
        <v>0</v>
      </c>
      <c r="AR56" s="214">
        <f t="shared" si="7"/>
        <v>0</v>
      </c>
      <c r="AS56" s="214">
        <f t="shared" si="7"/>
        <v>0</v>
      </c>
      <c r="AT56" s="214">
        <f t="shared" si="7"/>
        <v>0</v>
      </c>
      <c r="AU56" s="214">
        <f t="shared" si="7"/>
        <v>0</v>
      </c>
      <c r="AV56" s="214">
        <f t="shared" si="7"/>
        <v>0</v>
      </c>
      <c r="AW56" s="214">
        <f t="shared" si="7"/>
        <v>0</v>
      </c>
      <c r="AX56" s="214">
        <f t="shared" si="7"/>
        <v>0</v>
      </c>
      <c r="AY56" s="214">
        <f t="shared" si="7"/>
        <v>0</v>
      </c>
      <c r="AZ56" s="214">
        <f t="shared" si="7"/>
        <v>0</v>
      </c>
      <c r="BA56" s="214">
        <f t="shared" si="7"/>
        <v>0</v>
      </c>
      <c r="BB56" s="214">
        <f t="shared" si="7"/>
        <v>0</v>
      </c>
      <c r="BC56" s="214">
        <f t="shared" si="7"/>
        <v>0</v>
      </c>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row>
    <row r="57" spans="1:255" s="10" customFormat="1" ht="14.25" customHeight="1" x14ac:dyDescent="0.3">
      <c r="B57" s="243"/>
      <c r="C57" s="252"/>
      <c r="D57" s="209"/>
      <c r="E57" s="210"/>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c r="BB57" s="216"/>
      <c r="BC57" s="21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row>
    <row r="58" spans="1:255" ht="14.25" customHeight="1" x14ac:dyDescent="0.3">
      <c r="A58" s="9"/>
      <c r="B58" s="226" t="s">
        <v>189</v>
      </c>
      <c r="C58" s="247" t="s">
        <v>199</v>
      </c>
      <c r="D58" s="145"/>
      <c r="E58" s="20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row>
    <row r="59" spans="1:255" ht="14.25" customHeight="1" x14ac:dyDescent="0.3">
      <c r="A59" s="9"/>
      <c r="B59" s="226" t="s">
        <v>188</v>
      </c>
      <c r="C59" s="247" t="s">
        <v>199</v>
      </c>
      <c r="D59" s="145"/>
      <c r="E59" s="20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row>
    <row r="60" spans="1:255" ht="14.25" customHeight="1" x14ac:dyDescent="0.3">
      <c r="A60" s="9"/>
      <c r="B60" s="260" t="s">
        <v>45</v>
      </c>
      <c r="C60" s="247" t="s">
        <v>202</v>
      </c>
      <c r="D60" s="145"/>
      <c r="E60" s="20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row>
    <row r="61" spans="1:255" ht="14.25" customHeight="1" x14ac:dyDescent="0.3">
      <c r="A61" s="9"/>
      <c r="B61" s="260" t="s">
        <v>46</v>
      </c>
      <c r="C61" s="247" t="s">
        <v>200</v>
      </c>
      <c r="D61" s="145"/>
      <c r="E61" s="20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row>
    <row r="62" spans="1:255" ht="14.25" customHeight="1" x14ac:dyDescent="0.3">
      <c r="A62" s="9"/>
      <c r="B62" s="262" t="s">
        <v>47</v>
      </c>
      <c r="C62" s="249" t="s">
        <v>201</v>
      </c>
      <c r="D62" s="146"/>
      <c r="E62" s="212"/>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row>
  </sheetData>
  <pageMargins left="0.70866141732283472" right="0.70866141732283472" top="0.74803149606299213" bottom="0.74803149606299213" header="0.31496062992125984" footer="0.31496062992125984"/>
  <pageSetup paperSize="9" scale="18" orientation="landscape" r:id="rId1"/>
  <headerFooter scaleWithDoc="0">
    <oddHeader xml:space="preserve">&amp;R&amp;"Arial,Fett"&amp;12SST 2012
</oddHeader>
    <oddFooter>&amp;L&amp;F/&amp;A&amp;C&amp;P/&amp;N&amp;R&amp;D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D4ECF9"/>
    <pageSetUpPr fitToPage="1"/>
  </sheetPr>
  <dimension ref="A1:IU62"/>
  <sheetViews>
    <sheetView showGridLines="0" zoomScale="90" zoomScaleNormal="90" workbookViewId="0"/>
  </sheetViews>
  <sheetFormatPr baseColWidth="10" defaultColWidth="8.81640625" defaultRowHeight="12.75" customHeight="1" outlineLevelCol="1" x14ac:dyDescent="0.3"/>
  <cols>
    <col min="1" max="1" width="5.7265625" style="6" customWidth="1"/>
    <col min="2" max="2" width="82.81640625" style="241" customWidth="1"/>
    <col min="3" max="3" width="59" style="241" customWidth="1" outlineLevel="1"/>
    <col min="4" max="4" width="54.26953125" style="19"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284</v>
      </c>
      <c r="B1" s="65" t="s">
        <v>265</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10"/>
      <c r="II1" s="10"/>
      <c r="IJ1" s="10"/>
      <c r="IK1" s="10"/>
      <c r="IL1" s="10"/>
      <c r="IM1" s="10"/>
      <c r="IN1" s="10"/>
      <c r="IO1" s="10"/>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255</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46"/>
      <c r="D5" s="147"/>
      <c r="E5" s="158">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03"/>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03"/>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03"/>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03"/>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 "</f>
        <v xml:space="preserve">Statutarische technische Rückstellungen brutto per 01.01.2025 (vor Rückversicherung) </v>
      </c>
      <c r="C11" s="261"/>
      <c r="D11" s="145"/>
      <c r="E11" s="203"/>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227"/>
      <c r="C13" s="248"/>
      <c r="D13" s="329"/>
      <c r="E13" s="199"/>
    </row>
    <row r="14" spans="1:255" ht="14.25" customHeight="1" x14ac:dyDescent="0.3">
      <c r="B14" s="226" t="s">
        <v>246</v>
      </c>
      <c r="C14" s="247"/>
      <c r="D14" s="145"/>
      <c r="E14" s="204">
        <f>E56</f>
        <v>0</v>
      </c>
      <c r="F14" s="7"/>
      <c r="G14" s="7"/>
      <c r="H14" s="7"/>
      <c r="I14" s="8"/>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255" ht="14.25" customHeight="1" x14ac:dyDescent="0.3">
      <c r="B15" s="226" t="s">
        <v>252</v>
      </c>
      <c r="C15" s="247" t="s">
        <v>253</v>
      </c>
      <c r="D15" s="145"/>
      <c r="E15" s="203"/>
      <c r="F15" s="7"/>
      <c r="G15" s="7"/>
      <c r="H15" s="7"/>
      <c r="I15" s="8"/>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row>
    <row r="16" spans="1:255" ht="14.25" customHeight="1" x14ac:dyDescent="0.3">
      <c r="B16" s="228" t="s">
        <v>247</v>
      </c>
      <c r="C16" s="249"/>
      <c r="D16" s="146"/>
      <c r="E16" s="205">
        <f>E14+E15</f>
        <v>0</v>
      </c>
      <c r="F16" s="7"/>
      <c r="G16" s="7"/>
      <c r="H16" s="7"/>
      <c r="I16" s="8"/>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spans="1:255" ht="14.25" customHeight="1" x14ac:dyDescent="0.3">
      <c r="B17" s="238"/>
      <c r="C17" s="250"/>
      <c r="D17" s="200"/>
    </row>
    <row r="18" spans="1:255" s="9" customFormat="1" ht="20.149999999999999" customHeight="1" x14ac:dyDescent="0.25">
      <c r="B18" s="239"/>
      <c r="C18" s="193"/>
      <c r="D18" s="193"/>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26" t="s">
        <v>176</v>
      </c>
      <c r="C19" s="247" t="s">
        <v>218</v>
      </c>
      <c r="D19" s="145"/>
      <c r="E19" s="201"/>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c r="D21" s="200"/>
    </row>
    <row r="22" spans="1:255" ht="14.25" customHeight="1" x14ac:dyDescent="0.3">
      <c r="B22" s="12" t="str">
        <f>"Risikofreier Abzinsfaktor ab 01.01." &amp;current_year</f>
        <v>Risikofreier Abzinsfaktor ab 01.01.2025</v>
      </c>
      <c r="C22" s="250"/>
      <c r="D22" s="200"/>
    </row>
    <row r="23" spans="1:255" ht="24" customHeight="1" x14ac:dyDescent="0.3">
      <c r="B23" s="193" t="s">
        <v>172</v>
      </c>
      <c r="C23" s="251"/>
      <c r="D23" s="194"/>
      <c r="E23" s="193" t="str">
        <f>"Barwert per 01.01." &amp;current_year</f>
        <v>Barwert per 01.01.2025</v>
      </c>
      <c r="F23" s="213">
        <f>L_GBP!D13</f>
        <v>0.95734198974724904</v>
      </c>
      <c r="G23" s="213">
        <f>L_GBP!E13</f>
        <v>0.91986989658364327</v>
      </c>
      <c r="H23" s="213">
        <f>L_GBP!F13</f>
        <v>0.88503447765691545</v>
      </c>
      <c r="I23" s="213">
        <f>L_GBP!G13</f>
        <v>0.85205924289890966</v>
      </c>
      <c r="J23" s="213">
        <f>L_GBP!H13</f>
        <v>0.82039464000104134</v>
      </c>
      <c r="K23" s="213">
        <f>L_GBP!I13</f>
        <v>0.78956151208674297</v>
      </c>
      <c r="L23" s="213">
        <f>L_GBP!J13</f>
        <v>0.75918942529285249</v>
      </c>
      <c r="M23" s="213">
        <f>L_GBP!K13</f>
        <v>0.72924991390625904</v>
      </c>
      <c r="N23" s="213">
        <f>L_GBP!L13</f>
        <v>0.69974835737380703</v>
      </c>
      <c r="O23" s="213">
        <f>L_GBP!M13</f>
        <v>0.67091414286329543</v>
      </c>
      <c r="P23" s="213">
        <f>L_GBP!N13</f>
        <v>0.64257679474709362</v>
      </c>
      <c r="Q23" s="213">
        <f>L_GBP!O13</f>
        <v>0.6148586528297465</v>
      </c>
      <c r="R23" s="213">
        <f>L_GBP!P13</f>
        <v>0.58795866095016935</v>
      </c>
      <c r="S23" s="213">
        <f>L_GBP!Q13</f>
        <v>0.56204284118132342</v>
      </c>
      <c r="T23" s="213">
        <f>L_GBP!R13</f>
        <v>0.53724925574141358</v>
      </c>
      <c r="U23" s="213">
        <f>L_GBP!S13</f>
        <v>0.51366593682942085</v>
      </c>
      <c r="V23" s="213">
        <f>L_GBP!T13</f>
        <v>0.49126284880493082</v>
      </c>
      <c r="W23" s="213">
        <f>L_GBP!U13</f>
        <v>0.46998569748377489</v>
      </c>
      <c r="X23" s="213">
        <f>L_GBP!V13</f>
        <v>0.44978401562293024</v>
      </c>
      <c r="Y23" s="213">
        <f>L_GBP!W13</f>
        <v>0.43061086858394032</v>
      </c>
      <c r="Z23" s="213">
        <f>L_GBP!X13</f>
        <v>0.41242397133943764</v>
      </c>
      <c r="AA23" s="213">
        <f>L_GBP!Y13</f>
        <v>0.39518920571494315</v>
      </c>
      <c r="AB23" s="213">
        <f>L_GBP!Z13</f>
        <v>0.37887569073479388</v>
      </c>
      <c r="AC23" s="213">
        <f>L_GBP!AA13</f>
        <v>0.3634542852435112</v>
      </c>
      <c r="AD23" s="213">
        <f>L_GBP!AB13</f>
        <v>0.34889757384599945</v>
      </c>
      <c r="AE23" s="213">
        <f>L_GBP!AC13</f>
        <v>0.33517985331955047</v>
      </c>
      <c r="AF23" s="213">
        <f>L_GBP!AD13</f>
        <v>0.32227711996779762</v>
      </c>
      <c r="AG23" s="213">
        <f>L_GBP!AE13</f>
        <v>0.31016705833580321</v>
      </c>
      <c r="AH23" s="213">
        <f>L_GBP!AF13</f>
        <v>0.29882903166281827</v>
      </c>
      <c r="AI23" s="213">
        <f>L_GBP!AG13</f>
        <v>0.28824407441353361</v>
      </c>
      <c r="AJ23" s="213">
        <f>L_GBP!AH13</f>
        <v>0.27838172778264564</v>
      </c>
      <c r="AK23" s="213">
        <f>L_GBP!AI13</f>
        <v>0.26916423400066658</v>
      </c>
      <c r="AL23" s="213">
        <f>L_GBP!AJ13</f>
        <v>0.26051168234395372</v>
      </c>
      <c r="AM23" s="213">
        <f>L_GBP!AK13</f>
        <v>0.2523545942226032</v>
      </c>
      <c r="AN23" s="213">
        <f>L_GBP!AL13</f>
        <v>0.24463254171907334</v>
      </c>
      <c r="AO23" s="213">
        <f>L_GBP!AM13</f>
        <v>0.23729294429117925</v>
      </c>
      <c r="AP23" s="213">
        <f>L_GBP!AN13</f>
        <v>0.23029002067650917</v>
      </c>
      <c r="AQ23" s="213">
        <f>L_GBP!AO13</f>
        <v>0.22358387597738338</v>
      </c>
      <c r="AR23" s="213">
        <f>L_GBP!AP13</f>
        <v>0.21713970647044931</v>
      </c>
      <c r="AS23" s="213">
        <f>L_GBP!AQ13</f>
        <v>0.2109271069210143</v>
      </c>
      <c r="AT23" s="213">
        <f>L_GBP!AR13</f>
        <v>0.20491946713155945</v>
      </c>
      <c r="AU23" s="213">
        <f>L_GBP!AS13</f>
        <v>0.19909344615306476</v>
      </c>
      <c r="AV23" s="213">
        <f>L_GBP!AT13</f>
        <v>0.19342851406905714</v>
      </c>
      <c r="AW23" s="213">
        <f>L_GBP!AU13</f>
        <v>0.187906552553365</v>
      </c>
      <c r="AX23" s="213">
        <f>L_GBP!AV13</f>
        <v>0.18251150652783557</v>
      </c>
      <c r="AY23" s="213">
        <f>L_GBP!AW13</f>
        <v>0.17722908022708006</v>
      </c>
      <c r="AZ23" s="213">
        <f>L_GBP!AX13</f>
        <v>0.17204647183191429</v>
      </c>
      <c r="BA23" s="213">
        <f>L_GBP!AY13</f>
        <v>0.16695214157795152</v>
      </c>
      <c r="BB23" s="213">
        <f>L_GBP!AZ13</f>
        <v>0.16193560889461014</v>
      </c>
      <c r="BC23" s="213">
        <f>L_GBP!BA13</f>
        <v>0.15698727469504803</v>
      </c>
    </row>
    <row r="24" spans="1:255" ht="14.25" customHeight="1" x14ac:dyDescent="0.3">
      <c r="A24" s="9"/>
      <c r="B24" s="258" t="s">
        <v>15</v>
      </c>
      <c r="C24" s="247" t="s">
        <v>175</v>
      </c>
      <c r="D24" s="145"/>
      <c r="E24" s="207">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row>
    <row r="27" spans="1:255" ht="14.25" customHeight="1" x14ac:dyDescent="0.3">
      <c r="A27" s="9"/>
      <c r="B27" s="242" t="s">
        <v>186</v>
      </c>
      <c r="C27" s="247" t="s">
        <v>195</v>
      </c>
      <c r="D27" s="145"/>
      <c r="E27" s="207">
        <f>SUMPRODUCT($F$23:$BC$23,F27:BC27)</f>
        <v>0</v>
      </c>
      <c r="F27" s="214">
        <f t="shared" ref="F27:BC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si="1"/>
        <v>0</v>
      </c>
      <c r="AM27" s="214">
        <f t="shared" si="1"/>
        <v>0</v>
      </c>
      <c r="AN27" s="214">
        <f t="shared" si="1"/>
        <v>0</v>
      </c>
      <c r="AO27" s="214">
        <f t="shared" si="1"/>
        <v>0</v>
      </c>
      <c r="AP27" s="214">
        <f t="shared" si="1"/>
        <v>0</v>
      </c>
      <c r="AQ27" s="214">
        <f t="shared" si="1"/>
        <v>0</v>
      </c>
      <c r="AR27" s="214">
        <f t="shared" si="1"/>
        <v>0</v>
      </c>
      <c r="AS27" s="214">
        <f t="shared" si="1"/>
        <v>0</v>
      </c>
      <c r="AT27" s="214">
        <f t="shared" si="1"/>
        <v>0</v>
      </c>
      <c r="AU27" s="214">
        <f t="shared" si="1"/>
        <v>0</v>
      </c>
      <c r="AV27" s="214">
        <f t="shared" si="1"/>
        <v>0</v>
      </c>
      <c r="AW27" s="214">
        <f t="shared" si="1"/>
        <v>0</v>
      </c>
      <c r="AX27" s="214">
        <f t="shared" si="1"/>
        <v>0</v>
      </c>
      <c r="AY27" s="214">
        <f t="shared" si="1"/>
        <v>0</v>
      </c>
      <c r="AZ27" s="214">
        <f t="shared" si="1"/>
        <v>0</v>
      </c>
      <c r="BA27" s="214">
        <f t="shared" si="1"/>
        <v>0</v>
      </c>
      <c r="BB27" s="214">
        <f t="shared" si="1"/>
        <v>0</v>
      </c>
      <c r="BC27" s="214">
        <f t="shared" si="1"/>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2">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2"/>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2"/>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2"/>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2"/>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2"/>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2"/>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2"/>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2"/>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3">SUM(E31:E39)</f>
        <v>0</v>
      </c>
      <c r="F40" s="214">
        <f>SUM(F31:F39)</f>
        <v>0</v>
      </c>
      <c r="G40" s="214">
        <f t="shared" si="3"/>
        <v>0</v>
      </c>
      <c r="H40" s="214">
        <f t="shared" si="3"/>
        <v>0</v>
      </c>
      <c r="I40" s="214">
        <f t="shared" si="3"/>
        <v>0</v>
      </c>
      <c r="J40" s="214">
        <f t="shared" si="3"/>
        <v>0</v>
      </c>
      <c r="K40" s="214">
        <f t="shared" si="3"/>
        <v>0</v>
      </c>
      <c r="L40" s="214">
        <f t="shared" si="3"/>
        <v>0</v>
      </c>
      <c r="M40" s="214">
        <f t="shared" si="3"/>
        <v>0</v>
      </c>
      <c r="N40" s="214">
        <f t="shared" si="3"/>
        <v>0</v>
      </c>
      <c r="O40" s="214">
        <f t="shared" si="3"/>
        <v>0</v>
      </c>
      <c r="P40" s="214">
        <f t="shared" si="3"/>
        <v>0</v>
      </c>
      <c r="Q40" s="214">
        <f t="shared" si="3"/>
        <v>0</v>
      </c>
      <c r="R40" s="214">
        <f t="shared" si="3"/>
        <v>0</v>
      </c>
      <c r="S40" s="214">
        <f t="shared" si="3"/>
        <v>0</v>
      </c>
      <c r="T40" s="214">
        <f t="shared" si="3"/>
        <v>0</v>
      </c>
      <c r="U40" s="214">
        <f t="shared" si="3"/>
        <v>0</v>
      </c>
      <c r="V40" s="214">
        <f t="shared" si="3"/>
        <v>0</v>
      </c>
      <c r="W40" s="214">
        <f t="shared" si="3"/>
        <v>0</v>
      </c>
      <c r="X40" s="214">
        <f t="shared" si="3"/>
        <v>0</v>
      </c>
      <c r="Y40" s="214">
        <f t="shared" si="3"/>
        <v>0</v>
      </c>
      <c r="Z40" s="214">
        <f t="shared" si="3"/>
        <v>0</v>
      </c>
      <c r="AA40" s="214">
        <f t="shared" si="3"/>
        <v>0</v>
      </c>
      <c r="AB40" s="214">
        <f t="shared" si="3"/>
        <v>0</v>
      </c>
      <c r="AC40" s="214">
        <f t="shared" si="3"/>
        <v>0</v>
      </c>
      <c r="AD40" s="214">
        <f t="shared" si="3"/>
        <v>0</v>
      </c>
      <c r="AE40" s="214">
        <f t="shared" si="3"/>
        <v>0</v>
      </c>
      <c r="AF40" s="214">
        <f t="shared" si="3"/>
        <v>0</v>
      </c>
      <c r="AG40" s="214">
        <f t="shared" si="3"/>
        <v>0</v>
      </c>
      <c r="AH40" s="214">
        <f t="shared" si="3"/>
        <v>0</v>
      </c>
      <c r="AI40" s="214">
        <f t="shared" si="3"/>
        <v>0</v>
      </c>
      <c r="AJ40" s="214">
        <f t="shared" si="3"/>
        <v>0</v>
      </c>
      <c r="AK40" s="214">
        <f t="shared" si="3"/>
        <v>0</v>
      </c>
      <c r="AL40" s="214">
        <f t="shared" si="3"/>
        <v>0</v>
      </c>
      <c r="AM40" s="214">
        <f t="shared" si="3"/>
        <v>0</v>
      </c>
      <c r="AN40" s="214">
        <f t="shared" si="3"/>
        <v>0</v>
      </c>
      <c r="AO40" s="214">
        <f t="shared" si="3"/>
        <v>0</v>
      </c>
      <c r="AP40" s="214">
        <f t="shared" si="3"/>
        <v>0</v>
      </c>
      <c r="AQ40" s="214">
        <f t="shared" si="3"/>
        <v>0</v>
      </c>
      <c r="AR40" s="214">
        <f t="shared" si="3"/>
        <v>0</v>
      </c>
      <c r="AS40" s="214">
        <f t="shared" si="3"/>
        <v>0</v>
      </c>
      <c r="AT40" s="214">
        <f t="shared" si="3"/>
        <v>0</v>
      </c>
      <c r="AU40" s="214">
        <f t="shared" si="3"/>
        <v>0</v>
      </c>
      <c r="AV40" s="214">
        <f t="shared" si="3"/>
        <v>0</v>
      </c>
      <c r="AW40" s="214">
        <f t="shared" si="3"/>
        <v>0</v>
      </c>
      <c r="AX40" s="214">
        <f t="shared" si="3"/>
        <v>0</v>
      </c>
      <c r="AY40" s="214">
        <f t="shared" si="3"/>
        <v>0</v>
      </c>
      <c r="AZ40" s="214">
        <f t="shared" si="3"/>
        <v>0</v>
      </c>
      <c r="BA40" s="214">
        <f t="shared" si="3"/>
        <v>0</v>
      </c>
      <c r="BB40" s="214">
        <f t="shared" si="3"/>
        <v>0</v>
      </c>
      <c r="BC40" s="214">
        <f t="shared" si="3"/>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4">G42+G43</f>
        <v>0</v>
      </c>
      <c r="H44" s="214">
        <f t="shared" si="4"/>
        <v>0</v>
      </c>
      <c r="I44" s="214">
        <f t="shared" si="4"/>
        <v>0</v>
      </c>
      <c r="J44" s="214">
        <f t="shared" si="4"/>
        <v>0</v>
      </c>
      <c r="K44" s="214">
        <f t="shared" si="4"/>
        <v>0</v>
      </c>
      <c r="L44" s="214">
        <f t="shared" si="4"/>
        <v>0</v>
      </c>
      <c r="M44" s="214">
        <f t="shared" si="4"/>
        <v>0</v>
      </c>
      <c r="N44" s="214">
        <f t="shared" si="4"/>
        <v>0</v>
      </c>
      <c r="O44" s="214">
        <f t="shared" si="4"/>
        <v>0</v>
      </c>
      <c r="P44" s="214">
        <f t="shared" si="4"/>
        <v>0</v>
      </c>
      <c r="Q44" s="214">
        <f t="shared" si="4"/>
        <v>0</v>
      </c>
      <c r="R44" s="214">
        <f t="shared" si="4"/>
        <v>0</v>
      </c>
      <c r="S44" s="214">
        <f t="shared" si="4"/>
        <v>0</v>
      </c>
      <c r="T44" s="214">
        <f t="shared" si="4"/>
        <v>0</v>
      </c>
      <c r="U44" s="214">
        <f t="shared" si="4"/>
        <v>0</v>
      </c>
      <c r="V44" s="214">
        <f t="shared" si="4"/>
        <v>0</v>
      </c>
      <c r="W44" s="214">
        <f t="shared" si="4"/>
        <v>0</v>
      </c>
      <c r="X44" s="214">
        <f t="shared" si="4"/>
        <v>0</v>
      </c>
      <c r="Y44" s="214">
        <f t="shared" si="4"/>
        <v>0</v>
      </c>
      <c r="Z44" s="214">
        <f t="shared" si="4"/>
        <v>0</v>
      </c>
      <c r="AA44" s="214">
        <f t="shared" si="4"/>
        <v>0</v>
      </c>
      <c r="AB44" s="214">
        <f t="shared" si="4"/>
        <v>0</v>
      </c>
      <c r="AC44" s="214">
        <f t="shared" si="4"/>
        <v>0</v>
      </c>
      <c r="AD44" s="214">
        <f t="shared" si="4"/>
        <v>0</v>
      </c>
      <c r="AE44" s="214">
        <f t="shared" si="4"/>
        <v>0</v>
      </c>
      <c r="AF44" s="214">
        <f t="shared" si="4"/>
        <v>0</v>
      </c>
      <c r="AG44" s="214">
        <f t="shared" si="4"/>
        <v>0</v>
      </c>
      <c r="AH44" s="214">
        <f t="shared" si="4"/>
        <v>0</v>
      </c>
      <c r="AI44" s="214">
        <f t="shared" si="4"/>
        <v>0</v>
      </c>
      <c r="AJ44" s="214">
        <f t="shared" si="4"/>
        <v>0</v>
      </c>
      <c r="AK44" s="214">
        <f t="shared" si="4"/>
        <v>0</v>
      </c>
      <c r="AL44" s="214">
        <f t="shared" si="4"/>
        <v>0</v>
      </c>
      <c r="AM44" s="214">
        <f t="shared" si="4"/>
        <v>0</v>
      </c>
      <c r="AN44" s="214">
        <f t="shared" si="4"/>
        <v>0</v>
      </c>
      <c r="AO44" s="214">
        <f t="shared" si="4"/>
        <v>0</v>
      </c>
      <c r="AP44" s="214">
        <f t="shared" si="4"/>
        <v>0</v>
      </c>
      <c r="AQ44" s="214">
        <f t="shared" si="4"/>
        <v>0</v>
      </c>
      <c r="AR44" s="214">
        <f t="shared" si="4"/>
        <v>0</v>
      </c>
      <c r="AS44" s="214">
        <f t="shared" si="4"/>
        <v>0</v>
      </c>
      <c r="AT44" s="214">
        <f t="shared" si="4"/>
        <v>0</v>
      </c>
      <c r="AU44" s="214">
        <f t="shared" si="4"/>
        <v>0</v>
      </c>
      <c r="AV44" s="214">
        <f t="shared" si="4"/>
        <v>0</v>
      </c>
      <c r="AW44" s="214">
        <f t="shared" si="4"/>
        <v>0</v>
      </c>
      <c r="AX44" s="214">
        <f t="shared" si="4"/>
        <v>0</v>
      </c>
      <c r="AY44" s="214">
        <f t="shared" si="4"/>
        <v>0</v>
      </c>
      <c r="AZ44" s="214">
        <f t="shared" si="4"/>
        <v>0</v>
      </c>
      <c r="BA44" s="214">
        <f t="shared" si="4"/>
        <v>0</v>
      </c>
      <c r="BB44" s="214">
        <f t="shared" si="4"/>
        <v>0</v>
      </c>
      <c r="BC44" s="214">
        <f t="shared" si="4"/>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5">G27+G29+G40+G44</f>
        <v>0</v>
      </c>
      <c r="H46" s="208">
        <f t="shared" si="5"/>
        <v>0</v>
      </c>
      <c r="I46" s="208">
        <f t="shared" si="5"/>
        <v>0</v>
      </c>
      <c r="J46" s="208">
        <f t="shared" si="5"/>
        <v>0</v>
      </c>
      <c r="K46" s="208">
        <f t="shared" si="5"/>
        <v>0</v>
      </c>
      <c r="L46" s="208">
        <f t="shared" si="5"/>
        <v>0</v>
      </c>
      <c r="M46" s="208">
        <f t="shared" si="5"/>
        <v>0</v>
      </c>
      <c r="N46" s="208">
        <f t="shared" si="5"/>
        <v>0</v>
      </c>
      <c r="O46" s="208">
        <f t="shared" si="5"/>
        <v>0</v>
      </c>
      <c r="P46" s="208">
        <f t="shared" si="5"/>
        <v>0</v>
      </c>
      <c r="Q46" s="208">
        <f t="shared" si="5"/>
        <v>0</v>
      </c>
      <c r="R46" s="208">
        <f t="shared" si="5"/>
        <v>0</v>
      </c>
      <c r="S46" s="208">
        <f t="shared" si="5"/>
        <v>0</v>
      </c>
      <c r="T46" s="208">
        <f t="shared" si="5"/>
        <v>0</v>
      </c>
      <c r="U46" s="208">
        <f t="shared" si="5"/>
        <v>0</v>
      </c>
      <c r="V46" s="208">
        <f t="shared" si="5"/>
        <v>0</v>
      </c>
      <c r="W46" s="208">
        <f t="shared" si="5"/>
        <v>0</v>
      </c>
      <c r="X46" s="208">
        <f t="shared" si="5"/>
        <v>0</v>
      </c>
      <c r="Y46" s="208">
        <f t="shared" si="5"/>
        <v>0</v>
      </c>
      <c r="Z46" s="208">
        <f t="shared" si="5"/>
        <v>0</v>
      </c>
      <c r="AA46" s="208">
        <f t="shared" si="5"/>
        <v>0</v>
      </c>
      <c r="AB46" s="208">
        <f t="shared" si="5"/>
        <v>0</v>
      </c>
      <c r="AC46" s="208">
        <f t="shared" si="5"/>
        <v>0</v>
      </c>
      <c r="AD46" s="208">
        <f t="shared" si="5"/>
        <v>0</v>
      </c>
      <c r="AE46" s="208">
        <f t="shared" si="5"/>
        <v>0</v>
      </c>
      <c r="AF46" s="208">
        <f t="shared" si="5"/>
        <v>0</v>
      </c>
      <c r="AG46" s="208">
        <f t="shared" si="5"/>
        <v>0</v>
      </c>
      <c r="AH46" s="208">
        <f t="shared" si="5"/>
        <v>0</v>
      </c>
      <c r="AI46" s="208">
        <f t="shared" si="5"/>
        <v>0</v>
      </c>
      <c r="AJ46" s="208">
        <f t="shared" si="5"/>
        <v>0</v>
      </c>
      <c r="AK46" s="208">
        <f t="shared" si="5"/>
        <v>0</v>
      </c>
      <c r="AL46" s="208">
        <f t="shared" si="5"/>
        <v>0</v>
      </c>
      <c r="AM46" s="208">
        <f t="shared" si="5"/>
        <v>0</v>
      </c>
      <c r="AN46" s="208">
        <f t="shared" si="5"/>
        <v>0</v>
      </c>
      <c r="AO46" s="208">
        <f t="shared" si="5"/>
        <v>0</v>
      </c>
      <c r="AP46" s="208">
        <f t="shared" si="5"/>
        <v>0</v>
      </c>
      <c r="AQ46" s="208">
        <f t="shared" si="5"/>
        <v>0</v>
      </c>
      <c r="AR46" s="208">
        <f t="shared" si="5"/>
        <v>0</v>
      </c>
      <c r="AS46" s="208">
        <f t="shared" si="5"/>
        <v>0</v>
      </c>
      <c r="AT46" s="208">
        <f t="shared" si="5"/>
        <v>0</v>
      </c>
      <c r="AU46" s="208">
        <f t="shared" si="5"/>
        <v>0</v>
      </c>
      <c r="AV46" s="208">
        <f t="shared" si="5"/>
        <v>0</v>
      </c>
      <c r="AW46" s="208">
        <f t="shared" si="5"/>
        <v>0</v>
      </c>
      <c r="AX46" s="208">
        <f t="shared" si="5"/>
        <v>0</v>
      </c>
      <c r="AY46" s="208">
        <f t="shared" si="5"/>
        <v>0</v>
      </c>
      <c r="AZ46" s="208">
        <f t="shared" si="5"/>
        <v>0</v>
      </c>
      <c r="BA46" s="208">
        <f t="shared" si="5"/>
        <v>0</v>
      </c>
      <c r="BB46" s="208">
        <f t="shared" si="5"/>
        <v>0</v>
      </c>
      <c r="BC46" s="208">
        <f t="shared" si="5"/>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6">G46+G48+G49+G50</f>
        <v>0</v>
      </c>
      <c r="H51" s="218">
        <f t="shared" si="6"/>
        <v>0</v>
      </c>
      <c r="I51" s="218">
        <f t="shared" si="6"/>
        <v>0</v>
      </c>
      <c r="J51" s="218">
        <f t="shared" si="6"/>
        <v>0</v>
      </c>
      <c r="K51" s="218">
        <f t="shared" si="6"/>
        <v>0</v>
      </c>
      <c r="L51" s="218">
        <f t="shared" si="6"/>
        <v>0</v>
      </c>
      <c r="M51" s="218">
        <f t="shared" si="6"/>
        <v>0</v>
      </c>
      <c r="N51" s="218">
        <f t="shared" si="6"/>
        <v>0</v>
      </c>
      <c r="O51" s="218">
        <f t="shared" si="6"/>
        <v>0</v>
      </c>
      <c r="P51" s="218">
        <f t="shared" si="6"/>
        <v>0</v>
      </c>
      <c r="Q51" s="218">
        <f t="shared" si="6"/>
        <v>0</v>
      </c>
      <c r="R51" s="218">
        <f t="shared" si="6"/>
        <v>0</v>
      </c>
      <c r="S51" s="218">
        <f t="shared" si="6"/>
        <v>0</v>
      </c>
      <c r="T51" s="218">
        <f t="shared" si="6"/>
        <v>0</v>
      </c>
      <c r="U51" s="218">
        <f t="shared" si="6"/>
        <v>0</v>
      </c>
      <c r="V51" s="218">
        <f t="shared" si="6"/>
        <v>0</v>
      </c>
      <c r="W51" s="218">
        <f t="shared" si="6"/>
        <v>0</v>
      </c>
      <c r="X51" s="218">
        <f t="shared" si="6"/>
        <v>0</v>
      </c>
      <c r="Y51" s="218">
        <f t="shared" si="6"/>
        <v>0</v>
      </c>
      <c r="Z51" s="218">
        <f t="shared" si="6"/>
        <v>0</v>
      </c>
      <c r="AA51" s="218">
        <f t="shared" si="6"/>
        <v>0</v>
      </c>
      <c r="AB51" s="218">
        <f t="shared" si="6"/>
        <v>0</v>
      </c>
      <c r="AC51" s="218">
        <f t="shared" si="6"/>
        <v>0</v>
      </c>
      <c r="AD51" s="218">
        <f t="shared" si="6"/>
        <v>0</v>
      </c>
      <c r="AE51" s="218">
        <f t="shared" si="6"/>
        <v>0</v>
      </c>
      <c r="AF51" s="218">
        <f t="shared" si="6"/>
        <v>0</v>
      </c>
      <c r="AG51" s="218">
        <f t="shared" si="6"/>
        <v>0</v>
      </c>
      <c r="AH51" s="218">
        <f t="shared" si="6"/>
        <v>0</v>
      </c>
      <c r="AI51" s="218">
        <f t="shared" si="6"/>
        <v>0</v>
      </c>
      <c r="AJ51" s="218">
        <f t="shared" si="6"/>
        <v>0</v>
      </c>
      <c r="AK51" s="218">
        <f t="shared" si="6"/>
        <v>0</v>
      </c>
      <c r="AL51" s="218">
        <f t="shared" si="6"/>
        <v>0</v>
      </c>
      <c r="AM51" s="218">
        <f t="shared" si="6"/>
        <v>0</v>
      </c>
      <c r="AN51" s="218">
        <f t="shared" si="6"/>
        <v>0</v>
      </c>
      <c r="AO51" s="218">
        <f t="shared" si="6"/>
        <v>0</v>
      </c>
      <c r="AP51" s="218">
        <f t="shared" si="6"/>
        <v>0</v>
      </c>
      <c r="AQ51" s="218">
        <f t="shared" si="6"/>
        <v>0</v>
      </c>
      <c r="AR51" s="218">
        <f t="shared" si="6"/>
        <v>0</v>
      </c>
      <c r="AS51" s="218">
        <f t="shared" si="6"/>
        <v>0</v>
      </c>
      <c r="AT51" s="218">
        <f t="shared" si="6"/>
        <v>0</v>
      </c>
      <c r="AU51" s="218">
        <f t="shared" si="6"/>
        <v>0</v>
      </c>
      <c r="AV51" s="218">
        <f t="shared" si="6"/>
        <v>0</v>
      </c>
      <c r="AW51" s="218">
        <f t="shared" si="6"/>
        <v>0</v>
      </c>
      <c r="AX51" s="218">
        <f t="shared" si="6"/>
        <v>0</v>
      </c>
      <c r="AY51" s="218">
        <f t="shared" si="6"/>
        <v>0</v>
      </c>
      <c r="AZ51" s="218">
        <f t="shared" si="6"/>
        <v>0</v>
      </c>
      <c r="BA51" s="218">
        <f t="shared" si="6"/>
        <v>0</v>
      </c>
      <c r="BB51" s="218">
        <f t="shared" si="6"/>
        <v>0</v>
      </c>
      <c r="BC51" s="218">
        <f t="shared" si="6"/>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spans="1:255" s="9" customFormat="1" ht="20.149999999999999" customHeight="1" x14ac:dyDescent="0.25">
      <c r="B53" s="193" t="s">
        <v>187</v>
      </c>
      <c r="C53" s="256"/>
      <c r="D53" s="235"/>
      <c r="E53" s="236"/>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row>
    <row r="54" spans="1:255" ht="14.25" customHeight="1" x14ac:dyDescent="0.3">
      <c r="A54" s="9"/>
      <c r="B54" s="260" t="s">
        <v>33</v>
      </c>
      <c r="C54" s="246"/>
      <c r="D54" s="147"/>
      <c r="E54" s="220">
        <f>SUMPRODUCT($F$23:$BC$23,F54:BC54)</f>
        <v>0</v>
      </c>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row>
    <row r="55" spans="1:255" ht="14.25" customHeight="1" x14ac:dyDescent="0.3">
      <c r="B55" s="226" t="s">
        <v>177</v>
      </c>
      <c r="C55" s="247"/>
      <c r="D55" s="145"/>
      <c r="E55" s="207">
        <f>SUMPRODUCT($F$23:$BC$23,F55:BC55)</f>
        <v>0</v>
      </c>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row>
    <row r="56" spans="1:255" ht="14.25" customHeight="1" x14ac:dyDescent="0.3">
      <c r="B56" s="242" t="s">
        <v>178</v>
      </c>
      <c r="C56" s="253"/>
      <c r="D56" s="145"/>
      <c r="E56" s="207">
        <f>SUMPRODUCT($F$23:$BC$23,F56:BC56)</f>
        <v>0</v>
      </c>
      <c r="F56" s="214">
        <f>F54+F55</f>
        <v>0</v>
      </c>
      <c r="G56" s="214">
        <f t="shared" ref="G56:BC56" si="7">G54+G55</f>
        <v>0</v>
      </c>
      <c r="H56" s="214">
        <f t="shared" si="7"/>
        <v>0</v>
      </c>
      <c r="I56" s="214">
        <f t="shared" si="7"/>
        <v>0</v>
      </c>
      <c r="J56" s="214">
        <f t="shared" si="7"/>
        <v>0</v>
      </c>
      <c r="K56" s="214">
        <f t="shared" si="7"/>
        <v>0</v>
      </c>
      <c r="L56" s="214">
        <f t="shared" si="7"/>
        <v>0</v>
      </c>
      <c r="M56" s="214">
        <f t="shared" si="7"/>
        <v>0</v>
      </c>
      <c r="N56" s="214">
        <f t="shared" si="7"/>
        <v>0</v>
      </c>
      <c r="O56" s="214">
        <f t="shared" si="7"/>
        <v>0</v>
      </c>
      <c r="P56" s="214">
        <f t="shared" si="7"/>
        <v>0</v>
      </c>
      <c r="Q56" s="214">
        <f t="shared" si="7"/>
        <v>0</v>
      </c>
      <c r="R56" s="214">
        <f t="shared" si="7"/>
        <v>0</v>
      </c>
      <c r="S56" s="214">
        <f t="shared" si="7"/>
        <v>0</v>
      </c>
      <c r="T56" s="214">
        <f t="shared" si="7"/>
        <v>0</v>
      </c>
      <c r="U56" s="214">
        <f t="shared" si="7"/>
        <v>0</v>
      </c>
      <c r="V56" s="214">
        <f t="shared" si="7"/>
        <v>0</v>
      </c>
      <c r="W56" s="214">
        <f t="shared" si="7"/>
        <v>0</v>
      </c>
      <c r="X56" s="214">
        <f t="shared" si="7"/>
        <v>0</v>
      </c>
      <c r="Y56" s="214">
        <f t="shared" si="7"/>
        <v>0</v>
      </c>
      <c r="Z56" s="214">
        <f t="shared" si="7"/>
        <v>0</v>
      </c>
      <c r="AA56" s="214">
        <f t="shared" si="7"/>
        <v>0</v>
      </c>
      <c r="AB56" s="214">
        <f t="shared" si="7"/>
        <v>0</v>
      </c>
      <c r="AC56" s="214">
        <f t="shared" si="7"/>
        <v>0</v>
      </c>
      <c r="AD56" s="214">
        <f t="shared" si="7"/>
        <v>0</v>
      </c>
      <c r="AE56" s="214">
        <f t="shared" si="7"/>
        <v>0</v>
      </c>
      <c r="AF56" s="214">
        <f t="shared" si="7"/>
        <v>0</v>
      </c>
      <c r="AG56" s="214">
        <f t="shared" si="7"/>
        <v>0</v>
      </c>
      <c r="AH56" s="214">
        <f t="shared" si="7"/>
        <v>0</v>
      </c>
      <c r="AI56" s="214">
        <f t="shared" si="7"/>
        <v>0</v>
      </c>
      <c r="AJ56" s="214">
        <f t="shared" si="7"/>
        <v>0</v>
      </c>
      <c r="AK56" s="214">
        <f t="shared" si="7"/>
        <v>0</v>
      </c>
      <c r="AL56" s="214">
        <f t="shared" si="7"/>
        <v>0</v>
      </c>
      <c r="AM56" s="214">
        <f t="shared" si="7"/>
        <v>0</v>
      </c>
      <c r="AN56" s="214">
        <f t="shared" si="7"/>
        <v>0</v>
      </c>
      <c r="AO56" s="214">
        <f t="shared" si="7"/>
        <v>0</v>
      </c>
      <c r="AP56" s="214">
        <f t="shared" si="7"/>
        <v>0</v>
      </c>
      <c r="AQ56" s="214">
        <f t="shared" si="7"/>
        <v>0</v>
      </c>
      <c r="AR56" s="214">
        <f t="shared" si="7"/>
        <v>0</v>
      </c>
      <c r="AS56" s="214">
        <f t="shared" si="7"/>
        <v>0</v>
      </c>
      <c r="AT56" s="214">
        <f t="shared" si="7"/>
        <v>0</v>
      </c>
      <c r="AU56" s="214">
        <f t="shared" si="7"/>
        <v>0</v>
      </c>
      <c r="AV56" s="214">
        <f t="shared" si="7"/>
        <v>0</v>
      </c>
      <c r="AW56" s="214">
        <f t="shared" si="7"/>
        <v>0</v>
      </c>
      <c r="AX56" s="214">
        <f t="shared" si="7"/>
        <v>0</v>
      </c>
      <c r="AY56" s="214">
        <f t="shared" si="7"/>
        <v>0</v>
      </c>
      <c r="AZ56" s="214">
        <f t="shared" si="7"/>
        <v>0</v>
      </c>
      <c r="BA56" s="214">
        <f t="shared" si="7"/>
        <v>0</v>
      </c>
      <c r="BB56" s="214">
        <f t="shared" si="7"/>
        <v>0</v>
      </c>
      <c r="BC56" s="214">
        <f t="shared" si="7"/>
        <v>0</v>
      </c>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row>
    <row r="57" spans="1:255" s="10" customFormat="1" ht="14.25" customHeight="1" x14ac:dyDescent="0.3">
      <c r="B57" s="243"/>
      <c r="C57" s="252"/>
      <c r="D57" s="209"/>
      <c r="E57" s="210"/>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c r="BB57" s="216"/>
      <c r="BC57" s="21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row>
    <row r="58" spans="1:255" ht="14.25" customHeight="1" x14ac:dyDescent="0.3">
      <c r="A58" s="9"/>
      <c r="B58" s="226" t="s">
        <v>189</v>
      </c>
      <c r="C58" s="247" t="s">
        <v>199</v>
      </c>
      <c r="D58" s="145"/>
      <c r="E58" s="20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row>
    <row r="59" spans="1:255" ht="14.25" customHeight="1" x14ac:dyDescent="0.3">
      <c r="A59" s="9"/>
      <c r="B59" s="226" t="s">
        <v>188</v>
      </c>
      <c r="C59" s="247" t="s">
        <v>199</v>
      </c>
      <c r="D59" s="145"/>
      <c r="E59" s="20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row>
    <row r="60" spans="1:255" ht="14.25" customHeight="1" x14ac:dyDescent="0.3">
      <c r="A60" s="9"/>
      <c r="B60" s="260" t="s">
        <v>45</v>
      </c>
      <c r="C60" s="247" t="s">
        <v>202</v>
      </c>
      <c r="D60" s="145"/>
      <c r="E60" s="20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row>
    <row r="61" spans="1:255" ht="14.25" customHeight="1" x14ac:dyDescent="0.3">
      <c r="A61" s="9"/>
      <c r="B61" s="260" t="s">
        <v>46</v>
      </c>
      <c r="C61" s="247" t="s">
        <v>200</v>
      </c>
      <c r="D61" s="145"/>
      <c r="E61" s="20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row>
    <row r="62" spans="1:255" ht="14.25" customHeight="1" x14ac:dyDescent="0.3">
      <c r="A62" s="9"/>
      <c r="B62" s="262" t="s">
        <v>47</v>
      </c>
      <c r="C62" s="249" t="s">
        <v>201</v>
      </c>
      <c r="D62" s="146"/>
      <c r="E62" s="212"/>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row>
  </sheetData>
  <pageMargins left="0.70866141732283472" right="0.70866141732283472" top="0.74803149606299213" bottom="0.74803149606299213" header="0.31496062992125984" footer="0.31496062992125984"/>
  <pageSetup paperSize="9" scale="18" orientation="landscape" r:id="rId1"/>
  <headerFooter scaleWithDoc="0">
    <oddHeader xml:space="preserve">&amp;R&amp;"Arial,Fett"&amp;12SST 2012
</oddHeader>
    <oddFooter>&amp;L&amp;F/&amp;A&amp;C&amp;P/&amp;N&amp;R&amp;D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rgb="FFD4ECF9"/>
    <pageSetUpPr fitToPage="1"/>
  </sheetPr>
  <dimension ref="A1:IU52"/>
  <sheetViews>
    <sheetView showGridLines="0" zoomScale="90" zoomScaleNormal="90" workbookViewId="0"/>
  </sheetViews>
  <sheetFormatPr baseColWidth="10" defaultColWidth="8.81640625" defaultRowHeight="12.75" customHeight="1" outlineLevelCol="1" x14ac:dyDescent="0.3"/>
  <cols>
    <col min="1" max="1" width="5.54296875" style="6" customWidth="1"/>
    <col min="2" max="2" width="83.54296875" style="241" customWidth="1"/>
    <col min="3" max="3" width="56.453125" style="241" customWidth="1" outlineLevel="1"/>
    <col min="4" max="4" width="55.1796875" style="200"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285</v>
      </c>
      <c r="B1" s="65" t="s">
        <v>266</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76"/>
      <c r="D5" s="222"/>
      <c r="E5" s="223">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15"/>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15"/>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15"/>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15"/>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f>
        <v>Statutarische technische Rückstellungen brutto per 01.01.2025 (vor Rückversicherung)</v>
      </c>
      <c r="C11" s="261"/>
      <c r="D11" s="145"/>
      <c r="E11" s="215"/>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352"/>
      <c r="C13" s="353"/>
      <c r="D13" s="354"/>
      <c r="E13" s="355"/>
    </row>
    <row r="14" spans="1:255" s="358" customFormat="1" ht="14.25" customHeight="1" x14ac:dyDescent="0.3">
      <c r="B14" s="238"/>
      <c r="C14" s="356"/>
      <c r="D14" s="357"/>
      <c r="E14" s="359"/>
      <c r="F14" s="21"/>
      <c r="G14" s="21"/>
      <c r="H14" s="21"/>
      <c r="I14" s="22"/>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row>
    <row r="15" spans="1:255" s="358" customFormat="1" ht="14.25" customHeight="1" x14ac:dyDescent="0.3">
      <c r="B15" s="238"/>
      <c r="C15" s="356"/>
      <c r="D15" s="357"/>
      <c r="E15" s="359"/>
      <c r="F15" s="21"/>
      <c r="G15" s="21"/>
      <c r="H15" s="21"/>
      <c r="I15" s="22"/>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row>
    <row r="16" spans="1:255" ht="14.25" customHeight="1" x14ac:dyDescent="0.3">
      <c r="B16" s="238"/>
      <c r="C16" s="356"/>
      <c r="D16" s="357"/>
      <c r="E16" s="158"/>
      <c r="F16" s="7"/>
      <c r="G16" s="7"/>
      <c r="H16" s="7"/>
      <c r="I16" s="8"/>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spans="1:255" ht="14.25" customHeight="1" x14ac:dyDescent="0.3">
      <c r="B17" s="238"/>
      <c r="C17" s="250"/>
    </row>
    <row r="18" spans="1:255" s="9" customFormat="1" ht="20.149999999999999" customHeight="1" x14ac:dyDescent="0.25">
      <c r="B18" s="239"/>
      <c r="C18" s="154"/>
      <c r="D18" s="239"/>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40" t="s">
        <v>176</v>
      </c>
      <c r="C19" s="246" t="s">
        <v>218</v>
      </c>
      <c r="D19" s="147"/>
      <c r="E19" s="224"/>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row>
    <row r="22" spans="1:255" ht="14.25" customHeight="1" x14ac:dyDescent="0.3">
      <c r="B22" s="12" t="str">
        <f>"Risikofreier Abzinsfaktor ab 01.01." &amp;current_year</f>
        <v>Risikofreier Abzinsfaktor ab 01.01.2025</v>
      </c>
      <c r="C22" s="250"/>
    </row>
    <row r="23" spans="1:255" ht="24" customHeight="1" x14ac:dyDescent="0.3">
      <c r="B23" s="193" t="s">
        <v>172</v>
      </c>
      <c r="C23" s="194"/>
      <c r="D23" s="194"/>
      <c r="E23" s="193" t="str">
        <f>"Barwert per 01.01." &amp;current_year</f>
        <v>Barwert per 01.01.2025</v>
      </c>
      <c r="F23" s="213">
        <f>L_CHF!D12</f>
        <v>0.99908663493211891</v>
      </c>
      <c r="G23" s="213">
        <f>L_CHF!E12</f>
        <v>0.99991891468144845</v>
      </c>
      <c r="H23" s="213">
        <f>L_CHF!F12</f>
        <v>0.99922973835301299</v>
      </c>
      <c r="I23" s="213">
        <f>L_CHF!G12</f>
        <v>0.99715554277811003</v>
      </c>
      <c r="J23" s="213">
        <f>L_CHF!H12</f>
        <v>0.99397081462190939</v>
      </c>
      <c r="K23" s="213">
        <f>L_CHF!I12</f>
        <v>0.98991951910088871</v>
      </c>
      <c r="L23" s="213">
        <f>L_CHF!J12</f>
        <v>0.98521315256170905</v>
      </c>
      <c r="M23" s="213">
        <f>L_CHF!K12</f>
        <v>0.98003333158862449</v>
      </c>
      <c r="N23" s="213">
        <f>L_CHF!L12</f>
        <v>0.97453465094250991</v>
      </c>
      <c r="O23" s="213">
        <f>L_CHF!M12</f>
        <v>0.96884756615968104</v>
      </c>
      <c r="P23" s="213">
        <f>L_CHF!N12</f>
        <v>0.9632398584812204</v>
      </c>
      <c r="Q23" s="213">
        <f>L_CHF!O12</f>
        <v>0.9577101797207217</v>
      </c>
      <c r="R23" s="213">
        <f>L_CHF!P12</f>
        <v>0.952178360979276</v>
      </c>
      <c r="S23" s="213">
        <f>L_CHF!Q12</f>
        <v>0.94656684170382122</v>
      </c>
      <c r="T23" s="213">
        <f>L_CHF!R12</f>
        <v>0.94079984055255106</v>
      </c>
      <c r="U23" s="213">
        <f>L_CHF!S12</f>
        <v>0.93482031330906956</v>
      </c>
      <c r="V23" s="213">
        <f>L_CHF!T12</f>
        <v>0.92864138262637042</v>
      </c>
      <c r="W23" s="213">
        <f>L_CHF!U12</f>
        <v>0.92229095998916422</v>
      </c>
      <c r="X23" s="213">
        <f>L_CHF!V12</f>
        <v>0.91579400889776597</v>
      </c>
      <c r="Y23" s="213">
        <f>L_CHF!W12</f>
        <v>0.90917284989273572</v>
      </c>
      <c r="Z23" s="213">
        <f>L_CHF!X12</f>
        <v>0.90244743407453587</v>
      </c>
      <c r="AA23" s="213">
        <f>L_CHF!Y12</f>
        <v>0.89563558837165724</v>
      </c>
      <c r="AB23" s="213">
        <f>L_CHF!Z12</f>
        <v>0.88875323547488194</v>
      </c>
      <c r="AC23" s="213">
        <f>L_CHF!AA12</f>
        <v>0.88181459105389404</v>
      </c>
      <c r="AD23" s="213">
        <f>L_CHF!AB12</f>
        <v>0.87483234060230497</v>
      </c>
      <c r="AE23" s="213">
        <f>L_CHF!AC12</f>
        <v>0.86781779801496683</v>
      </c>
      <c r="AF23" s="213">
        <f>L_CHF!AD12</f>
        <v>0.86078104778408959</v>
      </c>
      <c r="AG23" s="213">
        <f>L_CHF!AE12</f>
        <v>0.85373107250584801</v>
      </c>
      <c r="AH23" s="213">
        <f>L_CHF!AF12</f>
        <v>0.84667586721456878</v>
      </c>
      <c r="AI23" s="213">
        <f>L_CHF!AG12</f>
        <v>0.83962254190479568</v>
      </c>
      <c r="AJ23" s="213">
        <f>L_CHF!AH12</f>
        <v>0.83257741346114755</v>
      </c>
      <c r="AK23" s="213">
        <f>L_CHF!AI12</f>
        <v>0.82554608808986318</v>
      </c>
      <c r="AL23" s="213">
        <f>L_CHF!AJ12</f>
        <v>0.81853353523288996</v>
      </c>
      <c r="AM23" s="213">
        <f>L_CHF!AK12</f>
        <v>0.81154415384431522</v>
      </c>
      <c r="AN23" s="213">
        <f>L_CHF!AL12</f>
        <v>0.80458183181769016</v>
      </c>
      <c r="AO23" s="213">
        <f>L_CHF!AM12</f>
        <v>0.79764999927184632</v>
      </c>
      <c r="AP23" s="213">
        <f>L_CHF!AN12</f>
        <v>0.79075167632925702</v>
      </c>
      <c r="AQ23" s="213">
        <f>L_CHF!AO12</f>
        <v>0.78388951595585654</v>
      </c>
      <c r="AR23" s="213">
        <f>L_CHF!AP12</f>
        <v>0.77706584237236898</v>
      </c>
      <c r="AS23" s="213">
        <f>L_CHF!AQ12</f>
        <v>0.77028268549441903</v>
      </c>
      <c r="AT23" s="213">
        <f>L_CHF!AR12</f>
        <v>0.76354181181168057</v>
      </c>
      <c r="AU23" s="213">
        <f>L_CHF!AS12</f>
        <v>0.75684475207375235</v>
      </c>
      <c r="AV23" s="213">
        <f>L_CHF!AT12</f>
        <v>0.7501928261126326</v>
      </c>
      <c r="AW23" s="213">
        <f>L_CHF!AU12</f>
        <v>0.74358716509749112</v>
      </c>
      <c r="AX23" s="213">
        <f>L_CHF!AV12</f>
        <v>0.73702873148697468</v>
      </c>
      <c r="AY23" s="213">
        <f>L_CHF!AW12</f>
        <v>0.73051833691682944</v>
      </c>
      <c r="AZ23" s="213">
        <f>L_CHF!AX12</f>
        <v>0.724056658236094</v>
      </c>
      <c r="BA23" s="213">
        <f>L_CHF!AY12</f>
        <v>0.71764425188317849</v>
      </c>
      <c r="BB23" s="213">
        <f>L_CHF!AZ12</f>
        <v>0.71128156677315779</v>
      </c>
      <c r="BC23" s="213">
        <f>L_CHF!BA12</f>
        <v>0.70496895585018027</v>
      </c>
    </row>
    <row r="24" spans="1:255" ht="14.25" customHeight="1" x14ac:dyDescent="0.3">
      <c r="A24" s="9"/>
      <c r="B24" s="258" t="s">
        <v>15</v>
      </c>
      <c r="C24" s="288" t="s">
        <v>175</v>
      </c>
      <c r="D24" s="147"/>
      <c r="E24" s="220">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row>
    <row r="27" spans="1:255" ht="14.25" customHeight="1" x14ac:dyDescent="0.3">
      <c r="A27" s="9"/>
      <c r="B27" s="242" t="s">
        <v>186</v>
      </c>
      <c r="C27" s="247" t="s">
        <v>195</v>
      </c>
      <c r="D27" s="145"/>
      <c r="E27" s="207">
        <f>SUMPRODUCT($F$23:$BC$23,F27:BC27)</f>
        <v>0</v>
      </c>
      <c r="F27" s="214">
        <f t="shared" ref="F27:BC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si="1"/>
        <v>0</v>
      </c>
      <c r="AM27" s="214">
        <f t="shared" si="1"/>
        <v>0</v>
      </c>
      <c r="AN27" s="214">
        <f t="shared" si="1"/>
        <v>0</v>
      </c>
      <c r="AO27" s="214">
        <f t="shared" si="1"/>
        <v>0</v>
      </c>
      <c r="AP27" s="214">
        <f t="shared" si="1"/>
        <v>0</v>
      </c>
      <c r="AQ27" s="214">
        <f t="shared" si="1"/>
        <v>0</v>
      </c>
      <c r="AR27" s="214">
        <f t="shared" si="1"/>
        <v>0</v>
      </c>
      <c r="AS27" s="214">
        <f t="shared" si="1"/>
        <v>0</v>
      </c>
      <c r="AT27" s="214">
        <f t="shared" si="1"/>
        <v>0</v>
      </c>
      <c r="AU27" s="214">
        <f t="shared" si="1"/>
        <v>0</v>
      </c>
      <c r="AV27" s="214">
        <f t="shared" si="1"/>
        <v>0</v>
      </c>
      <c r="AW27" s="214">
        <f t="shared" si="1"/>
        <v>0</v>
      </c>
      <c r="AX27" s="214">
        <f t="shared" si="1"/>
        <v>0</v>
      </c>
      <c r="AY27" s="214">
        <f t="shared" si="1"/>
        <v>0</v>
      </c>
      <c r="AZ27" s="214">
        <f t="shared" si="1"/>
        <v>0</v>
      </c>
      <c r="BA27" s="214">
        <f t="shared" si="1"/>
        <v>0</v>
      </c>
      <c r="BB27" s="214">
        <f t="shared" si="1"/>
        <v>0</v>
      </c>
      <c r="BC27" s="214">
        <f t="shared" si="1"/>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2">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2"/>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2"/>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2"/>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2"/>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2"/>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2"/>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2"/>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2"/>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3">SUM(E31:E39)</f>
        <v>0</v>
      </c>
      <c r="F40" s="214">
        <f>SUM(F31:F39)</f>
        <v>0</v>
      </c>
      <c r="G40" s="214">
        <f t="shared" si="3"/>
        <v>0</v>
      </c>
      <c r="H40" s="214">
        <f t="shared" si="3"/>
        <v>0</v>
      </c>
      <c r="I40" s="214">
        <f t="shared" si="3"/>
        <v>0</v>
      </c>
      <c r="J40" s="214">
        <f t="shared" si="3"/>
        <v>0</v>
      </c>
      <c r="K40" s="214">
        <f t="shared" si="3"/>
        <v>0</v>
      </c>
      <c r="L40" s="214">
        <f t="shared" si="3"/>
        <v>0</v>
      </c>
      <c r="M40" s="214">
        <f t="shared" si="3"/>
        <v>0</v>
      </c>
      <c r="N40" s="214">
        <f t="shared" si="3"/>
        <v>0</v>
      </c>
      <c r="O40" s="214">
        <f t="shared" si="3"/>
        <v>0</v>
      </c>
      <c r="P40" s="214">
        <f t="shared" si="3"/>
        <v>0</v>
      </c>
      <c r="Q40" s="214">
        <f t="shared" si="3"/>
        <v>0</v>
      </c>
      <c r="R40" s="214">
        <f t="shared" si="3"/>
        <v>0</v>
      </c>
      <c r="S40" s="214">
        <f t="shared" si="3"/>
        <v>0</v>
      </c>
      <c r="T40" s="214">
        <f t="shared" si="3"/>
        <v>0</v>
      </c>
      <c r="U40" s="214">
        <f t="shared" si="3"/>
        <v>0</v>
      </c>
      <c r="V40" s="214">
        <f t="shared" si="3"/>
        <v>0</v>
      </c>
      <c r="W40" s="214">
        <f t="shared" si="3"/>
        <v>0</v>
      </c>
      <c r="X40" s="214">
        <f t="shared" si="3"/>
        <v>0</v>
      </c>
      <c r="Y40" s="214">
        <f t="shared" si="3"/>
        <v>0</v>
      </c>
      <c r="Z40" s="214">
        <f t="shared" si="3"/>
        <v>0</v>
      </c>
      <c r="AA40" s="214">
        <f t="shared" si="3"/>
        <v>0</v>
      </c>
      <c r="AB40" s="214">
        <f t="shared" si="3"/>
        <v>0</v>
      </c>
      <c r="AC40" s="214">
        <f t="shared" si="3"/>
        <v>0</v>
      </c>
      <c r="AD40" s="214">
        <f t="shared" si="3"/>
        <v>0</v>
      </c>
      <c r="AE40" s="214">
        <f t="shared" si="3"/>
        <v>0</v>
      </c>
      <c r="AF40" s="214">
        <f t="shared" si="3"/>
        <v>0</v>
      </c>
      <c r="AG40" s="214">
        <f t="shared" si="3"/>
        <v>0</v>
      </c>
      <c r="AH40" s="214">
        <f t="shared" si="3"/>
        <v>0</v>
      </c>
      <c r="AI40" s="214">
        <f t="shared" si="3"/>
        <v>0</v>
      </c>
      <c r="AJ40" s="214">
        <f t="shared" si="3"/>
        <v>0</v>
      </c>
      <c r="AK40" s="214">
        <f t="shared" si="3"/>
        <v>0</v>
      </c>
      <c r="AL40" s="214">
        <f t="shared" si="3"/>
        <v>0</v>
      </c>
      <c r="AM40" s="214">
        <f t="shared" si="3"/>
        <v>0</v>
      </c>
      <c r="AN40" s="214">
        <f t="shared" si="3"/>
        <v>0</v>
      </c>
      <c r="AO40" s="214">
        <f t="shared" si="3"/>
        <v>0</v>
      </c>
      <c r="AP40" s="214">
        <f t="shared" si="3"/>
        <v>0</v>
      </c>
      <c r="AQ40" s="214">
        <f t="shared" si="3"/>
        <v>0</v>
      </c>
      <c r="AR40" s="214">
        <f t="shared" si="3"/>
        <v>0</v>
      </c>
      <c r="AS40" s="214">
        <f t="shared" si="3"/>
        <v>0</v>
      </c>
      <c r="AT40" s="214">
        <f t="shared" si="3"/>
        <v>0</v>
      </c>
      <c r="AU40" s="214">
        <f t="shared" si="3"/>
        <v>0</v>
      </c>
      <c r="AV40" s="214">
        <f t="shared" si="3"/>
        <v>0</v>
      </c>
      <c r="AW40" s="214">
        <f t="shared" si="3"/>
        <v>0</v>
      </c>
      <c r="AX40" s="214">
        <f t="shared" si="3"/>
        <v>0</v>
      </c>
      <c r="AY40" s="214">
        <f t="shared" si="3"/>
        <v>0</v>
      </c>
      <c r="AZ40" s="214">
        <f t="shared" si="3"/>
        <v>0</v>
      </c>
      <c r="BA40" s="214">
        <f t="shared" si="3"/>
        <v>0</v>
      </c>
      <c r="BB40" s="214">
        <f t="shared" si="3"/>
        <v>0</v>
      </c>
      <c r="BC40" s="214">
        <f t="shared" si="3"/>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4">G42+G43</f>
        <v>0</v>
      </c>
      <c r="H44" s="214">
        <f t="shared" si="4"/>
        <v>0</v>
      </c>
      <c r="I44" s="214">
        <f t="shared" si="4"/>
        <v>0</v>
      </c>
      <c r="J44" s="214">
        <f t="shared" si="4"/>
        <v>0</v>
      </c>
      <c r="K44" s="214">
        <f t="shared" si="4"/>
        <v>0</v>
      </c>
      <c r="L44" s="214">
        <f t="shared" si="4"/>
        <v>0</v>
      </c>
      <c r="M44" s="214">
        <f t="shared" si="4"/>
        <v>0</v>
      </c>
      <c r="N44" s="214">
        <f t="shared" si="4"/>
        <v>0</v>
      </c>
      <c r="O44" s="214">
        <f t="shared" si="4"/>
        <v>0</v>
      </c>
      <c r="P44" s="214">
        <f t="shared" si="4"/>
        <v>0</v>
      </c>
      <c r="Q44" s="214">
        <f t="shared" si="4"/>
        <v>0</v>
      </c>
      <c r="R44" s="214">
        <f t="shared" si="4"/>
        <v>0</v>
      </c>
      <c r="S44" s="214">
        <f t="shared" si="4"/>
        <v>0</v>
      </c>
      <c r="T44" s="214">
        <f t="shared" si="4"/>
        <v>0</v>
      </c>
      <c r="U44" s="214">
        <f t="shared" si="4"/>
        <v>0</v>
      </c>
      <c r="V44" s="214">
        <f t="shared" si="4"/>
        <v>0</v>
      </c>
      <c r="W44" s="214">
        <f t="shared" si="4"/>
        <v>0</v>
      </c>
      <c r="X44" s="214">
        <f t="shared" si="4"/>
        <v>0</v>
      </c>
      <c r="Y44" s="214">
        <f t="shared" si="4"/>
        <v>0</v>
      </c>
      <c r="Z44" s="214">
        <f t="shared" si="4"/>
        <v>0</v>
      </c>
      <c r="AA44" s="214">
        <f t="shared" si="4"/>
        <v>0</v>
      </c>
      <c r="AB44" s="214">
        <f t="shared" si="4"/>
        <v>0</v>
      </c>
      <c r="AC44" s="214">
        <f t="shared" si="4"/>
        <v>0</v>
      </c>
      <c r="AD44" s="214">
        <f t="shared" si="4"/>
        <v>0</v>
      </c>
      <c r="AE44" s="214">
        <f t="shared" si="4"/>
        <v>0</v>
      </c>
      <c r="AF44" s="214">
        <f t="shared" si="4"/>
        <v>0</v>
      </c>
      <c r="AG44" s="214">
        <f t="shared" si="4"/>
        <v>0</v>
      </c>
      <c r="AH44" s="214">
        <f t="shared" si="4"/>
        <v>0</v>
      </c>
      <c r="AI44" s="214">
        <f t="shared" si="4"/>
        <v>0</v>
      </c>
      <c r="AJ44" s="214">
        <f t="shared" si="4"/>
        <v>0</v>
      </c>
      <c r="AK44" s="214">
        <f t="shared" si="4"/>
        <v>0</v>
      </c>
      <c r="AL44" s="214">
        <f t="shared" si="4"/>
        <v>0</v>
      </c>
      <c r="AM44" s="214">
        <f t="shared" si="4"/>
        <v>0</v>
      </c>
      <c r="AN44" s="214">
        <f t="shared" si="4"/>
        <v>0</v>
      </c>
      <c r="AO44" s="214">
        <f t="shared" si="4"/>
        <v>0</v>
      </c>
      <c r="AP44" s="214">
        <f t="shared" si="4"/>
        <v>0</v>
      </c>
      <c r="AQ44" s="214">
        <f t="shared" si="4"/>
        <v>0</v>
      </c>
      <c r="AR44" s="214">
        <f t="shared" si="4"/>
        <v>0</v>
      </c>
      <c r="AS44" s="214">
        <f t="shared" si="4"/>
        <v>0</v>
      </c>
      <c r="AT44" s="214">
        <f t="shared" si="4"/>
        <v>0</v>
      </c>
      <c r="AU44" s="214">
        <f t="shared" si="4"/>
        <v>0</v>
      </c>
      <c r="AV44" s="214">
        <f t="shared" si="4"/>
        <v>0</v>
      </c>
      <c r="AW44" s="214">
        <f t="shared" si="4"/>
        <v>0</v>
      </c>
      <c r="AX44" s="214">
        <f t="shared" si="4"/>
        <v>0</v>
      </c>
      <c r="AY44" s="214">
        <f t="shared" si="4"/>
        <v>0</v>
      </c>
      <c r="AZ44" s="214">
        <f t="shared" si="4"/>
        <v>0</v>
      </c>
      <c r="BA44" s="214">
        <f t="shared" si="4"/>
        <v>0</v>
      </c>
      <c r="BB44" s="214">
        <f t="shared" si="4"/>
        <v>0</v>
      </c>
      <c r="BC44" s="214">
        <f t="shared" si="4"/>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5">G27+G29+G40+G44</f>
        <v>0</v>
      </c>
      <c r="H46" s="208">
        <f t="shared" si="5"/>
        <v>0</v>
      </c>
      <c r="I46" s="208">
        <f t="shared" si="5"/>
        <v>0</v>
      </c>
      <c r="J46" s="208">
        <f t="shared" si="5"/>
        <v>0</v>
      </c>
      <c r="K46" s="208">
        <f t="shared" si="5"/>
        <v>0</v>
      </c>
      <c r="L46" s="208">
        <f t="shared" si="5"/>
        <v>0</v>
      </c>
      <c r="M46" s="208">
        <f t="shared" si="5"/>
        <v>0</v>
      </c>
      <c r="N46" s="208">
        <f t="shared" si="5"/>
        <v>0</v>
      </c>
      <c r="O46" s="208">
        <f t="shared" si="5"/>
        <v>0</v>
      </c>
      <c r="P46" s="208">
        <f t="shared" si="5"/>
        <v>0</v>
      </c>
      <c r="Q46" s="208">
        <f t="shared" si="5"/>
        <v>0</v>
      </c>
      <c r="R46" s="208">
        <f t="shared" si="5"/>
        <v>0</v>
      </c>
      <c r="S46" s="208">
        <f t="shared" si="5"/>
        <v>0</v>
      </c>
      <c r="T46" s="208">
        <f t="shared" si="5"/>
        <v>0</v>
      </c>
      <c r="U46" s="208">
        <f t="shared" si="5"/>
        <v>0</v>
      </c>
      <c r="V46" s="208">
        <f t="shared" si="5"/>
        <v>0</v>
      </c>
      <c r="W46" s="208">
        <f t="shared" si="5"/>
        <v>0</v>
      </c>
      <c r="X46" s="208">
        <f t="shared" si="5"/>
        <v>0</v>
      </c>
      <c r="Y46" s="208">
        <f t="shared" si="5"/>
        <v>0</v>
      </c>
      <c r="Z46" s="208">
        <f t="shared" si="5"/>
        <v>0</v>
      </c>
      <c r="AA46" s="208">
        <f t="shared" si="5"/>
        <v>0</v>
      </c>
      <c r="AB46" s="208">
        <f t="shared" si="5"/>
        <v>0</v>
      </c>
      <c r="AC46" s="208">
        <f t="shared" si="5"/>
        <v>0</v>
      </c>
      <c r="AD46" s="208">
        <f t="shared" si="5"/>
        <v>0</v>
      </c>
      <c r="AE46" s="208">
        <f t="shared" si="5"/>
        <v>0</v>
      </c>
      <c r="AF46" s="208">
        <f t="shared" si="5"/>
        <v>0</v>
      </c>
      <c r="AG46" s="208">
        <f t="shared" si="5"/>
        <v>0</v>
      </c>
      <c r="AH46" s="208">
        <f t="shared" si="5"/>
        <v>0</v>
      </c>
      <c r="AI46" s="208">
        <f t="shared" si="5"/>
        <v>0</v>
      </c>
      <c r="AJ46" s="208">
        <f t="shared" si="5"/>
        <v>0</v>
      </c>
      <c r="AK46" s="208">
        <f t="shared" si="5"/>
        <v>0</v>
      </c>
      <c r="AL46" s="208">
        <f t="shared" si="5"/>
        <v>0</v>
      </c>
      <c r="AM46" s="208">
        <f t="shared" si="5"/>
        <v>0</v>
      </c>
      <c r="AN46" s="208">
        <f t="shared" si="5"/>
        <v>0</v>
      </c>
      <c r="AO46" s="208">
        <f t="shared" si="5"/>
        <v>0</v>
      </c>
      <c r="AP46" s="208">
        <f t="shared" si="5"/>
        <v>0</v>
      </c>
      <c r="AQ46" s="208">
        <f t="shared" si="5"/>
        <v>0</v>
      </c>
      <c r="AR46" s="208">
        <f t="shared" si="5"/>
        <v>0</v>
      </c>
      <c r="AS46" s="208">
        <f t="shared" si="5"/>
        <v>0</v>
      </c>
      <c r="AT46" s="208">
        <f t="shared" si="5"/>
        <v>0</v>
      </c>
      <c r="AU46" s="208">
        <f t="shared" si="5"/>
        <v>0</v>
      </c>
      <c r="AV46" s="208">
        <f t="shared" si="5"/>
        <v>0</v>
      </c>
      <c r="AW46" s="208">
        <f t="shared" si="5"/>
        <v>0</v>
      </c>
      <c r="AX46" s="208">
        <f t="shared" si="5"/>
        <v>0</v>
      </c>
      <c r="AY46" s="208">
        <f t="shared" si="5"/>
        <v>0</v>
      </c>
      <c r="AZ46" s="208">
        <f t="shared" si="5"/>
        <v>0</v>
      </c>
      <c r="BA46" s="208">
        <f t="shared" si="5"/>
        <v>0</v>
      </c>
      <c r="BB46" s="208">
        <f t="shared" si="5"/>
        <v>0</v>
      </c>
      <c r="BC46" s="208">
        <f t="shared" si="5"/>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6">G46+G48+G49+G50</f>
        <v>0</v>
      </c>
      <c r="H51" s="218">
        <f t="shared" si="6"/>
        <v>0</v>
      </c>
      <c r="I51" s="218">
        <f t="shared" si="6"/>
        <v>0</v>
      </c>
      <c r="J51" s="218">
        <f t="shared" si="6"/>
        <v>0</v>
      </c>
      <c r="K51" s="218">
        <f t="shared" si="6"/>
        <v>0</v>
      </c>
      <c r="L51" s="218">
        <f t="shared" si="6"/>
        <v>0</v>
      </c>
      <c r="M51" s="218">
        <f t="shared" si="6"/>
        <v>0</v>
      </c>
      <c r="N51" s="218">
        <f t="shared" si="6"/>
        <v>0</v>
      </c>
      <c r="O51" s="218">
        <f t="shared" si="6"/>
        <v>0</v>
      </c>
      <c r="P51" s="218">
        <f t="shared" si="6"/>
        <v>0</v>
      </c>
      <c r="Q51" s="218">
        <f t="shared" si="6"/>
        <v>0</v>
      </c>
      <c r="R51" s="218">
        <f t="shared" si="6"/>
        <v>0</v>
      </c>
      <c r="S51" s="218">
        <f t="shared" si="6"/>
        <v>0</v>
      </c>
      <c r="T51" s="218">
        <f t="shared" si="6"/>
        <v>0</v>
      </c>
      <c r="U51" s="218">
        <f t="shared" si="6"/>
        <v>0</v>
      </c>
      <c r="V51" s="218">
        <f t="shared" si="6"/>
        <v>0</v>
      </c>
      <c r="W51" s="218">
        <f t="shared" si="6"/>
        <v>0</v>
      </c>
      <c r="X51" s="218">
        <f t="shared" si="6"/>
        <v>0</v>
      </c>
      <c r="Y51" s="218">
        <f t="shared" si="6"/>
        <v>0</v>
      </c>
      <c r="Z51" s="218">
        <f t="shared" si="6"/>
        <v>0</v>
      </c>
      <c r="AA51" s="218">
        <f t="shared" si="6"/>
        <v>0</v>
      </c>
      <c r="AB51" s="218">
        <f t="shared" si="6"/>
        <v>0</v>
      </c>
      <c r="AC51" s="218">
        <f t="shared" si="6"/>
        <v>0</v>
      </c>
      <c r="AD51" s="218">
        <f t="shared" si="6"/>
        <v>0</v>
      </c>
      <c r="AE51" s="218">
        <f t="shared" si="6"/>
        <v>0</v>
      </c>
      <c r="AF51" s="218">
        <f t="shared" si="6"/>
        <v>0</v>
      </c>
      <c r="AG51" s="218">
        <f t="shared" si="6"/>
        <v>0</v>
      </c>
      <c r="AH51" s="218">
        <f t="shared" si="6"/>
        <v>0</v>
      </c>
      <c r="AI51" s="218">
        <f t="shared" si="6"/>
        <v>0</v>
      </c>
      <c r="AJ51" s="218">
        <f t="shared" si="6"/>
        <v>0</v>
      </c>
      <c r="AK51" s="218">
        <f t="shared" si="6"/>
        <v>0</v>
      </c>
      <c r="AL51" s="218">
        <f t="shared" si="6"/>
        <v>0</v>
      </c>
      <c r="AM51" s="218">
        <f t="shared" si="6"/>
        <v>0</v>
      </c>
      <c r="AN51" s="218">
        <f t="shared" si="6"/>
        <v>0</v>
      </c>
      <c r="AO51" s="218">
        <f t="shared" si="6"/>
        <v>0</v>
      </c>
      <c r="AP51" s="218">
        <f t="shared" si="6"/>
        <v>0</v>
      </c>
      <c r="AQ51" s="218">
        <f t="shared" si="6"/>
        <v>0</v>
      </c>
      <c r="AR51" s="218">
        <f t="shared" si="6"/>
        <v>0</v>
      </c>
      <c r="AS51" s="218">
        <f t="shared" si="6"/>
        <v>0</v>
      </c>
      <c r="AT51" s="218">
        <f t="shared" si="6"/>
        <v>0</v>
      </c>
      <c r="AU51" s="218">
        <f t="shared" si="6"/>
        <v>0</v>
      </c>
      <c r="AV51" s="218">
        <f t="shared" si="6"/>
        <v>0</v>
      </c>
      <c r="AW51" s="218">
        <f t="shared" si="6"/>
        <v>0</v>
      </c>
      <c r="AX51" s="218">
        <f t="shared" si="6"/>
        <v>0</v>
      </c>
      <c r="AY51" s="218">
        <f t="shared" si="6"/>
        <v>0</v>
      </c>
      <c r="AZ51" s="218">
        <f t="shared" si="6"/>
        <v>0</v>
      </c>
      <c r="BA51" s="218">
        <f t="shared" si="6"/>
        <v>0</v>
      </c>
      <c r="BB51" s="218">
        <f t="shared" si="6"/>
        <v>0</v>
      </c>
      <c r="BC51" s="218">
        <f t="shared" si="6"/>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sheetData>
  <pageMargins left="0.70866141732283472" right="0.70866141732283472" top="0.74803149606299213" bottom="0.74803149606299213" header="0.31496062992125984" footer="0.31496062992125984"/>
  <pageSetup paperSize="9" scale="18" orientation="landscape" r:id="rId1"/>
  <headerFooter scaleWithDoc="0">
    <oddHeader>&amp;R&amp;"Arial,Fett"&amp;12SST 2012</oddHeader>
    <oddFooter>&amp;L&amp;F/&amp;A&amp;C&amp;P/&amp;N&amp;R&amp;D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D4ECF9"/>
    <pageSetUpPr fitToPage="1"/>
  </sheetPr>
  <dimension ref="A1:IU52"/>
  <sheetViews>
    <sheetView showGridLines="0" zoomScale="90" zoomScaleNormal="90" workbookViewId="0"/>
  </sheetViews>
  <sheetFormatPr baseColWidth="10" defaultColWidth="8.81640625" defaultRowHeight="12.75" customHeight="1" outlineLevelCol="1" x14ac:dyDescent="0.3"/>
  <cols>
    <col min="1" max="1" width="5.54296875" style="6" customWidth="1"/>
    <col min="2" max="2" width="83.54296875" style="241" customWidth="1"/>
    <col min="3" max="3" width="56.453125" style="241" customWidth="1" outlineLevel="1"/>
    <col min="4" max="4" width="55.1796875" style="200"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286</v>
      </c>
      <c r="B1" s="65" t="s">
        <v>267</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223</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76"/>
      <c r="D5" s="222"/>
      <c r="E5" s="223">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15"/>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15"/>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15"/>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15"/>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f>
        <v>Statutarische technische Rückstellungen brutto per 01.01.2025 (vor Rückversicherung)</v>
      </c>
      <c r="C11" s="261"/>
      <c r="D11" s="145"/>
      <c r="E11" s="215"/>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352"/>
      <c r="C13" s="353"/>
      <c r="D13" s="354"/>
      <c r="E13" s="355"/>
    </row>
    <row r="14" spans="1:255" s="358" customFormat="1" ht="14.25" customHeight="1" x14ac:dyDescent="0.3">
      <c r="B14" s="238"/>
      <c r="C14" s="356"/>
      <c r="D14" s="357"/>
      <c r="E14" s="359"/>
      <c r="F14" s="21"/>
      <c r="G14" s="21"/>
      <c r="H14" s="21"/>
      <c r="I14" s="22"/>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row>
    <row r="15" spans="1:255" s="358" customFormat="1" ht="14.25" customHeight="1" x14ac:dyDescent="0.3">
      <c r="B15" s="238"/>
      <c r="C15" s="356"/>
      <c r="D15" s="357"/>
      <c r="E15" s="359"/>
      <c r="F15" s="21"/>
      <c r="G15" s="21"/>
      <c r="H15" s="21"/>
      <c r="I15" s="22"/>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row>
    <row r="16" spans="1:255" s="358" customFormat="1" ht="14.25" customHeight="1" x14ac:dyDescent="0.3">
      <c r="B16" s="238"/>
      <c r="C16" s="356"/>
      <c r="D16" s="357"/>
      <c r="E16" s="359"/>
      <c r="F16" s="21"/>
      <c r="G16" s="21"/>
      <c r="H16" s="21"/>
      <c r="I16" s="22"/>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row>
    <row r="17" spans="1:255" ht="14.25" customHeight="1" x14ac:dyDescent="0.3">
      <c r="B17" s="238"/>
      <c r="C17" s="250"/>
    </row>
    <row r="18" spans="1:255" s="9" customFormat="1" ht="20.149999999999999" customHeight="1" x14ac:dyDescent="0.25">
      <c r="B18" s="239"/>
      <c r="C18" s="154"/>
      <c r="D18" s="239"/>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40" t="s">
        <v>176</v>
      </c>
      <c r="C19" s="246" t="s">
        <v>218</v>
      </c>
      <c r="D19" s="147"/>
      <c r="E19" s="224"/>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row>
    <row r="22" spans="1:255" ht="14.25" customHeight="1" x14ac:dyDescent="0.3">
      <c r="B22" s="12" t="str">
        <f>"Risikofreier Abzinsfaktor ab 01.01." &amp;current_year</f>
        <v>Risikofreier Abzinsfaktor ab 01.01.2025</v>
      </c>
      <c r="C22" s="250"/>
    </row>
    <row r="23" spans="1:255" ht="24" customHeight="1" x14ac:dyDescent="0.3">
      <c r="B23" s="193" t="s">
        <v>172</v>
      </c>
      <c r="C23" s="194"/>
      <c r="D23" s="194"/>
      <c r="E23" s="193" t="str">
        <f>"Barwert per 01.01." &amp;current_year</f>
        <v>Barwert per 01.01.2025</v>
      </c>
      <c r="F23" s="213">
        <f>L_EUR!D12</f>
        <v>0.97998863213186549</v>
      </c>
      <c r="G23" s="213">
        <f>L_EUR!E12</f>
        <v>0.9631696230059561</v>
      </c>
      <c r="H23" s="213">
        <f>L_EUR!F12</f>
        <v>0.94540544768531931</v>
      </c>
      <c r="I23" s="213">
        <f>L_EUR!G12</f>
        <v>0.92674945656159802</v>
      </c>
      <c r="J23" s="213">
        <f>L_EUR!H12</f>
        <v>0.90804307062023049</v>
      </c>
      <c r="K23" s="213">
        <f>L_EUR!I12</f>
        <v>0.88933066850380715</v>
      </c>
      <c r="L23" s="213">
        <f>L_EUR!J12</f>
        <v>0.87067967663808232</v>
      </c>
      <c r="M23" s="213">
        <f>L_EUR!K12</f>
        <v>0.8519523025986705</v>
      </c>
      <c r="N23" s="213">
        <f>L_EUR!L12</f>
        <v>0.83329317385205148</v>
      </c>
      <c r="O23" s="213">
        <f>L_EUR!M12</f>
        <v>0.81473965028939743</v>
      </c>
      <c r="P23" s="213">
        <f>L_EUR!N12</f>
        <v>0.79641383394429566</v>
      </c>
      <c r="Q23" s="213">
        <f>L_EUR!O12</f>
        <v>0.77849009210566766</v>
      </c>
      <c r="R23" s="213">
        <f>L_EUR!P12</f>
        <v>0.76113542385878807</v>
      </c>
      <c r="S23" s="213">
        <f>L_EUR!Q12</f>
        <v>0.74450405774592421</v>
      </c>
      <c r="T23" s="213">
        <f>L_EUR!R12</f>
        <v>0.72873973701053951</v>
      </c>
      <c r="U23" s="213">
        <f>L_EUR!S12</f>
        <v>0.71395521211748714</v>
      </c>
      <c r="V23" s="213">
        <f>L_EUR!T12</f>
        <v>0.70016986654466529</v>
      </c>
      <c r="W23" s="213">
        <f>L_EUR!U12</f>
        <v>0.68738455227246409</v>
      </c>
      <c r="X23" s="213">
        <f>L_EUR!V12</f>
        <v>0.67560506353813421</v>
      </c>
      <c r="Y23" s="213">
        <f>L_EUR!W12</f>
        <v>0.66484209647438008</v>
      </c>
      <c r="Z23" s="213">
        <f>L_EUR!X12</f>
        <v>0.65507226911562089</v>
      </c>
      <c r="AA23" s="213">
        <f>L_EUR!Y12</f>
        <v>0.6461272381426677</v>
      </c>
      <c r="AB23" s="213">
        <f>L_EUR!Z12</f>
        <v>0.63781987713816835</v>
      </c>
      <c r="AC23" s="213">
        <f>L_EUR!AA12</f>
        <v>0.629982082324691</v>
      </c>
      <c r="AD23" s="213">
        <f>L_EUR!AB12</f>
        <v>0.62246222280640107</v>
      </c>
      <c r="AE23" s="213">
        <f>L_EUR!AC12</f>
        <v>0.61512285569726266</v>
      </c>
      <c r="AF23" s="213">
        <f>L_EUR!AD12</f>
        <v>0.60783867368190903</v>
      </c>
      <c r="AG23" s="213">
        <f>L_EUR!AE12</f>
        <v>0.60049465607145658</v>
      </c>
      <c r="AH23" s="213">
        <f>L_EUR!AF12</f>
        <v>0.592984397517066</v>
      </c>
      <c r="AI23" s="213">
        <f>L_EUR!AG12</f>
        <v>0.58520859127492841</v>
      </c>
      <c r="AJ23" s="213">
        <f>L_EUR!AH12</f>
        <v>0.57710014572598978</v>
      </c>
      <c r="AK23" s="213">
        <f>L_EUR!AI12</f>
        <v>0.56869832108160423</v>
      </c>
      <c r="AL23" s="213">
        <f>L_EUR!AJ12</f>
        <v>0.56006185281068432</v>
      </c>
      <c r="AM23" s="213">
        <f>L_EUR!AK12</f>
        <v>0.55124225676865346</v>
      </c>
      <c r="AN23" s="213">
        <f>L_EUR!AL12</f>
        <v>0.5422846629141439</v>
      </c>
      <c r="AO23" s="213">
        <f>L_EUR!AM12</f>
        <v>0.53322855378323764</v>
      </c>
      <c r="AP23" s="213">
        <f>L_EUR!AN12</f>
        <v>0.52410841858043122</v>
      </c>
      <c r="AQ23" s="213">
        <f>L_EUR!AO12</f>
        <v>0.5149543325076662</v>
      </c>
      <c r="AR23" s="213">
        <f>L_EUR!AP12</f>
        <v>0.50579246985638859</v>
      </c>
      <c r="AS23" s="213">
        <f>L_EUR!AQ12</f>
        <v>0.49664555841575181</v>
      </c>
      <c r="AT23" s="213">
        <f>L_EUR!AR12</f>
        <v>0.48753328188930434</v>
      </c>
      <c r="AU23" s="213">
        <f>L_EUR!AS12</f>
        <v>0.47847263624965874</v>
      </c>
      <c r="AV23" s="213">
        <f>L_EUR!AT12</f>
        <v>0.46947824528483872</v>
      </c>
      <c r="AW23" s="213">
        <f>L_EUR!AU12</f>
        <v>0.46056263999109193</v>
      </c>
      <c r="AX23" s="213">
        <f>L_EUR!AV12</f>
        <v>0.45173650593647596</v>
      </c>
      <c r="AY23" s="213">
        <f>L_EUR!AW12</f>
        <v>0.44300890224934647</v>
      </c>
      <c r="AZ23" s="213">
        <f>L_EUR!AX12</f>
        <v>0.43438745546937924</v>
      </c>
      <c r="BA23" s="213">
        <f>L_EUR!AY12</f>
        <v>0.42587853112966972</v>
      </c>
      <c r="BB23" s="213">
        <f>L_EUR!AZ12</f>
        <v>0.41748738561151544</v>
      </c>
      <c r="BC23" s="213">
        <f>L_EUR!BA12</f>
        <v>0.40921830052366892</v>
      </c>
    </row>
    <row r="24" spans="1:255" ht="14.25" customHeight="1" x14ac:dyDescent="0.3">
      <c r="A24" s="9"/>
      <c r="B24" s="258" t="s">
        <v>15</v>
      </c>
      <c r="C24" s="288" t="s">
        <v>175</v>
      </c>
      <c r="D24" s="147"/>
      <c r="E24" s="220">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row>
    <row r="27" spans="1:255" ht="14.25" customHeight="1" x14ac:dyDescent="0.3">
      <c r="A27" s="9"/>
      <c r="B27" s="242" t="s">
        <v>186</v>
      </c>
      <c r="C27" s="247" t="s">
        <v>195</v>
      </c>
      <c r="D27" s="145"/>
      <c r="E27" s="207">
        <f>SUMPRODUCT($F$23:$BC$23,F27:BC27)</f>
        <v>0</v>
      </c>
      <c r="F27" s="214">
        <f t="shared" ref="F27:BC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si="1"/>
        <v>0</v>
      </c>
      <c r="AM27" s="214">
        <f t="shared" si="1"/>
        <v>0</v>
      </c>
      <c r="AN27" s="214">
        <f t="shared" si="1"/>
        <v>0</v>
      </c>
      <c r="AO27" s="214">
        <f t="shared" si="1"/>
        <v>0</v>
      </c>
      <c r="AP27" s="214">
        <f t="shared" si="1"/>
        <v>0</v>
      </c>
      <c r="AQ27" s="214">
        <f t="shared" si="1"/>
        <v>0</v>
      </c>
      <c r="AR27" s="214">
        <f t="shared" si="1"/>
        <v>0</v>
      </c>
      <c r="AS27" s="214">
        <f t="shared" si="1"/>
        <v>0</v>
      </c>
      <c r="AT27" s="214">
        <f t="shared" si="1"/>
        <v>0</v>
      </c>
      <c r="AU27" s="214">
        <f t="shared" si="1"/>
        <v>0</v>
      </c>
      <c r="AV27" s="214">
        <f t="shared" si="1"/>
        <v>0</v>
      </c>
      <c r="AW27" s="214">
        <f t="shared" si="1"/>
        <v>0</v>
      </c>
      <c r="AX27" s="214">
        <f t="shared" si="1"/>
        <v>0</v>
      </c>
      <c r="AY27" s="214">
        <f t="shared" si="1"/>
        <v>0</v>
      </c>
      <c r="AZ27" s="214">
        <f t="shared" si="1"/>
        <v>0</v>
      </c>
      <c r="BA27" s="214">
        <f t="shared" si="1"/>
        <v>0</v>
      </c>
      <c r="BB27" s="214">
        <f t="shared" si="1"/>
        <v>0</v>
      </c>
      <c r="BC27" s="214">
        <f t="shared" si="1"/>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2">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2"/>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2"/>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2"/>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2"/>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2"/>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2"/>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2"/>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2"/>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3">SUM(E31:E39)</f>
        <v>0</v>
      </c>
      <c r="F40" s="214">
        <f>SUM(F31:F39)</f>
        <v>0</v>
      </c>
      <c r="G40" s="214">
        <f t="shared" si="3"/>
        <v>0</v>
      </c>
      <c r="H40" s="214">
        <f t="shared" si="3"/>
        <v>0</v>
      </c>
      <c r="I40" s="214">
        <f t="shared" si="3"/>
        <v>0</v>
      </c>
      <c r="J40" s="214">
        <f t="shared" si="3"/>
        <v>0</v>
      </c>
      <c r="K40" s="214">
        <f t="shared" si="3"/>
        <v>0</v>
      </c>
      <c r="L40" s="214">
        <f t="shared" si="3"/>
        <v>0</v>
      </c>
      <c r="M40" s="214">
        <f t="shared" si="3"/>
        <v>0</v>
      </c>
      <c r="N40" s="214">
        <f t="shared" si="3"/>
        <v>0</v>
      </c>
      <c r="O40" s="214">
        <f t="shared" si="3"/>
        <v>0</v>
      </c>
      <c r="P40" s="214">
        <f t="shared" si="3"/>
        <v>0</v>
      </c>
      <c r="Q40" s="214">
        <f t="shared" si="3"/>
        <v>0</v>
      </c>
      <c r="R40" s="214">
        <f t="shared" si="3"/>
        <v>0</v>
      </c>
      <c r="S40" s="214">
        <f t="shared" si="3"/>
        <v>0</v>
      </c>
      <c r="T40" s="214">
        <f t="shared" si="3"/>
        <v>0</v>
      </c>
      <c r="U40" s="214">
        <f t="shared" si="3"/>
        <v>0</v>
      </c>
      <c r="V40" s="214">
        <f t="shared" si="3"/>
        <v>0</v>
      </c>
      <c r="W40" s="214">
        <f t="shared" si="3"/>
        <v>0</v>
      </c>
      <c r="X40" s="214">
        <f t="shared" si="3"/>
        <v>0</v>
      </c>
      <c r="Y40" s="214">
        <f t="shared" si="3"/>
        <v>0</v>
      </c>
      <c r="Z40" s="214">
        <f t="shared" si="3"/>
        <v>0</v>
      </c>
      <c r="AA40" s="214">
        <f t="shared" si="3"/>
        <v>0</v>
      </c>
      <c r="AB40" s="214">
        <f t="shared" si="3"/>
        <v>0</v>
      </c>
      <c r="AC40" s="214">
        <f t="shared" si="3"/>
        <v>0</v>
      </c>
      <c r="AD40" s="214">
        <f t="shared" si="3"/>
        <v>0</v>
      </c>
      <c r="AE40" s="214">
        <f t="shared" si="3"/>
        <v>0</v>
      </c>
      <c r="AF40" s="214">
        <f t="shared" si="3"/>
        <v>0</v>
      </c>
      <c r="AG40" s="214">
        <f t="shared" si="3"/>
        <v>0</v>
      </c>
      <c r="AH40" s="214">
        <f t="shared" si="3"/>
        <v>0</v>
      </c>
      <c r="AI40" s="214">
        <f t="shared" si="3"/>
        <v>0</v>
      </c>
      <c r="AJ40" s="214">
        <f t="shared" si="3"/>
        <v>0</v>
      </c>
      <c r="AK40" s="214">
        <f t="shared" si="3"/>
        <v>0</v>
      </c>
      <c r="AL40" s="214">
        <f t="shared" si="3"/>
        <v>0</v>
      </c>
      <c r="AM40" s="214">
        <f t="shared" si="3"/>
        <v>0</v>
      </c>
      <c r="AN40" s="214">
        <f t="shared" si="3"/>
        <v>0</v>
      </c>
      <c r="AO40" s="214">
        <f t="shared" si="3"/>
        <v>0</v>
      </c>
      <c r="AP40" s="214">
        <f t="shared" si="3"/>
        <v>0</v>
      </c>
      <c r="AQ40" s="214">
        <f t="shared" si="3"/>
        <v>0</v>
      </c>
      <c r="AR40" s="214">
        <f t="shared" si="3"/>
        <v>0</v>
      </c>
      <c r="AS40" s="214">
        <f t="shared" si="3"/>
        <v>0</v>
      </c>
      <c r="AT40" s="214">
        <f t="shared" si="3"/>
        <v>0</v>
      </c>
      <c r="AU40" s="214">
        <f t="shared" si="3"/>
        <v>0</v>
      </c>
      <c r="AV40" s="214">
        <f t="shared" si="3"/>
        <v>0</v>
      </c>
      <c r="AW40" s="214">
        <f t="shared" si="3"/>
        <v>0</v>
      </c>
      <c r="AX40" s="214">
        <f t="shared" si="3"/>
        <v>0</v>
      </c>
      <c r="AY40" s="214">
        <f t="shared" si="3"/>
        <v>0</v>
      </c>
      <c r="AZ40" s="214">
        <f t="shared" si="3"/>
        <v>0</v>
      </c>
      <c r="BA40" s="214">
        <f t="shared" si="3"/>
        <v>0</v>
      </c>
      <c r="BB40" s="214">
        <f t="shared" si="3"/>
        <v>0</v>
      </c>
      <c r="BC40" s="214">
        <f t="shared" si="3"/>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4">G42+G43</f>
        <v>0</v>
      </c>
      <c r="H44" s="214">
        <f t="shared" si="4"/>
        <v>0</v>
      </c>
      <c r="I44" s="214">
        <f t="shared" si="4"/>
        <v>0</v>
      </c>
      <c r="J44" s="214">
        <f t="shared" si="4"/>
        <v>0</v>
      </c>
      <c r="K44" s="214">
        <f t="shared" si="4"/>
        <v>0</v>
      </c>
      <c r="L44" s="214">
        <f t="shared" si="4"/>
        <v>0</v>
      </c>
      <c r="M44" s="214">
        <f t="shared" si="4"/>
        <v>0</v>
      </c>
      <c r="N44" s="214">
        <f t="shared" si="4"/>
        <v>0</v>
      </c>
      <c r="O44" s="214">
        <f t="shared" si="4"/>
        <v>0</v>
      </c>
      <c r="P44" s="214">
        <f t="shared" si="4"/>
        <v>0</v>
      </c>
      <c r="Q44" s="214">
        <f t="shared" si="4"/>
        <v>0</v>
      </c>
      <c r="R44" s="214">
        <f t="shared" si="4"/>
        <v>0</v>
      </c>
      <c r="S44" s="214">
        <f t="shared" si="4"/>
        <v>0</v>
      </c>
      <c r="T44" s="214">
        <f t="shared" si="4"/>
        <v>0</v>
      </c>
      <c r="U44" s="214">
        <f t="shared" si="4"/>
        <v>0</v>
      </c>
      <c r="V44" s="214">
        <f t="shared" si="4"/>
        <v>0</v>
      </c>
      <c r="W44" s="214">
        <f t="shared" si="4"/>
        <v>0</v>
      </c>
      <c r="X44" s="214">
        <f t="shared" si="4"/>
        <v>0</v>
      </c>
      <c r="Y44" s="214">
        <f t="shared" si="4"/>
        <v>0</v>
      </c>
      <c r="Z44" s="214">
        <f t="shared" si="4"/>
        <v>0</v>
      </c>
      <c r="AA44" s="214">
        <f t="shared" si="4"/>
        <v>0</v>
      </c>
      <c r="AB44" s="214">
        <f t="shared" si="4"/>
        <v>0</v>
      </c>
      <c r="AC44" s="214">
        <f t="shared" si="4"/>
        <v>0</v>
      </c>
      <c r="AD44" s="214">
        <f t="shared" si="4"/>
        <v>0</v>
      </c>
      <c r="AE44" s="214">
        <f t="shared" si="4"/>
        <v>0</v>
      </c>
      <c r="AF44" s="214">
        <f t="shared" si="4"/>
        <v>0</v>
      </c>
      <c r="AG44" s="214">
        <f t="shared" si="4"/>
        <v>0</v>
      </c>
      <c r="AH44" s="214">
        <f t="shared" si="4"/>
        <v>0</v>
      </c>
      <c r="AI44" s="214">
        <f t="shared" si="4"/>
        <v>0</v>
      </c>
      <c r="AJ44" s="214">
        <f t="shared" si="4"/>
        <v>0</v>
      </c>
      <c r="AK44" s="214">
        <f t="shared" si="4"/>
        <v>0</v>
      </c>
      <c r="AL44" s="214">
        <f t="shared" si="4"/>
        <v>0</v>
      </c>
      <c r="AM44" s="214">
        <f t="shared" si="4"/>
        <v>0</v>
      </c>
      <c r="AN44" s="214">
        <f t="shared" si="4"/>
        <v>0</v>
      </c>
      <c r="AO44" s="214">
        <f t="shared" si="4"/>
        <v>0</v>
      </c>
      <c r="AP44" s="214">
        <f t="shared" si="4"/>
        <v>0</v>
      </c>
      <c r="AQ44" s="214">
        <f t="shared" si="4"/>
        <v>0</v>
      </c>
      <c r="AR44" s="214">
        <f t="shared" si="4"/>
        <v>0</v>
      </c>
      <c r="AS44" s="214">
        <f t="shared" si="4"/>
        <v>0</v>
      </c>
      <c r="AT44" s="214">
        <f t="shared" si="4"/>
        <v>0</v>
      </c>
      <c r="AU44" s="214">
        <f t="shared" si="4"/>
        <v>0</v>
      </c>
      <c r="AV44" s="214">
        <f t="shared" si="4"/>
        <v>0</v>
      </c>
      <c r="AW44" s="214">
        <f t="shared" si="4"/>
        <v>0</v>
      </c>
      <c r="AX44" s="214">
        <f t="shared" si="4"/>
        <v>0</v>
      </c>
      <c r="AY44" s="214">
        <f t="shared" si="4"/>
        <v>0</v>
      </c>
      <c r="AZ44" s="214">
        <f t="shared" si="4"/>
        <v>0</v>
      </c>
      <c r="BA44" s="214">
        <f t="shared" si="4"/>
        <v>0</v>
      </c>
      <c r="BB44" s="214">
        <f t="shared" si="4"/>
        <v>0</v>
      </c>
      <c r="BC44" s="214">
        <f t="shared" si="4"/>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5">G27+G29+G40+G44</f>
        <v>0</v>
      </c>
      <c r="H46" s="208">
        <f t="shared" si="5"/>
        <v>0</v>
      </c>
      <c r="I46" s="208">
        <f t="shared" si="5"/>
        <v>0</v>
      </c>
      <c r="J46" s="208">
        <f t="shared" si="5"/>
        <v>0</v>
      </c>
      <c r="K46" s="208">
        <f t="shared" si="5"/>
        <v>0</v>
      </c>
      <c r="L46" s="208">
        <f t="shared" si="5"/>
        <v>0</v>
      </c>
      <c r="M46" s="208">
        <f t="shared" si="5"/>
        <v>0</v>
      </c>
      <c r="N46" s="208">
        <f t="shared" si="5"/>
        <v>0</v>
      </c>
      <c r="O46" s="208">
        <f t="shared" si="5"/>
        <v>0</v>
      </c>
      <c r="P46" s="208">
        <f t="shared" si="5"/>
        <v>0</v>
      </c>
      <c r="Q46" s="208">
        <f t="shared" si="5"/>
        <v>0</v>
      </c>
      <c r="R46" s="208">
        <f t="shared" si="5"/>
        <v>0</v>
      </c>
      <c r="S46" s="208">
        <f t="shared" si="5"/>
        <v>0</v>
      </c>
      <c r="T46" s="208">
        <f t="shared" si="5"/>
        <v>0</v>
      </c>
      <c r="U46" s="208">
        <f t="shared" si="5"/>
        <v>0</v>
      </c>
      <c r="V46" s="208">
        <f t="shared" si="5"/>
        <v>0</v>
      </c>
      <c r="W46" s="208">
        <f t="shared" si="5"/>
        <v>0</v>
      </c>
      <c r="X46" s="208">
        <f t="shared" si="5"/>
        <v>0</v>
      </c>
      <c r="Y46" s="208">
        <f t="shared" si="5"/>
        <v>0</v>
      </c>
      <c r="Z46" s="208">
        <f t="shared" si="5"/>
        <v>0</v>
      </c>
      <c r="AA46" s="208">
        <f t="shared" si="5"/>
        <v>0</v>
      </c>
      <c r="AB46" s="208">
        <f t="shared" si="5"/>
        <v>0</v>
      </c>
      <c r="AC46" s="208">
        <f t="shared" si="5"/>
        <v>0</v>
      </c>
      <c r="AD46" s="208">
        <f t="shared" si="5"/>
        <v>0</v>
      </c>
      <c r="AE46" s="208">
        <f t="shared" si="5"/>
        <v>0</v>
      </c>
      <c r="AF46" s="208">
        <f t="shared" si="5"/>
        <v>0</v>
      </c>
      <c r="AG46" s="208">
        <f t="shared" si="5"/>
        <v>0</v>
      </c>
      <c r="AH46" s="208">
        <f t="shared" si="5"/>
        <v>0</v>
      </c>
      <c r="AI46" s="208">
        <f t="shared" si="5"/>
        <v>0</v>
      </c>
      <c r="AJ46" s="208">
        <f t="shared" si="5"/>
        <v>0</v>
      </c>
      <c r="AK46" s="208">
        <f t="shared" si="5"/>
        <v>0</v>
      </c>
      <c r="AL46" s="208">
        <f t="shared" si="5"/>
        <v>0</v>
      </c>
      <c r="AM46" s="208">
        <f t="shared" si="5"/>
        <v>0</v>
      </c>
      <c r="AN46" s="208">
        <f t="shared" si="5"/>
        <v>0</v>
      </c>
      <c r="AO46" s="208">
        <f t="shared" si="5"/>
        <v>0</v>
      </c>
      <c r="AP46" s="208">
        <f t="shared" si="5"/>
        <v>0</v>
      </c>
      <c r="AQ46" s="208">
        <f t="shared" si="5"/>
        <v>0</v>
      </c>
      <c r="AR46" s="208">
        <f t="shared" si="5"/>
        <v>0</v>
      </c>
      <c r="AS46" s="208">
        <f t="shared" si="5"/>
        <v>0</v>
      </c>
      <c r="AT46" s="208">
        <f t="shared" si="5"/>
        <v>0</v>
      </c>
      <c r="AU46" s="208">
        <f t="shared" si="5"/>
        <v>0</v>
      </c>
      <c r="AV46" s="208">
        <f t="shared" si="5"/>
        <v>0</v>
      </c>
      <c r="AW46" s="208">
        <f t="shared" si="5"/>
        <v>0</v>
      </c>
      <c r="AX46" s="208">
        <f t="shared" si="5"/>
        <v>0</v>
      </c>
      <c r="AY46" s="208">
        <f t="shared" si="5"/>
        <v>0</v>
      </c>
      <c r="AZ46" s="208">
        <f t="shared" si="5"/>
        <v>0</v>
      </c>
      <c r="BA46" s="208">
        <f t="shared" si="5"/>
        <v>0</v>
      </c>
      <c r="BB46" s="208">
        <f t="shared" si="5"/>
        <v>0</v>
      </c>
      <c r="BC46" s="208">
        <f t="shared" si="5"/>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6">G46+G48+G49+G50</f>
        <v>0</v>
      </c>
      <c r="H51" s="218">
        <f t="shared" si="6"/>
        <v>0</v>
      </c>
      <c r="I51" s="218">
        <f t="shared" si="6"/>
        <v>0</v>
      </c>
      <c r="J51" s="218">
        <f t="shared" si="6"/>
        <v>0</v>
      </c>
      <c r="K51" s="218">
        <f t="shared" si="6"/>
        <v>0</v>
      </c>
      <c r="L51" s="218">
        <f t="shared" si="6"/>
        <v>0</v>
      </c>
      <c r="M51" s="218">
        <f t="shared" si="6"/>
        <v>0</v>
      </c>
      <c r="N51" s="218">
        <f t="shared" si="6"/>
        <v>0</v>
      </c>
      <c r="O51" s="218">
        <f t="shared" si="6"/>
        <v>0</v>
      </c>
      <c r="P51" s="218">
        <f t="shared" si="6"/>
        <v>0</v>
      </c>
      <c r="Q51" s="218">
        <f t="shared" si="6"/>
        <v>0</v>
      </c>
      <c r="R51" s="218">
        <f t="shared" si="6"/>
        <v>0</v>
      </c>
      <c r="S51" s="218">
        <f t="shared" si="6"/>
        <v>0</v>
      </c>
      <c r="T51" s="218">
        <f t="shared" si="6"/>
        <v>0</v>
      </c>
      <c r="U51" s="218">
        <f t="shared" si="6"/>
        <v>0</v>
      </c>
      <c r="V51" s="218">
        <f t="shared" si="6"/>
        <v>0</v>
      </c>
      <c r="W51" s="218">
        <f t="shared" si="6"/>
        <v>0</v>
      </c>
      <c r="X51" s="218">
        <f t="shared" si="6"/>
        <v>0</v>
      </c>
      <c r="Y51" s="218">
        <f t="shared" si="6"/>
        <v>0</v>
      </c>
      <c r="Z51" s="218">
        <f t="shared" si="6"/>
        <v>0</v>
      </c>
      <c r="AA51" s="218">
        <f t="shared" si="6"/>
        <v>0</v>
      </c>
      <c r="AB51" s="218">
        <f t="shared" si="6"/>
        <v>0</v>
      </c>
      <c r="AC51" s="218">
        <f t="shared" si="6"/>
        <v>0</v>
      </c>
      <c r="AD51" s="218">
        <f t="shared" si="6"/>
        <v>0</v>
      </c>
      <c r="AE51" s="218">
        <f t="shared" si="6"/>
        <v>0</v>
      </c>
      <c r="AF51" s="218">
        <f t="shared" si="6"/>
        <v>0</v>
      </c>
      <c r="AG51" s="218">
        <f t="shared" si="6"/>
        <v>0</v>
      </c>
      <c r="AH51" s="218">
        <f t="shared" si="6"/>
        <v>0</v>
      </c>
      <c r="AI51" s="218">
        <f t="shared" si="6"/>
        <v>0</v>
      </c>
      <c r="AJ51" s="218">
        <f t="shared" si="6"/>
        <v>0</v>
      </c>
      <c r="AK51" s="218">
        <f t="shared" si="6"/>
        <v>0</v>
      </c>
      <c r="AL51" s="218">
        <f t="shared" si="6"/>
        <v>0</v>
      </c>
      <c r="AM51" s="218">
        <f t="shared" si="6"/>
        <v>0</v>
      </c>
      <c r="AN51" s="218">
        <f t="shared" si="6"/>
        <v>0</v>
      </c>
      <c r="AO51" s="218">
        <f t="shared" si="6"/>
        <v>0</v>
      </c>
      <c r="AP51" s="218">
        <f t="shared" si="6"/>
        <v>0</v>
      </c>
      <c r="AQ51" s="218">
        <f t="shared" si="6"/>
        <v>0</v>
      </c>
      <c r="AR51" s="218">
        <f t="shared" si="6"/>
        <v>0</v>
      </c>
      <c r="AS51" s="218">
        <f t="shared" si="6"/>
        <v>0</v>
      </c>
      <c r="AT51" s="218">
        <f t="shared" si="6"/>
        <v>0</v>
      </c>
      <c r="AU51" s="218">
        <f t="shared" si="6"/>
        <v>0</v>
      </c>
      <c r="AV51" s="218">
        <f t="shared" si="6"/>
        <v>0</v>
      </c>
      <c r="AW51" s="218">
        <f t="shared" si="6"/>
        <v>0</v>
      </c>
      <c r="AX51" s="218">
        <f t="shared" si="6"/>
        <v>0</v>
      </c>
      <c r="AY51" s="218">
        <f t="shared" si="6"/>
        <v>0</v>
      </c>
      <c r="AZ51" s="218">
        <f t="shared" si="6"/>
        <v>0</v>
      </c>
      <c r="BA51" s="218">
        <f t="shared" si="6"/>
        <v>0</v>
      </c>
      <c r="BB51" s="218">
        <f t="shared" si="6"/>
        <v>0</v>
      </c>
      <c r="BC51" s="218">
        <f t="shared" si="6"/>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sheetData>
  <pageMargins left="0.70866141732283472" right="0.70866141732283472" top="0.74803149606299213" bottom="0.74803149606299213" header="0.31496062992125984" footer="0.31496062992125984"/>
  <pageSetup paperSize="9" scale="18" orientation="landscape" r:id="rId1"/>
  <headerFooter scaleWithDoc="0">
    <oddHeader>&amp;R&amp;"Arial,Fett"&amp;12SST 2012</oddHeader>
    <oddFooter>&amp;L&amp;F/&amp;A&amp;C&amp;P/&amp;N&amp;R&amp;D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539E"/>
    <pageSetUpPr fitToPage="1"/>
  </sheetPr>
  <dimension ref="A1:IS25"/>
  <sheetViews>
    <sheetView showGridLines="0" zoomScale="90" zoomScaleNormal="90" workbookViewId="0"/>
  </sheetViews>
  <sheetFormatPr baseColWidth="10" defaultColWidth="8.81640625" defaultRowHeight="12.75" customHeight="1" x14ac:dyDescent="0.3"/>
  <cols>
    <col min="1" max="1" width="5.7265625" style="6" customWidth="1"/>
    <col min="2" max="2" width="15.7265625" style="241" customWidth="1"/>
    <col min="3" max="3" width="90.81640625" style="6" bestFit="1" customWidth="1"/>
    <col min="4" max="4" width="12.453125" style="6" customWidth="1"/>
    <col min="5" max="53" width="11.54296875" style="6" bestFit="1" customWidth="1"/>
    <col min="54" max="16384" width="8.81640625" style="6"/>
  </cols>
  <sheetData>
    <row r="1" spans="1:253" s="23" customFormat="1" ht="20.149999999999999" customHeight="1" x14ac:dyDescent="0.3">
      <c r="A1" s="65">
        <v>8</v>
      </c>
      <c r="B1" s="65" t="s">
        <v>167</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10"/>
      <c r="IN1" s="10"/>
      <c r="IO1" s="10"/>
      <c r="IP1" s="10"/>
      <c r="IQ1" s="10"/>
      <c r="IR1" s="10"/>
    </row>
    <row r="2" spans="1:253" s="10" customFormat="1" ht="14.25" customHeight="1" x14ac:dyDescent="0.3">
      <c r="A2" s="7"/>
      <c r="B2" s="1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row>
    <row r="3" spans="1:253" ht="14.25" customHeight="1" x14ac:dyDescent="0.3">
      <c r="A3" s="7"/>
      <c r="B3" s="18"/>
      <c r="C3" s="7"/>
      <c r="D3" s="21"/>
      <c r="E3" s="21"/>
      <c r="F3" s="21"/>
      <c r="G3" s="21"/>
      <c r="H3" s="21"/>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row>
    <row r="4" spans="1:253" ht="14.25" customHeight="1" x14ac:dyDescent="0.3">
      <c r="A4" s="7"/>
      <c r="B4" s="291" t="s">
        <v>291</v>
      </c>
      <c r="D4" s="7"/>
      <c r="E4" s="21"/>
      <c r="F4" s="21"/>
      <c r="G4" s="21"/>
      <c r="H4" s="21"/>
      <c r="I4" s="21"/>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row>
    <row r="5" spans="1:253" ht="14.25" customHeight="1" x14ac:dyDescent="0.3">
      <c r="A5" s="369"/>
      <c r="B5" s="6"/>
      <c r="C5" s="241"/>
    </row>
    <row r="6" spans="1:253" ht="14" x14ac:dyDescent="0.3">
      <c r="A6" s="369"/>
      <c r="B6" s="324" t="s">
        <v>237</v>
      </c>
      <c r="C6" s="324" t="s">
        <v>241</v>
      </c>
      <c r="D6" s="323" t="s">
        <v>219</v>
      </c>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323"/>
      <c r="AP6" s="323"/>
      <c r="AQ6" s="323"/>
      <c r="AR6" s="323"/>
      <c r="AS6" s="323"/>
      <c r="AT6" s="323"/>
      <c r="AU6" s="323"/>
      <c r="AV6" s="323"/>
      <c r="AW6" s="323"/>
      <c r="AX6" s="323"/>
      <c r="AY6" s="323"/>
      <c r="AZ6" s="323"/>
      <c r="BA6" s="323"/>
    </row>
    <row r="7" spans="1:253" ht="14" x14ac:dyDescent="0.3">
      <c r="A7" s="369"/>
      <c r="B7" s="325"/>
      <c r="C7" s="325"/>
      <c r="D7" s="328">
        <f>current_year</f>
        <v>2025</v>
      </c>
      <c r="E7" s="328">
        <f>D7+1</f>
        <v>2026</v>
      </c>
      <c r="F7" s="328">
        <f t="shared" ref="F7:BA7" si="0">E7+1</f>
        <v>2027</v>
      </c>
      <c r="G7" s="328">
        <f t="shared" si="0"/>
        <v>2028</v>
      </c>
      <c r="H7" s="328">
        <f t="shared" si="0"/>
        <v>2029</v>
      </c>
      <c r="I7" s="328">
        <f t="shared" si="0"/>
        <v>2030</v>
      </c>
      <c r="J7" s="328">
        <f t="shared" si="0"/>
        <v>2031</v>
      </c>
      <c r="K7" s="328">
        <f t="shared" si="0"/>
        <v>2032</v>
      </c>
      <c r="L7" s="328">
        <f t="shared" si="0"/>
        <v>2033</v>
      </c>
      <c r="M7" s="328">
        <f t="shared" si="0"/>
        <v>2034</v>
      </c>
      <c r="N7" s="328">
        <f t="shared" si="0"/>
        <v>2035</v>
      </c>
      <c r="O7" s="328">
        <f t="shared" si="0"/>
        <v>2036</v>
      </c>
      <c r="P7" s="328">
        <f t="shared" si="0"/>
        <v>2037</v>
      </c>
      <c r="Q7" s="328">
        <f t="shared" si="0"/>
        <v>2038</v>
      </c>
      <c r="R7" s="328">
        <f t="shared" si="0"/>
        <v>2039</v>
      </c>
      <c r="S7" s="328">
        <f t="shared" si="0"/>
        <v>2040</v>
      </c>
      <c r="T7" s="328">
        <f t="shared" si="0"/>
        <v>2041</v>
      </c>
      <c r="U7" s="328">
        <f t="shared" si="0"/>
        <v>2042</v>
      </c>
      <c r="V7" s="328">
        <f t="shared" si="0"/>
        <v>2043</v>
      </c>
      <c r="W7" s="328">
        <f t="shared" si="0"/>
        <v>2044</v>
      </c>
      <c r="X7" s="328">
        <f t="shared" si="0"/>
        <v>2045</v>
      </c>
      <c r="Y7" s="328">
        <f t="shared" si="0"/>
        <v>2046</v>
      </c>
      <c r="Z7" s="328">
        <f t="shared" si="0"/>
        <v>2047</v>
      </c>
      <c r="AA7" s="328">
        <f t="shared" si="0"/>
        <v>2048</v>
      </c>
      <c r="AB7" s="328">
        <f t="shared" si="0"/>
        <v>2049</v>
      </c>
      <c r="AC7" s="328">
        <f t="shared" si="0"/>
        <v>2050</v>
      </c>
      <c r="AD7" s="328">
        <f t="shared" si="0"/>
        <v>2051</v>
      </c>
      <c r="AE7" s="328">
        <f t="shared" si="0"/>
        <v>2052</v>
      </c>
      <c r="AF7" s="328">
        <f t="shared" si="0"/>
        <v>2053</v>
      </c>
      <c r="AG7" s="328">
        <f t="shared" si="0"/>
        <v>2054</v>
      </c>
      <c r="AH7" s="328">
        <f t="shared" si="0"/>
        <v>2055</v>
      </c>
      <c r="AI7" s="328">
        <f t="shared" si="0"/>
        <v>2056</v>
      </c>
      <c r="AJ7" s="328">
        <f t="shared" si="0"/>
        <v>2057</v>
      </c>
      <c r="AK7" s="328">
        <f t="shared" si="0"/>
        <v>2058</v>
      </c>
      <c r="AL7" s="328">
        <f t="shared" si="0"/>
        <v>2059</v>
      </c>
      <c r="AM7" s="328">
        <f t="shared" si="0"/>
        <v>2060</v>
      </c>
      <c r="AN7" s="328">
        <f t="shared" si="0"/>
        <v>2061</v>
      </c>
      <c r="AO7" s="328">
        <f t="shared" si="0"/>
        <v>2062</v>
      </c>
      <c r="AP7" s="328">
        <f t="shared" si="0"/>
        <v>2063</v>
      </c>
      <c r="AQ7" s="328">
        <f t="shared" si="0"/>
        <v>2064</v>
      </c>
      <c r="AR7" s="328">
        <f t="shared" si="0"/>
        <v>2065</v>
      </c>
      <c r="AS7" s="328">
        <f t="shared" si="0"/>
        <v>2066</v>
      </c>
      <c r="AT7" s="328">
        <f t="shared" si="0"/>
        <v>2067</v>
      </c>
      <c r="AU7" s="328">
        <f t="shared" si="0"/>
        <v>2068</v>
      </c>
      <c r="AV7" s="328">
        <f t="shared" si="0"/>
        <v>2069</v>
      </c>
      <c r="AW7" s="328">
        <f t="shared" si="0"/>
        <v>2070</v>
      </c>
      <c r="AX7" s="328">
        <f t="shared" si="0"/>
        <v>2071</v>
      </c>
      <c r="AY7" s="328">
        <f t="shared" si="0"/>
        <v>2072</v>
      </c>
      <c r="AZ7" s="328">
        <f t="shared" si="0"/>
        <v>2073</v>
      </c>
      <c r="BA7" s="328">
        <f t="shared" si="0"/>
        <v>2074</v>
      </c>
    </row>
    <row r="8" spans="1:253" ht="14.25" customHeight="1" x14ac:dyDescent="0.3">
      <c r="A8" s="370" t="str">
        <f>IF(SUM(D8:BA8)=0,"",IF(ABS(BA8)*L_CHF!$BA$12/ABS(SUMPRODUCT(L_CHF!$D$12:$BA$12,D8:BA8))&gt;1%,"!",""))</f>
        <v/>
      </c>
      <c r="B8" s="258" t="s">
        <v>238</v>
      </c>
      <c r="C8" s="258" t="s">
        <v>242</v>
      </c>
      <c r="D8" s="214">
        <f>'L_CF Group Life'!F48</f>
        <v>0</v>
      </c>
      <c r="E8" s="214">
        <f>'L_CF Group Life'!G48</f>
        <v>0</v>
      </c>
      <c r="F8" s="214">
        <f>'L_CF Group Life'!H48</f>
        <v>0</v>
      </c>
      <c r="G8" s="214">
        <f>'L_CF Group Life'!I48</f>
        <v>0</v>
      </c>
      <c r="H8" s="214">
        <f>'L_CF Group Life'!J48</f>
        <v>0</v>
      </c>
      <c r="I8" s="214">
        <f>'L_CF Group Life'!K48</f>
        <v>0</v>
      </c>
      <c r="J8" s="214">
        <f>'L_CF Group Life'!L48</f>
        <v>0</v>
      </c>
      <c r="K8" s="214">
        <f>'L_CF Group Life'!M48</f>
        <v>0</v>
      </c>
      <c r="L8" s="214">
        <f>'L_CF Group Life'!N48</f>
        <v>0</v>
      </c>
      <c r="M8" s="214">
        <f>'L_CF Group Life'!O48</f>
        <v>0</v>
      </c>
      <c r="N8" s="214">
        <f>'L_CF Group Life'!P48</f>
        <v>0</v>
      </c>
      <c r="O8" s="214">
        <f>'L_CF Group Life'!Q48</f>
        <v>0</v>
      </c>
      <c r="P8" s="214">
        <f>'L_CF Group Life'!R48</f>
        <v>0</v>
      </c>
      <c r="Q8" s="214">
        <f>'L_CF Group Life'!S48</f>
        <v>0</v>
      </c>
      <c r="R8" s="214">
        <f>'L_CF Group Life'!T48</f>
        <v>0</v>
      </c>
      <c r="S8" s="214">
        <f>'L_CF Group Life'!U48</f>
        <v>0</v>
      </c>
      <c r="T8" s="214">
        <f>'L_CF Group Life'!V48</f>
        <v>0</v>
      </c>
      <c r="U8" s="214">
        <f>'L_CF Group Life'!W48</f>
        <v>0</v>
      </c>
      <c r="V8" s="214">
        <f>'L_CF Group Life'!X48</f>
        <v>0</v>
      </c>
      <c r="W8" s="214">
        <f>'L_CF Group Life'!Y48</f>
        <v>0</v>
      </c>
      <c r="X8" s="214">
        <f>'L_CF Group Life'!Z48</f>
        <v>0</v>
      </c>
      <c r="Y8" s="214">
        <f>'L_CF Group Life'!AA48</f>
        <v>0</v>
      </c>
      <c r="Z8" s="214">
        <f>'L_CF Group Life'!AB48</f>
        <v>0</v>
      </c>
      <c r="AA8" s="214">
        <f>'L_CF Group Life'!AC48</f>
        <v>0</v>
      </c>
      <c r="AB8" s="214">
        <f>'L_CF Group Life'!AD48</f>
        <v>0</v>
      </c>
      <c r="AC8" s="214">
        <f>'L_CF Group Life'!AE48</f>
        <v>0</v>
      </c>
      <c r="AD8" s="214">
        <f>'L_CF Group Life'!AF48</f>
        <v>0</v>
      </c>
      <c r="AE8" s="214">
        <f>'L_CF Group Life'!AG48</f>
        <v>0</v>
      </c>
      <c r="AF8" s="214">
        <f>'L_CF Group Life'!AH48</f>
        <v>0</v>
      </c>
      <c r="AG8" s="214">
        <f>'L_CF Group Life'!AI48</f>
        <v>0</v>
      </c>
      <c r="AH8" s="214">
        <f>'L_CF Group Life'!AJ48</f>
        <v>0</v>
      </c>
      <c r="AI8" s="214">
        <f>'L_CF Group Life'!AK48</f>
        <v>0</v>
      </c>
      <c r="AJ8" s="214">
        <f>'L_CF Group Life'!AL48</f>
        <v>0</v>
      </c>
      <c r="AK8" s="214">
        <f>'L_CF Group Life'!AM48</f>
        <v>0</v>
      </c>
      <c r="AL8" s="214">
        <f>'L_CF Group Life'!AN48</f>
        <v>0</v>
      </c>
      <c r="AM8" s="214">
        <f>'L_CF Group Life'!AO48</f>
        <v>0</v>
      </c>
      <c r="AN8" s="214">
        <f>'L_CF Group Life'!AP48</f>
        <v>0</v>
      </c>
      <c r="AO8" s="214">
        <f>'L_CF Group Life'!AQ48</f>
        <v>0</v>
      </c>
      <c r="AP8" s="214">
        <f>'L_CF Group Life'!AR48</f>
        <v>0</v>
      </c>
      <c r="AQ8" s="214">
        <f>'L_CF Group Life'!AS48</f>
        <v>0</v>
      </c>
      <c r="AR8" s="214">
        <f>'L_CF Group Life'!AT48</f>
        <v>0</v>
      </c>
      <c r="AS8" s="214">
        <f>'L_CF Group Life'!AU48</f>
        <v>0</v>
      </c>
      <c r="AT8" s="214">
        <f>'L_CF Group Life'!AV48</f>
        <v>0</v>
      </c>
      <c r="AU8" s="214">
        <f>'L_CF Group Life'!AW48</f>
        <v>0</v>
      </c>
      <c r="AV8" s="214">
        <f>'L_CF Group Life'!AX48</f>
        <v>0</v>
      </c>
      <c r="AW8" s="214">
        <f>'L_CF Group Life'!AY48</f>
        <v>0</v>
      </c>
      <c r="AX8" s="214">
        <f>'L_CF Group Life'!AZ48</f>
        <v>0</v>
      </c>
      <c r="AY8" s="214">
        <f>'L_CF Group Life'!BA48</f>
        <v>0</v>
      </c>
      <c r="AZ8" s="214">
        <f>'L_CF Group Life'!BB48</f>
        <v>0</v>
      </c>
      <c r="BA8" s="214">
        <f>'L_CF Group Life'!BC48</f>
        <v>0</v>
      </c>
    </row>
    <row r="9" spans="1:253" ht="14.25" customHeight="1" x14ac:dyDescent="0.3">
      <c r="A9" s="370" t="str">
        <f>IF(SUM(D9:BA9)=0,"",IF(ABS(BA9)*L_CHF!$BA$12/ABS(SUMPRODUCT(L_CHF!$D$12:$BA$12,D9:BA9))&gt;1%,"!",""))</f>
        <v/>
      </c>
      <c r="B9" s="258" t="s">
        <v>238</v>
      </c>
      <c r="C9" s="258" t="s">
        <v>243</v>
      </c>
      <c r="D9" s="214">
        <f>'L_CF Ind Life Trad_CHF'!F51</f>
        <v>0</v>
      </c>
      <c r="E9" s="214">
        <f>'L_CF Ind Life Trad_CHF'!G51</f>
        <v>0</v>
      </c>
      <c r="F9" s="214">
        <f>'L_CF Ind Life Trad_CHF'!H51</f>
        <v>0</v>
      </c>
      <c r="G9" s="214">
        <f>'L_CF Ind Life Trad_CHF'!I51</f>
        <v>0</v>
      </c>
      <c r="H9" s="214">
        <f>'L_CF Ind Life Trad_CHF'!J51</f>
        <v>0</v>
      </c>
      <c r="I9" s="214">
        <f>'L_CF Ind Life Trad_CHF'!K51</f>
        <v>0</v>
      </c>
      <c r="J9" s="214">
        <f>'L_CF Ind Life Trad_CHF'!L51</f>
        <v>0</v>
      </c>
      <c r="K9" s="214">
        <f>'L_CF Ind Life Trad_CHF'!M51</f>
        <v>0</v>
      </c>
      <c r="L9" s="214">
        <f>'L_CF Ind Life Trad_CHF'!N51</f>
        <v>0</v>
      </c>
      <c r="M9" s="214">
        <f>'L_CF Ind Life Trad_CHF'!O51</f>
        <v>0</v>
      </c>
      <c r="N9" s="214">
        <f>'L_CF Ind Life Trad_CHF'!P51</f>
        <v>0</v>
      </c>
      <c r="O9" s="214">
        <f>'L_CF Ind Life Trad_CHF'!Q51</f>
        <v>0</v>
      </c>
      <c r="P9" s="214">
        <f>'L_CF Ind Life Trad_CHF'!R51</f>
        <v>0</v>
      </c>
      <c r="Q9" s="214">
        <f>'L_CF Ind Life Trad_CHF'!S51</f>
        <v>0</v>
      </c>
      <c r="R9" s="214">
        <f>'L_CF Ind Life Trad_CHF'!T51</f>
        <v>0</v>
      </c>
      <c r="S9" s="214">
        <f>'L_CF Ind Life Trad_CHF'!U51</f>
        <v>0</v>
      </c>
      <c r="T9" s="214">
        <f>'L_CF Ind Life Trad_CHF'!V51</f>
        <v>0</v>
      </c>
      <c r="U9" s="214">
        <f>'L_CF Ind Life Trad_CHF'!W51</f>
        <v>0</v>
      </c>
      <c r="V9" s="214">
        <f>'L_CF Ind Life Trad_CHF'!X51</f>
        <v>0</v>
      </c>
      <c r="W9" s="214">
        <f>'L_CF Ind Life Trad_CHF'!Y51</f>
        <v>0</v>
      </c>
      <c r="X9" s="214">
        <f>'L_CF Ind Life Trad_CHF'!Z51</f>
        <v>0</v>
      </c>
      <c r="Y9" s="214">
        <f>'L_CF Ind Life Trad_CHF'!AA51</f>
        <v>0</v>
      </c>
      <c r="Z9" s="214">
        <f>'L_CF Ind Life Trad_CHF'!AB51</f>
        <v>0</v>
      </c>
      <c r="AA9" s="214">
        <f>'L_CF Ind Life Trad_CHF'!AC51</f>
        <v>0</v>
      </c>
      <c r="AB9" s="214">
        <f>'L_CF Ind Life Trad_CHF'!AD51</f>
        <v>0</v>
      </c>
      <c r="AC9" s="214">
        <f>'L_CF Ind Life Trad_CHF'!AE51</f>
        <v>0</v>
      </c>
      <c r="AD9" s="214">
        <f>'L_CF Ind Life Trad_CHF'!AF51</f>
        <v>0</v>
      </c>
      <c r="AE9" s="214">
        <f>'L_CF Ind Life Trad_CHF'!AG51</f>
        <v>0</v>
      </c>
      <c r="AF9" s="214">
        <f>'L_CF Ind Life Trad_CHF'!AH51</f>
        <v>0</v>
      </c>
      <c r="AG9" s="214">
        <f>'L_CF Ind Life Trad_CHF'!AI51</f>
        <v>0</v>
      </c>
      <c r="AH9" s="214">
        <f>'L_CF Ind Life Trad_CHF'!AJ51</f>
        <v>0</v>
      </c>
      <c r="AI9" s="214">
        <f>'L_CF Ind Life Trad_CHF'!AK51</f>
        <v>0</v>
      </c>
      <c r="AJ9" s="214">
        <f>'L_CF Ind Life Trad_CHF'!AL51</f>
        <v>0</v>
      </c>
      <c r="AK9" s="214">
        <f>'L_CF Ind Life Trad_CHF'!AM51</f>
        <v>0</v>
      </c>
      <c r="AL9" s="214">
        <f>'L_CF Ind Life Trad_CHF'!AN51</f>
        <v>0</v>
      </c>
      <c r="AM9" s="214">
        <f>'L_CF Ind Life Trad_CHF'!AO51</f>
        <v>0</v>
      </c>
      <c r="AN9" s="214">
        <f>'L_CF Ind Life Trad_CHF'!AP51</f>
        <v>0</v>
      </c>
      <c r="AO9" s="214">
        <f>'L_CF Ind Life Trad_CHF'!AQ51</f>
        <v>0</v>
      </c>
      <c r="AP9" s="214">
        <f>'L_CF Ind Life Trad_CHF'!AR51</f>
        <v>0</v>
      </c>
      <c r="AQ9" s="214">
        <f>'L_CF Ind Life Trad_CHF'!AS51</f>
        <v>0</v>
      </c>
      <c r="AR9" s="214">
        <f>'L_CF Ind Life Trad_CHF'!AT51</f>
        <v>0</v>
      </c>
      <c r="AS9" s="214">
        <f>'L_CF Ind Life Trad_CHF'!AU51</f>
        <v>0</v>
      </c>
      <c r="AT9" s="214">
        <f>'L_CF Ind Life Trad_CHF'!AV51</f>
        <v>0</v>
      </c>
      <c r="AU9" s="214">
        <f>'L_CF Ind Life Trad_CHF'!AW51</f>
        <v>0</v>
      </c>
      <c r="AV9" s="214">
        <f>'L_CF Ind Life Trad_CHF'!AX51</f>
        <v>0</v>
      </c>
      <c r="AW9" s="214">
        <f>'L_CF Ind Life Trad_CHF'!AY51</f>
        <v>0</v>
      </c>
      <c r="AX9" s="214">
        <f>'L_CF Ind Life Trad_CHF'!AZ51</f>
        <v>0</v>
      </c>
      <c r="AY9" s="214">
        <f>'L_CF Ind Life Trad_CHF'!BA51</f>
        <v>0</v>
      </c>
      <c r="AZ9" s="214">
        <f>'L_CF Ind Life Trad_CHF'!BB51</f>
        <v>0</v>
      </c>
      <c r="BA9" s="214">
        <f>'L_CF Ind Life Trad_CHF'!BC51</f>
        <v>0</v>
      </c>
    </row>
    <row r="10" spans="1:253" ht="14" x14ac:dyDescent="0.3">
      <c r="A10" s="371"/>
      <c r="B10" s="326" t="s">
        <v>238</v>
      </c>
      <c r="C10" s="326" t="s">
        <v>269</v>
      </c>
      <c r="D10" s="330">
        <f>-SUM(D8:D9)</f>
        <v>0</v>
      </c>
      <c r="E10" s="330">
        <f t="shared" ref="E10:BA10" si="1">-SUM(E8:E9)</f>
        <v>0</v>
      </c>
      <c r="F10" s="330">
        <f t="shared" si="1"/>
        <v>0</v>
      </c>
      <c r="G10" s="330">
        <f t="shared" si="1"/>
        <v>0</v>
      </c>
      <c r="H10" s="330">
        <f t="shared" si="1"/>
        <v>0</v>
      </c>
      <c r="I10" s="330">
        <f t="shared" si="1"/>
        <v>0</v>
      </c>
      <c r="J10" s="330">
        <f t="shared" si="1"/>
        <v>0</v>
      </c>
      <c r="K10" s="330">
        <f t="shared" si="1"/>
        <v>0</v>
      </c>
      <c r="L10" s="330">
        <f t="shared" si="1"/>
        <v>0</v>
      </c>
      <c r="M10" s="330">
        <f t="shared" si="1"/>
        <v>0</v>
      </c>
      <c r="N10" s="330">
        <f t="shared" si="1"/>
        <v>0</v>
      </c>
      <c r="O10" s="330">
        <f t="shared" si="1"/>
        <v>0</v>
      </c>
      <c r="P10" s="330">
        <f t="shared" si="1"/>
        <v>0</v>
      </c>
      <c r="Q10" s="330">
        <f t="shared" si="1"/>
        <v>0</v>
      </c>
      <c r="R10" s="330">
        <f t="shared" si="1"/>
        <v>0</v>
      </c>
      <c r="S10" s="330">
        <f t="shared" si="1"/>
        <v>0</v>
      </c>
      <c r="T10" s="330">
        <f t="shared" si="1"/>
        <v>0</v>
      </c>
      <c r="U10" s="330">
        <f t="shared" si="1"/>
        <v>0</v>
      </c>
      <c r="V10" s="330">
        <f t="shared" si="1"/>
        <v>0</v>
      </c>
      <c r="W10" s="330">
        <f t="shared" si="1"/>
        <v>0</v>
      </c>
      <c r="X10" s="330">
        <f t="shared" si="1"/>
        <v>0</v>
      </c>
      <c r="Y10" s="330">
        <f t="shared" si="1"/>
        <v>0</v>
      </c>
      <c r="Z10" s="330">
        <f t="shared" si="1"/>
        <v>0</v>
      </c>
      <c r="AA10" s="330">
        <f t="shared" si="1"/>
        <v>0</v>
      </c>
      <c r="AB10" s="330">
        <f t="shared" si="1"/>
        <v>0</v>
      </c>
      <c r="AC10" s="330">
        <f t="shared" si="1"/>
        <v>0</v>
      </c>
      <c r="AD10" s="330">
        <f t="shared" si="1"/>
        <v>0</v>
      </c>
      <c r="AE10" s="330">
        <f t="shared" si="1"/>
        <v>0</v>
      </c>
      <c r="AF10" s="330">
        <f t="shared" si="1"/>
        <v>0</v>
      </c>
      <c r="AG10" s="330">
        <f t="shared" si="1"/>
        <v>0</v>
      </c>
      <c r="AH10" s="330">
        <f t="shared" si="1"/>
        <v>0</v>
      </c>
      <c r="AI10" s="330">
        <f t="shared" si="1"/>
        <v>0</v>
      </c>
      <c r="AJ10" s="330">
        <f t="shared" si="1"/>
        <v>0</v>
      </c>
      <c r="AK10" s="330">
        <f t="shared" si="1"/>
        <v>0</v>
      </c>
      <c r="AL10" s="330">
        <f t="shared" si="1"/>
        <v>0</v>
      </c>
      <c r="AM10" s="330">
        <f t="shared" si="1"/>
        <v>0</v>
      </c>
      <c r="AN10" s="330">
        <f t="shared" si="1"/>
        <v>0</v>
      </c>
      <c r="AO10" s="330">
        <f t="shared" si="1"/>
        <v>0</v>
      </c>
      <c r="AP10" s="330">
        <f t="shared" si="1"/>
        <v>0</v>
      </c>
      <c r="AQ10" s="330">
        <f t="shared" si="1"/>
        <v>0</v>
      </c>
      <c r="AR10" s="330">
        <f t="shared" si="1"/>
        <v>0</v>
      </c>
      <c r="AS10" s="330">
        <f t="shared" si="1"/>
        <v>0</v>
      </c>
      <c r="AT10" s="330">
        <f t="shared" si="1"/>
        <v>0</v>
      </c>
      <c r="AU10" s="330">
        <f t="shared" si="1"/>
        <v>0</v>
      </c>
      <c r="AV10" s="330">
        <f t="shared" si="1"/>
        <v>0</v>
      </c>
      <c r="AW10" s="330">
        <f t="shared" si="1"/>
        <v>0</v>
      </c>
      <c r="AX10" s="330">
        <f t="shared" si="1"/>
        <v>0</v>
      </c>
      <c r="AY10" s="330">
        <f t="shared" si="1"/>
        <v>0</v>
      </c>
      <c r="AZ10" s="330">
        <f t="shared" si="1"/>
        <v>0</v>
      </c>
      <c r="BA10" s="330">
        <f t="shared" si="1"/>
        <v>0</v>
      </c>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row>
    <row r="11" spans="1:253" customFormat="1" ht="12.75" customHeight="1" x14ac:dyDescent="0.3">
      <c r="A11" s="369"/>
    </row>
    <row r="12" spans="1:253" ht="12.75" customHeight="1" x14ac:dyDescent="0.3">
      <c r="A12" s="370" t="str">
        <f>IF(SUM(D12:BA12)=0,"",IF(ABS(BA12)*L_EUR!$BA$12/ABS(SUMPRODUCT(L_EUR!$D$12:$BA$12,D12:BA12))&gt;1%,"!",""))</f>
        <v/>
      </c>
      <c r="B12" s="332" t="s">
        <v>122</v>
      </c>
      <c r="C12" s="332" t="s">
        <v>243</v>
      </c>
      <c r="D12" s="333">
        <f>'L_CF Ind Life Trad_EUR'!F51</f>
        <v>0</v>
      </c>
      <c r="E12" s="333">
        <f>'L_CF Ind Life Trad_EUR'!G51</f>
        <v>0</v>
      </c>
      <c r="F12" s="333">
        <f>'L_CF Ind Life Trad_EUR'!H51</f>
        <v>0</v>
      </c>
      <c r="G12" s="333">
        <f>'L_CF Ind Life Trad_EUR'!I51</f>
        <v>0</v>
      </c>
      <c r="H12" s="333">
        <f>'L_CF Ind Life Trad_EUR'!J51</f>
        <v>0</v>
      </c>
      <c r="I12" s="333">
        <f>'L_CF Ind Life Trad_EUR'!K51</f>
        <v>0</v>
      </c>
      <c r="J12" s="333">
        <f>'L_CF Ind Life Trad_EUR'!L51</f>
        <v>0</v>
      </c>
      <c r="K12" s="333">
        <f>'L_CF Ind Life Trad_EUR'!M51</f>
        <v>0</v>
      </c>
      <c r="L12" s="333">
        <f>'L_CF Ind Life Trad_EUR'!N51</f>
        <v>0</v>
      </c>
      <c r="M12" s="333">
        <f>'L_CF Ind Life Trad_EUR'!O51</f>
        <v>0</v>
      </c>
      <c r="N12" s="333">
        <f>'L_CF Ind Life Trad_EUR'!P51</f>
        <v>0</v>
      </c>
      <c r="O12" s="333">
        <f>'L_CF Ind Life Trad_EUR'!Q51</f>
        <v>0</v>
      </c>
      <c r="P12" s="333">
        <f>'L_CF Ind Life Trad_EUR'!R51</f>
        <v>0</v>
      </c>
      <c r="Q12" s="333">
        <f>'L_CF Ind Life Trad_EUR'!S51</f>
        <v>0</v>
      </c>
      <c r="R12" s="333">
        <f>'L_CF Ind Life Trad_EUR'!T51</f>
        <v>0</v>
      </c>
      <c r="S12" s="333">
        <f>'L_CF Ind Life Trad_EUR'!U51</f>
        <v>0</v>
      </c>
      <c r="T12" s="333">
        <f>'L_CF Ind Life Trad_EUR'!V51</f>
        <v>0</v>
      </c>
      <c r="U12" s="333">
        <f>'L_CF Ind Life Trad_EUR'!W51</f>
        <v>0</v>
      </c>
      <c r="V12" s="333">
        <f>'L_CF Ind Life Trad_EUR'!X51</f>
        <v>0</v>
      </c>
      <c r="W12" s="333">
        <f>'L_CF Ind Life Trad_EUR'!Y51</f>
        <v>0</v>
      </c>
      <c r="X12" s="333">
        <f>'L_CF Ind Life Trad_EUR'!Z51</f>
        <v>0</v>
      </c>
      <c r="Y12" s="333">
        <f>'L_CF Ind Life Trad_EUR'!AA51</f>
        <v>0</v>
      </c>
      <c r="Z12" s="333">
        <f>'L_CF Ind Life Trad_EUR'!AB51</f>
        <v>0</v>
      </c>
      <c r="AA12" s="333">
        <f>'L_CF Ind Life Trad_EUR'!AC51</f>
        <v>0</v>
      </c>
      <c r="AB12" s="333">
        <f>'L_CF Ind Life Trad_EUR'!AD51</f>
        <v>0</v>
      </c>
      <c r="AC12" s="333">
        <f>'L_CF Ind Life Trad_EUR'!AE51</f>
        <v>0</v>
      </c>
      <c r="AD12" s="333">
        <f>'L_CF Ind Life Trad_EUR'!AF51</f>
        <v>0</v>
      </c>
      <c r="AE12" s="333">
        <f>'L_CF Ind Life Trad_EUR'!AG51</f>
        <v>0</v>
      </c>
      <c r="AF12" s="333">
        <f>'L_CF Ind Life Trad_EUR'!AH51</f>
        <v>0</v>
      </c>
      <c r="AG12" s="333">
        <f>'L_CF Ind Life Trad_EUR'!AI51</f>
        <v>0</v>
      </c>
      <c r="AH12" s="333">
        <f>'L_CF Ind Life Trad_EUR'!AJ51</f>
        <v>0</v>
      </c>
      <c r="AI12" s="333">
        <f>'L_CF Ind Life Trad_EUR'!AK51</f>
        <v>0</v>
      </c>
      <c r="AJ12" s="333">
        <f>'L_CF Ind Life Trad_EUR'!AL51</f>
        <v>0</v>
      </c>
      <c r="AK12" s="333">
        <f>'L_CF Ind Life Trad_EUR'!AM51</f>
        <v>0</v>
      </c>
      <c r="AL12" s="333">
        <f>'L_CF Ind Life Trad_EUR'!AN51</f>
        <v>0</v>
      </c>
      <c r="AM12" s="333">
        <f>'L_CF Ind Life Trad_EUR'!AO51</f>
        <v>0</v>
      </c>
      <c r="AN12" s="333">
        <f>'L_CF Ind Life Trad_EUR'!AP51</f>
        <v>0</v>
      </c>
      <c r="AO12" s="333">
        <f>'L_CF Ind Life Trad_EUR'!AQ51</f>
        <v>0</v>
      </c>
      <c r="AP12" s="333">
        <f>'L_CF Ind Life Trad_EUR'!AR51</f>
        <v>0</v>
      </c>
      <c r="AQ12" s="333">
        <f>'L_CF Ind Life Trad_EUR'!AS51</f>
        <v>0</v>
      </c>
      <c r="AR12" s="333">
        <f>'L_CF Ind Life Trad_EUR'!AT51</f>
        <v>0</v>
      </c>
      <c r="AS12" s="333">
        <f>'L_CF Ind Life Trad_EUR'!AU51</f>
        <v>0</v>
      </c>
      <c r="AT12" s="333">
        <f>'L_CF Ind Life Trad_EUR'!AV51</f>
        <v>0</v>
      </c>
      <c r="AU12" s="333">
        <f>'L_CF Ind Life Trad_EUR'!AW51</f>
        <v>0</v>
      </c>
      <c r="AV12" s="333">
        <f>'L_CF Ind Life Trad_EUR'!AX51</f>
        <v>0</v>
      </c>
      <c r="AW12" s="333">
        <f>'L_CF Ind Life Trad_EUR'!AY51</f>
        <v>0</v>
      </c>
      <c r="AX12" s="333">
        <f>'L_CF Ind Life Trad_EUR'!AZ51</f>
        <v>0</v>
      </c>
      <c r="AY12" s="333">
        <f>'L_CF Ind Life Trad_EUR'!BA51</f>
        <v>0</v>
      </c>
      <c r="AZ12" s="333">
        <f>'L_CF Ind Life Trad_EUR'!BB51</f>
        <v>0</v>
      </c>
      <c r="BA12" s="333">
        <f>'L_CF Ind Life Trad_EUR'!BC51</f>
        <v>0</v>
      </c>
    </row>
    <row r="13" spans="1:253" ht="12.75" customHeight="1" x14ac:dyDescent="0.3">
      <c r="A13" s="369"/>
      <c r="B13" s="326" t="s">
        <v>122</v>
      </c>
      <c r="C13" s="326" t="s">
        <v>269</v>
      </c>
      <c r="D13" s="330">
        <f>-D12</f>
        <v>0</v>
      </c>
      <c r="E13" s="330">
        <f t="shared" ref="E13:BA13" si="2">-E12</f>
        <v>0</v>
      </c>
      <c r="F13" s="330">
        <f t="shared" si="2"/>
        <v>0</v>
      </c>
      <c r="G13" s="330">
        <f t="shared" si="2"/>
        <v>0</v>
      </c>
      <c r="H13" s="330">
        <f t="shared" si="2"/>
        <v>0</v>
      </c>
      <c r="I13" s="330">
        <f t="shared" si="2"/>
        <v>0</v>
      </c>
      <c r="J13" s="330">
        <f t="shared" si="2"/>
        <v>0</v>
      </c>
      <c r="K13" s="330">
        <f t="shared" si="2"/>
        <v>0</v>
      </c>
      <c r="L13" s="330">
        <f t="shared" si="2"/>
        <v>0</v>
      </c>
      <c r="M13" s="330">
        <f t="shared" si="2"/>
        <v>0</v>
      </c>
      <c r="N13" s="330">
        <f t="shared" si="2"/>
        <v>0</v>
      </c>
      <c r="O13" s="330">
        <f t="shared" si="2"/>
        <v>0</v>
      </c>
      <c r="P13" s="330">
        <f t="shared" si="2"/>
        <v>0</v>
      </c>
      <c r="Q13" s="330">
        <f t="shared" si="2"/>
        <v>0</v>
      </c>
      <c r="R13" s="330">
        <f t="shared" si="2"/>
        <v>0</v>
      </c>
      <c r="S13" s="330">
        <f t="shared" si="2"/>
        <v>0</v>
      </c>
      <c r="T13" s="330">
        <f t="shared" si="2"/>
        <v>0</v>
      </c>
      <c r="U13" s="330">
        <f t="shared" si="2"/>
        <v>0</v>
      </c>
      <c r="V13" s="330">
        <f t="shared" si="2"/>
        <v>0</v>
      </c>
      <c r="W13" s="330">
        <f t="shared" si="2"/>
        <v>0</v>
      </c>
      <c r="X13" s="330">
        <f t="shared" si="2"/>
        <v>0</v>
      </c>
      <c r="Y13" s="330">
        <f t="shared" si="2"/>
        <v>0</v>
      </c>
      <c r="Z13" s="330">
        <f t="shared" si="2"/>
        <v>0</v>
      </c>
      <c r="AA13" s="330">
        <f t="shared" si="2"/>
        <v>0</v>
      </c>
      <c r="AB13" s="330">
        <f t="shared" si="2"/>
        <v>0</v>
      </c>
      <c r="AC13" s="330">
        <f t="shared" si="2"/>
        <v>0</v>
      </c>
      <c r="AD13" s="330">
        <f t="shared" si="2"/>
        <v>0</v>
      </c>
      <c r="AE13" s="330">
        <f t="shared" si="2"/>
        <v>0</v>
      </c>
      <c r="AF13" s="330">
        <f t="shared" si="2"/>
        <v>0</v>
      </c>
      <c r="AG13" s="330">
        <f t="shared" si="2"/>
        <v>0</v>
      </c>
      <c r="AH13" s="330">
        <f t="shared" si="2"/>
        <v>0</v>
      </c>
      <c r="AI13" s="330">
        <f t="shared" si="2"/>
        <v>0</v>
      </c>
      <c r="AJ13" s="330">
        <f t="shared" si="2"/>
        <v>0</v>
      </c>
      <c r="AK13" s="330">
        <f t="shared" si="2"/>
        <v>0</v>
      </c>
      <c r="AL13" s="330">
        <f t="shared" si="2"/>
        <v>0</v>
      </c>
      <c r="AM13" s="330">
        <f t="shared" si="2"/>
        <v>0</v>
      </c>
      <c r="AN13" s="330">
        <f t="shared" si="2"/>
        <v>0</v>
      </c>
      <c r="AO13" s="330">
        <f t="shared" si="2"/>
        <v>0</v>
      </c>
      <c r="AP13" s="330">
        <f t="shared" si="2"/>
        <v>0</v>
      </c>
      <c r="AQ13" s="330">
        <f t="shared" si="2"/>
        <v>0</v>
      </c>
      <c r="AR13" s="330">
        <f t="shared" si="2"/>
        <v>0</v>
      </c>
      <c r="AS13" s="330">
        <f t="shared" si="2"/>
        <v>0</v>
      </c>
      <c r="AT13" s="330">
        <f t="shared" si="2"/>
        <v>0</v>
      </c>
      <c r="AU13" s="330">
        <f t="shared" si="2"/>
        <v>0</v>
      </c>
      <c r="AV13" s="330">
        <f t="shared" si="2"/>
        <v>0</v>
      </c>
      <c r="AW13" s="330">
        <f t="shared" si="2"/>
        <v>0</v>
      </c>
      <c r="AX13" s="330">
        <f t="shared" si="2"/>
        <v>0</v>
      </c>
      <c r="AY13" s="330">
        <f t="shared" si="2"/>
        <v>0</v>
      </c>
      <c r="AZ13" s="330">
        <f t="shared" si="2"/>
        <v>0</v>
      </c>
      <c r="BA13" s="330">
        <f t="shared" si="2"/>
        <v>0</v>
      </c>
    </row>
    <row r="14" spans="1:253" customFormat="1" ht="12.75" customHeight="1" x14ac:dyDescent="0.3">
      <c r="A14" s="369"/>
    </row>
    <row r="15" spans="1:253" ht="12.75" customHeight="1" x14ac:dyDescent="0.3">
      <c r="A15" s="370" t="str">
        <f>IF(SUM(D15:BA15)=0,"",IF(ABS(BA15)*L_USD!$BA$12/ABS(SUMPRODUCT(L_USD!$D$12:$BA$12,D15:BA15))&gt;1%,"!",""))</f>
        <v/>
      </c>
      <c r="B15" s="332" t="s">
        <v>239</v>
      </c>
      <c r="C15" s="332" t="s">
        <v>243</v>
      </c>
      <c r="D15" s="333">
        <f>'L_CF Ind Life Trad_USD'!F51</f>
        <v>0</v>
      </c>
      <c r="E15" s="333">
        <f>'L_CF Ind Life Trad_USD'!G51</f>
        <v>0</v>
      </c>
      <c r="F15" s="333">
        <f>'L_CF Ind Life Trad_USD'!H51</f>
        <v>0</v>
      </c>
      <c r="G15" s="333">
        <f>'L_CF Ind Life Trad_USD'!I51</f>
        <v>0</v>
      </c>
      <c r="H15" s="333">
        <f>'L_CF Ind Life Trad_USD'!J51</f>
        <v>0</v>
      </c>
      <c r="I15" s="333">
        <f>'L_CF Ind Life Trad_USD'!K51</f>
        <v>0</v>
      </c>
      <c r="J15" s="333">
        <f>'L_CF Ind Life Trad_USD'!L51</f>
        <v>0</v>
      </c>
      <c r="K15" s="333">
        <f>'L_CF Ind Life Trad_USD'!M51</f>
        <v>0</v>
      </c>
      <c r="L15" s="333">
        <f>'L_CF Ind Life Trad_USD'!N51</f>
        <v>0</v>
      </c>
      <c r="M15" s="333">
        <f>'L_CF Ind Life Trad_USD'!O51</f>
        <v>0</v>
      </c>
      <c r="N15" s="333">
        <f>'L_CF Ind Life Trad_USD'!P51</f>
        <v>0</v>
      </c>
      <c r="O15" s="333">
        <f>'L_CF Ind Life Trad_USD'!Q51</f>
        <v>0</v>
      </c>
      <c r="P15" s="333">
        <f>'L_CF Ind Life Trad_USD'!R51</f>
        <v>0</v>
      </c>
      <c r="Q15" s="333">
        <f>'L_CF Ind Life Trad_USD'!S51</f>
        <v>0</v>
      </c>
      <c r="R15" s="333">
        <f>'L_CF Ind Life Trad_USD'!T51</f>
        <v>0</v>
      </c>
      <c r="S15" s="333">
        <f>'L_CF Ind Life Trad_USD'!U51</f>
        <v>0</v>
      </c>
      <c r="T15" s="333">
        <f>'L_CF Ind Life Trad_USD'!V51</f>
        <v>0</v>
      </c>
      <c r="U15" s="333">
        <f>'L_CF Ind Life Trad_USD'!W51</f>
        <v>0</v>
      </c>
      <c r="V15" s="333">
        <f>'L_CF Ind Life Trad_USD'!X51</f>
        <v>0</v>
      </c>
      <c r="W15" s="333">
        <f>'L_CF Ind Life Trad_USD'!Y51</f>
        <v>0</v>
      </c>
      <c r="X15" s="333">
        <f>'L_CF Ind Life Trad_USD'!Z51</f>
        <v>0</v>
      </c>
      <c r="Y15" s="333">
        <f>'L_CF Ind Life Trad_USD'!AA51</f>
        <v>0</v>
      </c>
      <c r="Z15" s="333">
        <f>'L_CF Ind Life Trad_USD'!AB51</f>
        <v>0</v>
      </c>
      <c r="AA15" s="333">
        <f>'L_CF Ind Life Trad_USD'!AC51</f>
        <v>0</v>
      </c>
      <c r="AB15" s="333">
        <f>'L_CF Ind Life Trad_USD'!AD51</f>
        <v>0</v>
      </c>
      <c r="AC15" s="333">
        <f>'L_CF Ind Life Trad_USD'!AE51</f>
        <v>0</v>
      </c>
      <c r="AD15" s="333">
        <f>'L_CF Ind Life Trad_USD'!AF51</f>
        <v>0</v>
      </c>
      <c r="AE15" s="333">
        <f>'L_CF Ind Life Trad_USD'!AG51</f>
        <v>0</v>
      </c>
      <c r="AF15" s="333">
        <f>'L_CF Ind Life Trad_USD'!AH51</f>
        <v>0</v>
      </c>
      <c r="AG15" s="333">
        <f>'L_CF Ind Life Trad_USD'!AI51</f>
        <v>0</v>
      </c>
      <c r="AH15" s="333">
        <f>'L_CF Ind Life Trad_USD'!AJ51</f>
        <v>0</v>
      </c>
      <c r="AI15" s="333">
        <f>'L_CF Ind Life Trad_USD'!AK51</f>
        <v>0</v>
      </c>
      <c r="AJ15" s="333">
        <f>'L_CF Ind Life Trad_USD'!AL51</f>
        <v>0</v>
      </c>
      <c r="AK15" s="333">
        <f>'L_CF Ind Life Trad_USD'!AM51</f>
        <v>0</v>
      </c>
      <c r="AL15" s="333">
        <f>'L_CF Ind Life Trad_USD'!AN51</f>
        <v>0</v>
      </c>
      <c r="AM15" s="333">
        <f>'L_CF Ind Life Trad_USD'!AO51</f>
        <v>0</v>
      </c>
      <c r="AN15" s="333">
        <f>'L_CF Ind Life Trad_USD'!AP51</f>
        <v>0</v>
      </c>
      <c r="AO15" s="333">
        <f>'L_CF Ind Life Trad_USD'!AQ51</f>
        <v>0</v>
      </c>
      <c r="AP15" s="333">
        <f>'L_CF Ind Life Trad_USD'!AR51</f>
        <v>0</v>
      </c>
      <c r="AQ15" s="333">
        <f>'L_CF Ind Life Trad_USD'!AS51</f>
        <v>0</v>
      </c>
      <c r="AR15" s="333">
        <f>'L_CF Ind Life Trad_USD'!AT51</f>
        <v>0</v>
      </c>
      <c r="AS15" s="333">
        <f>'L_CF Ind Life Trad_USD'!AU51</f>
        <v>0</v>
      </c>
      <c r="AT15" s="333">
        <f>'L_CF Ind Life Trad_USD'!AV51</f>
        <v>0</v>
      </c>
      <c r="AU15" s="333">
        <f>'L_CF Ind Life Trad_USD'!AW51</f>
        <v>0</v>
      </c>
      <c r="AV15" s="333">
        <f>'L_CF Ind Life Trad_USD'!AX51</f>
        <v>0</v>
      </c>
      <c r="AW15" s="333">
        <f>'L_CF Ind Life Trad_USD'!AY51</f>
        <v>0</v>
      </c>
      <c r="AX15" s="333">
        <f>'L_CF Ind Life Trad_USD'!AZ51</f>
        <v>0</v>
      </c>
      <c r="AY15" s="333">
        <f>'L_CF Ind Life Trad_USD'!BA51</f>
        <v>0</v>
      </c>
      <c r="AZ15" s="333">
        <f>'L_CF Ind Life Trad_USD'!BB51</f>
        <v>0</v>
      </c>
      <c r="BA15" s="333">
        <f>'L_CF Ind Life Trad_USD'!BC51</f>
        <v>0</v>
      </c>
    </row>
    <row r="16" spans="1:253" ht="12.75" customHeight="1" x14ac:dyDescent="0.3">
      <c r="A16" s="369"/>
      <c r="B16" s="326" t="s">
        <v>239</v>
      </c>
      <c r="C16" s="326" t="s">
        <v>269</v>
      </c>
      <c r="D16" s="330">
        <f>-D15</f>
        <v>0</v>
      </c>
      <c r="E16" s="330">
        <f t="shared" ref="E16" si="3">-E15</f>
        <v>0</v>
      </c>
      <c r="F16" s="330">
        <f t="shared" ref="F16" si="4">-F15</f>
        <v>0</v>
      </c>
      <c r="G16" s="330">
        <f t="shared" ref="G16" si="5">-G15</f>
        <v>0</v>
      </c>
      <c r="H16" s="330">
        <f t="shared" ref="H16" si="6">-H15</f>
        <v>0</v>
      </c>
      <c r="I16" s="330">
        <f t="shared" ref="I16" si="7">-I15</f>
        <v>0</v>
      </c>
      <c r="J16" s="330">
        <f t="shared" ref="J16" si="8">-J15</f>
        <v>0</v>
      </c>
      <c r="K16" s="330">
        <f t="shared" ref="K16" si="9">-K15</f>
        <v>0</v>
      </c>
      <c r="L16" s="330">
        <f t="shared" ref="L16" si="10">-L15</f>
        <v>0</v>
      </c>
      <c r="M16" s="330">
        <f t="shared" ref="M16" si="11">-M15</f>
        <v>0</v>
      </c>
      <c r="N16" s="330">
        <f t="shared" ref="N16" si="12">-N15</f>
        <v>0</v>
      </c>
      <c r="O16" s="330">
        <f t="shared" ref="O16" si="13">-O15</f>
        <v>0</v>
      </c>
      <c r="P16" s="330">
        <f t="shared" ref="P16" si="14">-P15</f>
        <v>0</v>
      </c>
      <c r="Q16" s="330">
        <f t="shared" ref="Q16" si="15">-Q15</f>
        <v>0</v>
      </c>
      <c r="R16" s="330">
        <f t="shared" ref="R16" si="16">-R15</f>
        <v>0</v>
      </c>
      <c r="S16" s="330">
        <f t="shared" ref="S16" si="17">-S15</f>
        <v>0</v>
      </c>
      <c r="T16" s="330">
        <f t="shared" ref="T16" si="18">-T15</f>
        <v>0</v>
      </c>
      <c r="U16" s="330">
        <f t="shared" ref="U16" si="19">-U15</f>
        <v>0</v>
      </c>
      <c r="V16" s="330">
        <f t="shared" ref="V16" si="20">-V15</f>
        <v>0</v>
      </c>
      <c r="W16" s="330">
        <f t="shared" ref="W16" si="21">-W15</f>
        <v>0</v>
      </c>
      <c r="X16" s="330">
        <f t="shared" ref="X16" si="22">-X15</f>
        <v>0</v>
      </c>
      <c r="Y16" s="330">
        <f t="shared" ref="Y16" si="23">-Y15</f>
        <v>0</v>
      </c>
      <c r="Z16" s="330">
        <f t="shared" ref="Z16" si="24">-Z15</f>
        <v>0</v>
      </c>
      <c r="AA16" s="330">
        <f t="shared" ref="AA16" si="25">-AA15</f>
        <v>0</v>
      </c>
      <c r="AB16" s="330">
        <f t="shared" ref="AB16" si="26">-AB15</f>
        <v>0</v>
      </c>
      <c r="AC16" s="330">
        <f t="shared" ref="AC16" si="27">-AC15</f>
        <v>0</v>
      </c>
      <c r="AD16" s="330">
        <f t="shared" ref="AD16" si="28">-AD15</f>
        <v>0</v>
      </c>
      <c r="AE16" s="330">
        <f t="shared" ref="AE16" si="29">-AE15</f>
        <v>0</v>
      </c>
      <c r="AF16" s="330">
        <f t="shared" ref="AF16" si="30">-AF15</f>
        <v>0</v>
      </c>
      <c r="AG16" s="330">
        <f t="shared" ref="AG16" si="31">-AG15</f>
        <v>0</v>
      </c>
      <c r="AH16" s="330">
        <f t="shared" ref="AH16" si="32">-AH15</f>
        <v>0</v>
      </c>
      <c r="AI16" s="330">
        <f t="shared" ref="AI16" si="33">-AI15</f>
        <v>0</v>
      </c>
      <c r="AJ16" s="330">
        <f t="shared" ref="AJ16" si="34">-AJ15</f>
        <v>0</v>
      </c>
      <c r="AK16" s="330">
        <f t="shared" ref="AK16" si="35">-AK15</f>
        <v>0</v>
      </c>
      <c r="AL16" s="330">
        <f t="shared" ref="AL16" si="36">-AL15</f>
        <v>0</v>
      </c>
      <c r="AM16" s="330">
        <f t="shared" ref="AM16" si="37">-AM15</f>
        <v>0</v>
      </c>
      <c r="AN16" s="330">
        <f t="shared" ref="AN16" si="38">-AN15</f>
        <v>0</v>
      </c>
      <c r="AO16" s="330">
        <f t="shared" ref="AO16" si="39">-AO15</f>
        <v>0</v>
      </c>
      <c r="AP16" s="330">
        <f t="shared" ref="AP16" si="40">-AP15</f>
        <v>0</v>
      </c>
      <c r="AQ16" s="330">
        <f t="shared" ref="AQ16" si="41">-AQ15</f>
        <v>0</v>
      </c>
      <c r="AR16" s="330">
        <f t="shared" ref="AR16" si="42">-AR15</f>
        <v>0</v>
      </c>
      <c r="AS16" s="330">
        <f t="shared" ref="AS16" si="43">-AS15</f>
        <v>0</v>
      </c>
      <c r="AT16" s="330">
        <f t="shared" ref="AT16" si="44">-AT15</f>
        <v>0</v>
      </c>
      <c r="AU16" s="330">
        <f t="shared" ref="AU16" si="45">-AU15</f>
        <v>0</v>
      </c>
      <c r="AV16" s="330">
        <f t="shared" ref="AV16" si="46">-AV15</f>
        <v>0</v>
      </c>
      <c r="AW16" s="330">
        <f t="shared" ref="AW16" si="47">-AW15</f>
        <v>0</v>
      </c>
      <c r="AX16" s="330">
        <f t="shared" ref="AX16" si="48">-AX15</f>
        <v>0</v>
      </c>
      <c r="AY16" s="330">
        <f t="shared" ref="AY16" si="49">-AY15</f>
        <v>0</v>
      </c>
      <c r="AZ16" s="330">
        <f t="shared" ref="AZ16" si="50">-AZ15</f>
        <v>0</v>
      </c>
      <c r="BA16" s="330">
        <f t="shared" ref="BA16" si="51">-BA15</f>
        <v>0</v>
      </c>
    </row>
    <row r="17" spans="1:53" customFormat="1" ht="12.75" customHeight="1" x14ac:dyDescent="0.3">
      <c r="A17" s="369"/>
    </row>
    <row r="18" spans="1:53" ht="12.75" customHeight="1" x14ac:dyDescent="0.3">
      <c r="A18" s="370" t="str">
        <f>IF(SUM(D18:BA18)=0,"",IF(ABS(BA18)*L_GBP!$BA$12/ABS(SUMPRODUCT(L_GBP!$D$12:$BA$12,D18:BA18))&gt;1%,"!",""))</f>
        <v/>
      </c>
      <c r="B18" s="332" t="s">
        <v>240</v>
      </c>
      <c r="C18" s="332" t="s">
        <v>243</v>
      </c>
      <c r="D18" s="333">
        <f>'L_CF Ind Life Trad_GBP'!F51</f>
        <v>0</v>
      </c>
      <c r="E18" s="333">
        <f>'L_CF Ind Life Trad_GBP'!G51</f>
        <v>0</v>
      </c>
      <c r="F18" s="333">
        <f>'L_CF Ind Life Trad_GBP'!H51</f>
        <v>0</v>
      </c>
      <c r="G18" s="333">
        <f>'L_CF Ind Life Trad_GBP'!I51</f>
        <v>0</v>
      </c>
      <c r="H18" s="333">
        <f>'L_CF Ind Life Trad_GBP'!J51</f>
        <v>0</v>
      </c>
      <c r="I18" s="333">
        <f>'L_CF Ind Life Trad_GBP'!K51</f>
        <v>0</v>
      </c>
      <c r="J18" s="333">
        <f>'L_CF Ind Life Trad_GBP'!L51</f>
        <v>0</v>
      </c>
      <c r="K18" s="333">
        <f>'L_CF Ind Life Trad_GBP'!M51</f>
        <v>0</v>
      </c>
      <c r="L18" s="333">
        <f>'L_CF Ind Life Trad_GBP'!N51</f>
        <v>0</v>
      </c>
      <c r="M18" s="333">
        <f>'L_CF Ind Life Trad_GBP'!O51</f>
        <v>0</v>
      </c>
      <c r="N18" s="333">
        <f>'L_CF Ind Life Trad_GBP'!P51</f>
        <v>0</v>
      </c>
      <c r="O18" s="333">
        <f>'L_CF Ind Life Trad_GBP'!Q51</f>
        <v>0</v>
      </c>
      <c r="P18" s="333">
        <f>'L_CF Ind Life Trad_GBP'!R51</f>
        <v>0</v>
      </c>
      <c r="Q18" s="333">
        <f>'L_CF Ind Life Trad_GBP'!S51</f>
        <v>0</v>
      </c>
      <c r="R18" s="333">
        <f>'L_CF Ind Life Trad_GBP'!T51</f>
        <v>0</v>
      </c>
      <c r="S18" s="333">
        <f>'L_CF Ind Life Trad_GBP'!U51</f>
        <v>0</v>
      </c>
      <c r="T18" s="333">
        <f>'L_CF Ind Life Trad_GBP'!V51</f>
        <v>0</v>
      </c>
      <c r="U18" s="333">
        <f>'L_CF Ind Life Trad_GBP'!W51</f>
        <v>0</v>
      </c>
      <c r="V18" s="333">
        <f>'L_CF Ind Life Trad_GBP'!X51</f>
        <v>0</v>
      </c>
      <c r="W18" s="333">
        <f>'L_CF Ind Life Trad_GBP'!Y51</f>
        <v>0</v>
      </c>
      <c r="X18" s="333">
        <f>'L_CF Ind Life Trad_GBP'!Z51</f>
        <v>0</v>
      </c>
      <c r="Y18" s="333">
        <f>'L_CF Ind Life Trad_GBP'!AA51</f>
        <v>0</v>
      </c>
      <c r="Z18" s="333">
        <f>'L_CF Ind Life Trad_GBP'!AB51</f>
        <v>0</v>
      </c>
      <c r="AA18" s="333">
        <f>'L_CF Ind Life Trad_GBP'!AC51</f>
        <v>0</v>
      </c>
      <c r="AB18" s="333">
        <f>'L_CF Ind Life Trad_GBP'!AD51</f>
        <v>0</v>
      </c>
      <c r="AC18" s="333">
        <f>'L_CF Ind Life Trad_GBP'!AE51</f>
        <v>0</v>
      </c>
      <c r="AD18" s="333">
        <f>'L_CF Ind Life Trad_GBP'!AF51</f>
        <v>0</v>
      </c>
      <c r="AE18" s="333">
        <f>'L_CF Ind Life Trad_GBP'!AG51</f>
        <v>0</v>
      </c>
      <c r="AF18" s="333">
        <f>'L_CF Ind Life Trad_GBP'!AH51</f>
        <v>0</v>
      </c>
      <c r="AG18" s="333">
        <f>'L_CF Ind Life Trad_GBP'!AI51</f>
        <v>0</v>
      </c>
      <c r="AH18" s="333">
        <f>'L_CF Ind Life Trad_GBP'!AJ51</f>
        <v>0</v>
      </c>
      <c r="AI18" s="333">
        <f>'L_CF Ind Life Trad_GBP'!AK51</f>
        <v>0</v>
      </c>
      <c r="AJ18" s="333">
        <f>'L_CF Ind Life Trad_GBP'!AL51</f>
        <v>0</v>
      </c>
      <c r="AK18" s="333">
        <f>'L_CF Ind Life Trad_GBP'!AM51</f>
        <v>0</v>
      </c>
      <c r="AL18" s="333">
        <f>'L_CF Ind Life Trad_GBP'!AN51</f>
        <v>0</v>
      </c>
      <c r="AM18" s="333">
        <f>'L_CF Ind Life Trad_GBP'!AO51</f>
        <v>0</v>
      </c>
      <c r="AN18" s="333">
        <f>'L_CF Ind Life Trad_GBP'!AP51</f>
        <v>0</v>
      </c>
      <c r="AO18" s="333">
        <f>'L_CF Ind Life Trad_GBP'!AQ51</f>
        <v>0</v>
      </c>
      <c r="AP18" s="333">
        <f>'L_CF Ind Life Trad_GBP'!AR51</f>
        <v>0</v>
      </c>
      <c r="AQ18" s="333">
        <f>'L_CF Ind Life Trad_GBP'!AS51</f>
        <v>0</v>
      </c>
      <c r="AR18" s="333">
        <f>'L_CF Ind Life Trad_GBP'!AT51</f>
        <v>0</v>
      </c>
      <c r="AS18" s="333">
        <f>'L_CF Ind Life Trad_GBP'!AU51</f>
        <v>0</v>
      </c>
      <c r="AT18" s="333">
        <f>'L_CF Ind Life Trad_GBP'!AV51</f>
        <v>0</v>
      </c>
      <c r="AU18" s="333">
        <f>'L_CF Ind Life Trad_GBP'!AW51</f>
        <v>0</v>
      </c>
      <c r="AV18" s="333">
        <f>'L_CF Ind Life Trad_GBP'!AX51</f>
        <v>0</v>
      </c>
      <c r="AW18" s="333">
        <f>'L_CF Ind Life Trad_GBP'!AY51</f>
        <v>0</v>
      </c>
      <c r="AX18" s="333">
        <f>'L_CF Ind Life Trad_GBP'!AZ51</f>
        <v>0</v>
      </c>
      <c r="AY18" s="333">
        <f>'L_CF Ind Life Trad_GBP'!BA51</f>
        <v>0</v>
      </c>
      <c r="AZ18" s="333">
        <f>'L_CF Ind Life Trad_GBP'!BB51</f>
        <v>0</v>
      </c>
      <c r="BA18" s="333">
        <f>'L_CF Ind Life Trad_GBP'!BC51</f>
        <v>0</v>
      </c>
    </row>
    <row r="19" spans="1:53" ht="12.75" customHeight="1" x14ac:dyDescent="0.3">
      <c r="A19" s="369"/>
      <c r="B19" s="326" t="s">
        <v>240</v>
      </c>
      <c r="C19" s="326" t="s">
        <v>269</v>
      </c>
      <c r="D19" s="330">
        <f>-D18</f>
        <v>0</v>
      </c>
      <c r="E19" s="330">
        <f t="shared" ref="E19" si="52">-E18</f>
        <v>0</v>
      </c>
      <c r="F19" s="330">
        <f t="shared" ref="F19" si="53">-F18</f>
        <v>0</v>
      </c>
      <c r="G19" s="330">
        <f t="shared" ref="G19" si="54">-G18</f>
        <v>0</v>
      </c>
      <c r="H19" s="330">
        <f t="shared" ref="H19" si="55">-H18</f>
        <v>0</v>
      </c>
      <c r="I19" s="330">
        <f t="shared" ref="I19" si="56">-I18</f>
        <v>0</v>
      </c>
      <c r="J19" s="330">
        <f t="shared" ref="J19" si="57">-J18</f>
        <v>0</v>
      </c>
      <c r="K19" s="330">
        <f t="shared" ref="K19" si="58">-K18</f>
        <v>0</v>
      </c>
      <c r="L19" s="330">
        <f t="shared" ref="L19" si="59">-L18</f>
        <v>0</v>
      </c>
      <c r="M19" s="330">
        <f t="shared" ref="M19" si="60">-M18</f>
        <v>0</v>
      </c>
      <c r="N19" s="330">
        <f t="shared" ref="N19" si="61">-N18</f>
        <v>0</v>
      </c>
      <c r="O19" s="330">
        <f t="shared" ref="O19" si="62">-O18</f>
        <v>0</v>
      </c>
      <c r="P19" s="330">
        <f t="shared" ref="P19" si="63">-P18</f>
        <v>0</v>
      </c>
      <c r="Q19" s="330">
        <f t="shared" ref="Q19" si="64">-Q18</f>
        <v>0</v>
      </c>
      <c r="R19" s="330">
        <f t="shared" ref="R19" si="65">-R18</f>
        <v>0</v>
      </c>
      <c r="S19" s="330">
        <f t="shared" ref="S19" si="66">-S18</f>
        <v>0</v>
      </c>
      <c r="T19" s="330">
        <f t="shared" ref="T19" si="67">-T18</f>
        <v>0</v>
      </c>
      <c r="U19" s="330">
        <f t="shared" ref="U19" si="68">-U18</f>
        <v>0</v>
      </c>
      <c r="V19" s="330">
        <f t="shared" ref="V19" si="69">-V18</f>
        <v>0</v>
      </c>
      <c r="W19" s="330">
        <f t="shared" ref="W19" si="70">-W18</f>
        <v>0</v>
      </c>
      <c r="X19" s="330">
        <f t="shared" ref="X19" si="71">-X18</f>
        <v>0</v>
      </c>
      <c r="Y19" s="330">
        <f t="shared" ref="Y19" si="72">-Y18</f>
        <v>0</v>
      </c>
      <c r="Z19" s="330">
        <f t="shared" ref="Z19" si="73">-Z18</f>
        <v>0</v>
      </c>
      <c r="AA19" s="330">
        <f t="shared" ref="AA19" si="74">-AA18</f>
        <v>0</v>
      </c>
      <c r="AB19" s="330">
        <f t="shared" ref="AB19" si="75">-AB18</f>
        <v>0</v>
      </c>
      <c r="AC19" s="330">
        <f t="shared" ref="AC19" si="76">-AC18</f>
        <v>0</v>
      </c>
      <c r="AD19" s="330">
        <f t="shared" ref="AD19" si="77">-AD18</f>
        <v>0</v>
      </c>
      <c r="AE19" s="330">
        <f t="shared" ref="AE19" si="78">-AE18</f>
        <v>0</v>
      </c>
      <c r="AF19" s="330">
        <f t="shared" ref="AF19" si="79">-AF18</f>
        <v>0</v>
      </c>
      <c r="AG19" s="330">
        <f t="shared" ref="AG19" si="80">-AG18</f>
        <v>0</v>
      </c>
      <c r="AH19" s="330">
        <f t="shared" ref="AH19" si="81">-AH18</f>
        <v>0</v>
      </c>
      <c r="AI19" s="330">
        <f t="shared" ref="AI19" si="82">-AI18</f>
        <v>0</v>
      </c>
      <c r="AJ19" s="330">
        <f t="shared" ref="AJ19" si="83">-AJ18</f>
        <v>0</v>
      </c>
      <c r="AK19" s="330">
        <f t="shared" ref="AK19" si="84">-AK18</f>
        <v>0</v>
      </c>
      <c r="AL19" s="330">
        <f t="shared" ref="AL19" si="85">-AL18</f>
        <v>0</v>
      </c>
      <c r="AM19" s="330">
        <f t="shared" ref="AM19" si="86">-AM18</f>
        <v>0</v>
      </c>
      <c r="AN19" s="330">
        <f t="shared" ref="AN19" si="87">-AN18</f>
        <v>0</v>
      </c>
      <c r="AO19" s="330">
        <f t="shared" ref="AO19" si="88">-AO18</f>
        <v>0</v>
      </c>
      <c r="AP19" s="330">
        <f t="shared" ref="AP19" si="89">-AP18</f>
        <v>0</v>
      </c>
      <c r="AQ19" s="330">
        <f t="shared" ref="AQ19" si="90">-AQ18</f>
        <v>0</v>
      </c>
      <c r="AR19" s="330">
        <f t="shared" ref="AR19" si="91">-AR18</f>
        <v>0</v>
      </c>
      <c r="AS19" s="330">
        <f t="shared" ref="AS19" si="92">-AS18</f>
        <v>0</v>
      </c>
      <c r="AT19" s="330">
        <f t="shared" ref="AT19" si="93">-AT18</f>
        <v>0</v>
      </c>
      <c r="AU19" s="330">
        <f t="shared" ref="AU19" si="94">-AU18</f>
        <v>0</v>
      </c>
      <c r="AV19" s="330">
        <f t="shared" ref="AV19" si="95">-AV18</f>
        <v>0</v>
      </c>
      <c r="AW19" s="330">
        <f t="shared" ref="AW19" si="96">-AW18</f>
        <v>0</v>
      </c>
      <c r="AX19" s="330">
        <f t="shared" ref="AX19" si="97">-AX18</f>
        <v>0</v>
      </c>
      <c r="AY19" s="330">
        <f t="shared" ref="AY19" si="98">-AY18</f>
        <v>0</v>
      </c>
      <c r="AZ19" s="330">
        <f t="shared" ref="AZ19" si="99">-AZ18</f>
        <v>0</v>
      </c>
      <c r="BA19" s="330">
        <f t="shared" ref="BA19" si="100">-BA18</f>
        <v>0</v>
      </c>
    </row>
    <row r="20" spans="1:53" ht="12.75" customHeight="1" x14ac:dyDescent="0.3">
      <c r="A20" s="369"/>
    </row>
    <row r="21" spans="1:53" ht="12.75" customHeight="1" x14ac:dyDescent="0.3">
      <c r="A21" s="369"/>
    </row>
    <row r="22" spans="1:53" ht="12.75" customHeight="1" x14ac:dyDescent="0.3">
      <c r="A22" s="369"/>
    </row>
    <row r="23" spans="1:53" ht="28" x14ac:dyDescent="0.3">
      <c r="A23" s="369"/>
      <c r="B23" s="377" t="s">
        <v>302</v>
      </c>
      <c r="C23" s="379" t="s">
        <v>303</v>
      </c>
    </row>
    <row r="24" spans="1:53" ht="12.75" customHeight="1" x14ac:dyDescent="0.3">
      <c r="A24" s="369"/>
      <c r="B24" s="378"/>
      <c r="C24" s="380"/>
    </row>
    <row r="25" spans="1:53" ht="42" x14ac:dyDescent="0.3">
      <c r="B25" s="377" t="s">
        <v>302</v>
      </c>
      <c r="C25" s="382" t="s">
        <v>327</v>
      </c>
    </row>
  </sheetData>
  <pageMargins left="0.70866141732283472" right="0.70866141732283472" top="0.74803149606299213" bottom="0.74803149606299213" header="0.31496062992125984" footer="0.31496062992125984"/>
  <pageSetup paperSize="9" scale="18" orientation="landscape" r:id="rId1"/>
  <headerFooter scaleWithDoc="0">
    <oddHeader>&amp;R&amp;"Arial,Fett"&amp;12SST 2012</oddHeader>
    <oddFooter>&amp;L&amp;F/&amp;A&amp;C&amp;P/&amp;N&amp;R&amp;D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39E"/>
  </sheetPr>
  <dimension ref="A1:F28"/>
  <sheetViews>
    <sheetView showGridLines="0" zoomScale="90" zoomScaleNormal="90" workbookViewId="0"/>
  </sheetViews>
  <sheetFormatPr baseColWidth="10" defaultColWidth="8.81640625" defaultRowHeight="12.5" x14ac:dyDescent="0.25"/>
  <cols>
    <col min="1" max="1" width="5.7265625" style="340" customWidth="1"/>
    <col min="2" max="2" width="3.81640625" style="340" customWidth="1"/>
    <col min="3" max="3" width="14.81640625" style="340" customWidth="1"/>
    <col min="4" max="4" width="27.7265625" style="340" customWidth="1"/>
    <col min="5" max="5" width="21.453125" style="340" customWidth="1"/>
    <col min="6" max="6" width="133.453125" style="340" customWidth="1"/>
    <col min="7" max="16384" width="8.81640625" style="340"/>
  </cols>
  <sheetData>
    <row r="1" spans="1:6" s="339" customFormat="1" ht="20.149999999999999" customHeight="1" x14ac:dyDescent="0.25">
      <c r="A1" s="336">
        <v>2</v>
      </c>
      <c r="B1" s="337" t="s">
        <v>270</v>
      </c>
      <c r="C1" s="338"/>
    </row>
    <row r="2" spans="1:6" ht="14.25" customHeight="1" x14ac:dyDescent="0.25">
      <c r="B2" s="341"/>
    </row>
    <row r="3" spans="1:6" ht="14.25" customHeight="1" x14ac:dyDescent="0.25"/>
    <row r="4" spans="1:6" ht="14.25" customHeight="1" x14ac:dyDescent="0.25">
      <c r="B4" s="342"/>
      <c r="C4" s="343"/>
      <c r="D4" s="342"/>
      <c r="E4" s="342"/>
      <c r="F4" s="342"/>
    </row>
    <row r="5" spans="1:6" ht="14.25" customHeight="1" x14ac:dyDescent="0.25">
      <c r="B5" s="344" t="s">
        <v>271</v>
      </c>
      <c r="C5" s="344" t="s">
        <v>272</v>
      </c>
      <c r="D5" s="344" t="s">
        <v>273</v>
      </c>
      <c r="E5" s="344" t="s">
        <v>274</v>
      </c>
      <c r="F5" s="344" t="s">
        <v>275</v>
      </c>
    </row>
    <row r="6" spans="1:6" ht="14.25" customHeight="1" x14ac:dyDescent="0.25">
      <c r="B6" s="345">
        <v>1</v>
      </c>
      <c r="C6" s="346">
        <v>43404</v>
      </c>
      <c r="D6" s="347" t="s">
        <v>276</v>
      </c>
      <c r="E6" s="348"/>
      <c r="F6" s="349" t="s">
        <v>277</v>
      </c>
    </row>
    <row r="7" spans="1:6" x14ac:dyDescent="0.25">
      <c r="B7" s="345">
        <v>2</v>
      </c>
      <c r="C7" s="364">
        <v>43441</v>
      </c>
      <c r="D7" s="347" t="s">
        <v>166</v>
      </c>
      <c r="E7" s="348"/>
      <c r="F7" s="349" t="s">
        <v>287</v>
      </c>
    </row>
    <row r="8" spans="1:6" x14ac:dyDescent="0.25">
      <c r="B8" s="345">
        <v>3</v>
      </c>
      <c r="C8" s="346">
        <v>43496</v>
      </c>
      <c r="D8" s="347" t="s">
        <v>290</v>
      </c>
      <c r="E8" s="348"/>
      <c r="F8" s="349" t="s">
        <v>289</v>
      </c>
    </row>
    <row r="9" spans="1:6" x14ac:dyDescent="0.25">
      <c r="B9" s="345">
        <v>4</v>
      </c>
      <c r="C9" s="364">
        <v>43529</v>
      </c>
      <c r="D9" s="347" t="s">
        <v>166</v>
      </c>
      <c r="E9" s="348"/>
      <c r="F9" s="349" t="s">
        <v>292</v>
      </c>
    </row>
    <row r="10" spans="1:6" x14ac:dyDescent="0.25">
      <c r="B10" s="345">
        <v>5</v>
      </c>
      <c r="C10" s="346">
        <v>43769</v>
      </c>
      <c r="D10" s="347" t="s">
        <v>276</v>
      </c>
      <c r="E10" s="348"/>
      <c r="F10" s="349" t="s">
        <v>293</v>
      </c>
    </row>
    <row r="11" spans="1:6" s="362" customFormat="1" x14ac:dyDescent="0.25">
      <c r="B11" s="363">
        <v>6</v>
      </c>
      <c r="C11" s="364">
        <v>43861</v>
      </c>
      <c r="D11" s="347" t="s">
        <v>290</v>
      </c>
      <c r="E11" s="366"/>
      <c r="F11" s="367" t="s">
        <v>298</v>
      </c>
    </row>
    <row r="12" spans="1:6" s="362" customFormat="1" x14ac:dyDescent="0.25">
      <c r="B12" s="363">
        <v>7</v>
      </c>
      <c r="C12" s="364">
        <v>43861</v>
      </c>
      <c r="D12" s="365" t="s">
        <v>294</v>
      </c>
      <c r="E12" s="366" t="s">
        <v>299</v>
      </c>
      <c r="F12" s="367" t="s">
        <v>300</v>
      </c>
    </row>
    <row r="13" spans="1:6" x14ac:dyDescent="0.25">
      <c r="B13" s="372">
        <v>8</v>
      </c>
      <c r="C13" s="373">
        <v>44135</v>
      </c>
      <c r="D13" s="374" t="s">
        <v>166</v>
      </c>
      <c r="E13" s="375" t="s">
        <v>305</v>
      </c>
      <c r="F13" s="376" t="s">
        <v>304</v>
      </c>
    </row>
    <row r="14" spans="1:6" s="368" customFormat="1" x14ac:dyDescent="0.25">
      <c r="B14" s="372">
        <v>9</v>
      </c>
      <c r="C14" s="373">
        <v>44135</v>
      </c>
      <c r="D14" s="374" t="s">
        <v>166</v>
      </c>
      <c r="E14" s="375" t="s">
        <v>301</v>
      </c>
      <c r="F14" s="376" t="s">
        <v>306</v>
      </c>
    </row>
    <row r="15" spans="1:6" x14ac:dyDescent="0.25">
      <c r="B15" s="391">
        <v>10</v>
      </c>
      <c r="C15" s="392">
        <v>44227</v>
      </c>
      <c r="D15" s="347" t="s">
        <v>290</v>
      </c>
      <c r="E15" s="394"/>
      <c r="F15" s="395" t="s">
        <v>312</v>
      </c>
    </row>
    <row r="16" spans="1:6" x14ac:dyDescent="0.25">
      <c r="B16" s="389">
        <v>11</v>
      </c>
      <c r="C16" s="383">
        <v>44500</v>
      </c>
      <c r="D16" s="384" t="s">
        <v>294</v>
      </c>
      <c r="E16" s="385" t="s">
        <v>309</v>
      </c>
      <c r="F16" s="386" t="s">
        <v>310</v>
      </c>
    </row>
    <row r="17" spans="2:6" x14ac:dyDescent="0.25">
      <c r="B17" s="389">
        <v>12</v>
      </c>
      <c r="C17" s="383">
        <v>44500</v>
      </c>
      <c r="D17" s="387" t="s">
        <v>166</v>
      </c>
      <c r="E17" s="388" t="s">
        <v>307</v>
      </c>
      <c r="F17" s="390" t="s">
        <v>311</v>
      </c>
    </row>
    <row r="18" spans="2:6" x14ac:dyDescent="0.25">
      <c r="B18" s="391">
        <v>13</v>
      </c>
      <c r="C18" s="392">
        <v>44592</v>
      </c>
      <c r="D18" s="347" t="s">
        <v>290</v>
      </c>
      <c r="E18" s="394"/>
      <c r="F18" s="395" t="s">
        <v>313</v>
      </c>
    </row>
    <row r="19" spans="2:6" x14ac:dyDescent="0.25">
      <c r="B19" s="389">
        <v>14</v>
      </c>
      <c r="C19" s="383">
        <v>44865</v>
      </c>
      <c r="D19" s="393" t="s">
        <v>314</v>
      </c>
      <c r="E19" s="396"/>
      <c r="F19" s="399" t="s">
        <v>319</v>
      </c>
    </row>
    <row r="20" spans="2:6" x14ac:dyDescent="0.25">
      <c r="B20" s="391">
        <v>15</v>
      </c>
      <c r="C20" s="392">
        <v>44957</v>
      </c>
      <c r="D20" s="347" t="s">
        <v>290</v>
      </c>
      <c r="E20" s="394"/>
      <c r="F20" s="395" t="s">
        <v>315</v>
      </c>
    </row>
    <row r="21" spans="2:6" x14ac:dyDescent="0.25">
      <c r="B21" s="389">
        <v>16</v>
      </c>
      <c r="C21" s="383">
        <v>45230</v>
      </c>
      <c r="D21" s="393" t="s">
        <v>314</v>
      </c>
      <c r="E21" s="396"/>
      <c r="F21" s="398" t="s">
        <v>317</v>
      </c>
    </row>
    <row r="22" spans="2:6" x14ac:dyDescent="0.25">
      <c r="B22" s="391">
        <v>17</v>
      </c>
      <c r="C22" s="383">
        <v>45230</v>
      </c>
      <c r="D22" s="393" t="s">
        <v>276</v>
      </c>
      <c r="E22" s="394"/>
      <c r="F22" s="395" t="s">
        <v>316</v>
      </c>
    </row>
    <row r="23" spans="2:6" x14ac:dyDescent="0.25">
      <c r="B23" s="391">
        <v>18</v>
      </c>
      <c r="C23" s="392">
        <v>45322</v>
      </c>
      <c r="D23" s="393" t="s">
        <v>290</v>
      </c>
      <c r="E23" s="394"/>
      <c r="F23" s="395" t="s">
        <v>318</v>
      </c>
    </row>
    <row r="24" spans="2:6" s="362" customFormat="1" x14ac:dyDescent="0.25">
      <c r="B24" s="372">
        <v>19</v>
      </c>
      <c r="C24" s="373">
        <v>45596</v>
      </c>
      <c r="D24" s="365" t="s">
        <v>314</v>
      </c>
      <c r="E24" s="375"/>
      <c r="F24" s="400" t="s">
        <v>320</v>
      </c>
    </row>
    <row r="25" spans="2:6" s="362" customFormat="1" x14ac:dyDescent="0.25">
      <c r="B25" s="363">
        <v>20</v>
      </c>
      <c r="C25" s="373">
        <v>45596</v>
      </c>
      <c r="D25" s="365" t="s">
        <v>276</v>
      </c>
      <c r="E25" s="366"/>
      <c r="F25" s="367" t="s">
        <v>321</v>
      </c>
    </row>
    <row r="26" spans="2:6" s="362" customFormat="1" x14ac:dyDescent="0.25">
      <c r="B26" s="372">
        <v>21</v>
      </c>
      <c r="C26" s="373">
        <v>45596</v>
      </c>
      <c r="D26" s="365" t="s">
        <v>168</v>
      </c>
      <c r="E26" s="401" t="s">
        <v>322</v>
      </c>
      <c r="F26" s="402" t="s">
        <v>323</v>
      </c>
    </row>
    <row r="27" spans="2:6" s="362" customFormat="1" x14ac:dyDescent="0.25">
      <c r="B27" s="372">
        <v>22</v>
      </c>
      <c r="C27" s="373">
        <v>45596</v>
      </c>
      <c r="D27" s="365" t="s">
        <v>170</v>
      </c>
      <c r="E27" s="401" t="s">
        <v>325</v>
      </c>
      <c r="F27" s="402" t="s">
        <v>326</v>
      </c>
    </row>
    <row r="28" spans="2:6" x14ac:dyDescent="0.25">
      <c r="B28" s="391">
        <v>23</v>
      </c>
      <c r="C28" s="392">
        <v>45688</v>
      </c>
      <c r="D28" s="393" t="s">
        <v>290</v>
      </c>
      <c r="E28" s="394"/>
      <c r="F28" s="395" t="s">
        <v>329</v>
      </c>
    </row>
  </sheetData>
  <phoneticPr fontId="61"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1">
    <tabColor rgb="FF00539E"/>
    <pageSetUpPr fitToPage="1"/>
  </sheetPr>
  <dimension ref="A1:D26"/>
  <sheetViews>
    <sheetView showGridLines="0" zoomScale="90" zoomScaleNormal="90" workbookViewId="0"/>
  </sheetViews>
  <sheetFormatPr baseColWidth="10" defaultColWidth="8.81640625" defaultRowHeight="12.75" customHeight="1" x14ac:dyDescent="0.25"/>
  <cols>
    <col min="1" max="1" width="5.7265625" customWidth="1"/>
    <col min="2" max="2" width="6.1796875" customWidth="1"/>
    <col min="3" max="3" width="27.453125" customWidth="1"/>
    <col min="4" max="4" width="102.81640625" customWidth="1"/>
  </cols>
  <sheetData>
    <row r="1" spans="1:4" ht="20.149999999999999" customHeight="1" x14ac:dyDescent="0.25">
      <c r="A1" s="64">
        <v>3</v>
      </c>
      <c r="B1" s="65" t="s">
        <v>160</v>
      </c>
      <c r="C1" s="83"/>
    </row>
    <row r="2" spans="1:4" ht="14.25" customHeight="1" x14ac:dyDescent="0.25">
      <c r="A2" s="4"/>
      <c r="B2" s="13"/>
    </row>
    <row r="3" spans="1:4" ht="14.25" customHeight="1" x14ac:dyDescent="0.25"/>
    <row r="4" spans="1:4" s="1" customFormat="1" ht="14.25" customHeight="1" x14ac:dyDescent="0.25">
      <c r="B4" s="284" t="s">
        <v>0</v>
      </c>
      <c r="C4" s="282" t="s">
        <v>140</v>
      </c>
      <c r="D4" s="283" t="s">
        <v>139</v>
      </c>
    </row>
    <row r="5" spans="1:4" ht="14.25" customHeight="1" x14ac:dyDescent="0.25">
      <c r="B5" s="361">
        <v>1</v>
      </c>
      <c r="C5" s="280" t="s">
        <v>294</v>
      </c>
      <c r="D5" s="280" t="s">
        <v>162</v>
      </c>
    </row>
    <row r="6" spans="1:4" ht="14.25" customHeight="1" x14ac:dyDescent="0.25">
      <c r="B6" s="350">
        <v>2</v>
      </c>
      <c r="C6" s="77" t="s">
        <v>278</v>
      </c>
      <c r="D6" s="351" t="s">
        <v>270</v>
      </c>
    </row>
    <row r="7" spans="1:4" ht="14.25" customHeight="1" x14ac:dyDescent="0.25">
      <c r="B7" s="285">
        <v>3</v>
      </c>
      <c r="C7" s="277" t="s">
        <v>161</v>
      </c>
      <c r="D7" s="277" t="s">
        <v>160</v>
      </c>
    </row>
    <row r="8" spans="1:4" ht="14.25" customHeight="1" x14ac:dyDescent="0.25">
      <c r="B8" s="286" t="s">
        <v>279</v>
      </c>
      <c r="C8" s="277" t="s">
        <v>168</v>
      </c>
      <c r="D8" s="277" t="s">
        <v>141</v>
      </c>
    </row>
    <row r="9" spans="1:4" ht="14.25" customHeight="1" x14ac:dyDescent="0.25">
      <c r="B9" s="286" t="s">
        <v>280</v>
      </c>
      <c r="C9" s="277" t="s">
        <v>169</v>
      </c>
      <c r="D9" s="277" t="s">
        <v>142</v>
      </c>
    </row>
    <row r="10" spans="1:4" ht="14.25" customHeight="1" x14ac:dyDescent="0.25">
      <c r="B10" s="286" t="s">
        <v>281</v>
      </c>
      <c r="C10" s="277" t="s">
        <v>170</v>
      </c>
      <c r="D10" s="277" t="s">
        <v>143</v>
      </c>
    </row>
    <row r="11" spans="1:4" ht="14.25" customHeight="1" x14ac:dyDescent="0.25">
      <c r="B11" s="286" t="s">
        <v>282</v>
      </c>
      <c r="C11" s="277" t="s">
        <v>171</v>
      </c>
      <c r="D11" s="277" t="s">
        <v>144</v>
      </c>
    </row>
    <row r="12" spans="1:4" ht="14.25" customHeight="1" x14ac:dyDescent="0.25">
      <c r="B12" s="286">
        <v>5</v>
      </c>
      <c r="C12" s="277" t="s">
        <v>222</v>
      </c>
      <c r="D12" s="277" t="s">
        <v>163</v>
      </c>
    </row>
    <row r="13" spans="1:4" ht="14.25" customHeight="1" x14ac:dyDescent="0.25">
      <c r="B13" s="286" t="s">
        <v>234</v>
      </c>
      <c r="C13" s="277" t="s">
        <v>225</v>
      </c>
      <c r="D13" s="277" t="s">
        <v>164</v>
      </c>
    </row>
    <row r="14" spans="1:4" ht="14.25" customHeight="1" x14ac:dyDescent="0.25">
      <c r="B14" s="286" t="s">
        <v>233</v>
      </c>
      <c r="C14" s="277" t="s">
        <v>226</v>
      </c>
      <c r="D14" s="277" t="s">
        <v>229</v>
      </c>
    </row>
    <row r="15" spans="1:4" ht="14.25" customHeight="1" x14ac:dyDescent="0.25">
      <c r="B15" s="286" t="s">
        <v>283</v>
      </c>
      <c r="C15" s="277" t="s">
        <v>227</v>
      </c>
      <c r="D15" s="277" t="s">
        <v>230</v>
      </c>
    </row>
    <row r="16" spans="1:4" ht="14.25" customHeight="1" x14ac:dyDescent="0.25">
      <c r="B16" s="286" t="s">
        <v>284</v>
      </c>
      <c r="C16" s="277" t="s">
        <v>228</v>
      </c>
      <c r="D16" s="277" t="s">
        <v>231</v>
      </c>
    </row>
    <row r="17" spans="1:4" ht="14.25" customHeight="1" x14ac:dyDescent="0.25">
      <c r="B17" s="286" t="s">
        <v>285</v>
      </c>
      <c r="C17" s="277" t="s">
        <v>235</v>
      </c>
      <c r="D17" s="277" t="s">
        <v>165</v>
      </c>
    </row>
    <row r="18" spans="1:4" ht="14.25" customHeight="1" x14ac:dyDescent="0.25">
      <c r="B18" s="286" t="s">
        <v>286</v>
      </c>
      <c r="C18" s="277" t="s">
        <v>236</v>
      </c>
      <c r="D18" s="277" t="s">
        <v>232</v>
      </c>
    </row>
    <row r="19" spans="1:4" ht="14.25" customHeight="1" x14ac:dyDescent="0.25">
      <c r="B19" s="331">
        <v>8</v>
      </c>
      <c r="C19" s="281" t="s">
        <v>166</v>
      </c>
      <c r="D19" s="281" t="s">
        <v>167</v>
      </c>
    </row>
    <row r="20" spans="1:4" ht="12.75" customHeight="1" x14ac:dyDescent="0.25">
      <c r="A20" s="3"/>
      <c r="B20" s="1"/>
      <c r="C20" s="1"/>
    </row>
    <row r="21" spans="1:4" ht="12.75" customHeight="1" x14ac:dyDescent="0.25">
      <c r="A21" s="3"/>
      <c r="B21" s="1"/>
      <c r="C21" s="1"/>
    </row>
    <row r="22" spans="1:4" ht="12.75" customHeight="1" x14ac:dyDescent="0.25">
      <c r="A22" s="3"/>
      <c r="B22" s="1"/>
      <c r="C22" s="1"/>
    </row>
    <row r="23" spans="1:4" ht="12.75" customHeight="1" x14ac:dyDescent="0.25">
      <c r="A23" s="3"/>
      <c r="B23" s="1"/>
      <c r="C23" s="1"/>
    </row>
    <row r="24" spans="1:4" ht="12.75" customHeight="1" x14ac:dyDescent="0.25">
      <c r="A24" s="2"/>
    </row>
    <row r="25" spans="1:4" ht="12.75" customHeight="1" x14ac:dyDescent="0.25">
      <c r="A25" s="2"/>
    </row>
    <row r="26" spans="1:4" ht="12.75" customHeight="1" x14ac:dyDescent="0.25">
      <c r="A26" s="2"/>
    </row>
  </sheetData>
  <phoneticPr fontId="21" type="noConversion"/>
  <pageMargins left="0.47244094488188981" right="0.47244094488188981" top="0.59055118110236227" bottom="0.59055118110236227" header="0.35433070866141736" footer="0.35433070866141736"/>
  <pageSetup paperSize="9" orientation="landscape" r:id="rId1"/>
  <headerFooter alignWithMargins="0">
    <oddHeader>&amp;R&amp;"Arial,Fett"&amp;12SST 2012</oddHeader>
    <oddFooter>&amp;L&amp;F / &amp;A&amp;C&amp;P /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D4ECF9"/>
  </sheetPr>
  <dimension ref="A1:BY71"/>
  <sheetViews>
    <sheetView showGridLines="0" zoomScale="90" zoomScaleNormal="90" workbookViewId="0"/>
  </sheetViews>
  <sheetFormatPr baseColWidth="10" defaultColWidth="11.453125" defaultRowHeight="12.5" x14ac:dyDescent="0.25"/>
  <cols>
    <col min="1" max="1" width="5.7265625" style="101" customWidth="1"/>
    <col min="2" max="2" width="19.81640625" style="101" customWidth="1"/>
    <col min="3" max="3" width="21.54296875" style="101" customWidth="1"/>
    <col min="4" max="4" width="12.1796875" style="101" customWidth="1"/>
    <col min="5" max="5" width="13.81640625" style="101" customWidth="1"/>
    <col min="6" max="6" width="10.54296875" style="101" customWidth="1"/>
    <col min="7" max="7" width="15.453125" style="101" customWidth="1"/>
    <col min="8" max="8" width="13" style="101" customWidth="1"/>
    <col min="9" max="9" width="12.81640625" style="101" customWidth="1"/>
    <col min="10" max="54" width="10.54296875" style="101" customWidth="1"/>
    <col min="55" max="16384" width="11.453125" style="101"/>
  </cols>
  <sheetData>
    <row r="1" spans="1:54" s="83" customFormat="1" ht="20.149999999999999" customHeight="1" x14ac:dyDescent="0.25">
      <c r="A1" s="397" t="s">
        <v>279</v>
      </c>
      <c r="B1" s="65" t="s">
        <v>141</v>
      </c>
      <c r="K1" s="85"/>
    </row>
    <row r="2" spans="1:54" s="5" customFormat="1" ht="14.25" customHeight="1" x14ac:dyDescent="0.25">
      <c r="B2" s="14"/>
    </row>
    <row r="3" spans="1:54" ht="14.25" customHeight="1" x14ac:dyDescent="0.25"/>
    <row r="4" spans="1:54" s="56" customFormat="1" ht="14.25" customHeight="1" x14ac:dyDescent="0.35">
      <c r="B4" s="58"/>
    </row>
    <row r="5" spans="1:54" ht="14.25" customHeight="1" x14ac:dyDescent="0.25">
      <c r="F5" s="11"/>
      <c r="G5" s="11"/>
    </row>
    <row r="6" spans="1:54" s="56" customFormat="1" ht="14.25" customHeight="1" x14ac:dyDescent="0.35">
      <c r="A6" s="58"/>
      <c r="B6" s="58" t="s">
        <v>288</v>
      </c>
    </row>
    <row r="7" spans="1:54" s="56" customFormat="1" ht="14.25" customHeight="1" x14ac:dyDescent="0.35">
      <c r="A7" s="58"/>
      <c r="B7" s="56" t="s">
        <v>152</v>
      </c>
    </row>
    <row r="8" spans="1:54" ht="14.25" customHeight="1" x14ac:dyDescent="0.25">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row>
    <row r="9" spans="1:54" ht="14.25" customHeight="1" x14ac:dyDescent="0.25">
      <c r="B9" s="91"/>
      <c r="C9" s="88" t="s">
        <v>145</v>
      </c>
      <c r="D9" s="86">
        <v>1</v>
      </c>
      <c r="E9" s="86">
        <f t="shared" ref="E9:BA9" si="0">1+D9</f>
        <v>2</v>
      </c>
      <c r="F9" s="86">
        <f t="shared" si="0"/>
        <v>3</v>
      </c>
      <c r="G9" s="86">
        <f t="shared" si="0"/>
        <v>4</v>
      </c>
      <c r="H9" s="86">
        <f t="shared" si="0"/>
        <v>5</v>
      </c>
      <c r="I9" s="86">
        <f t="shared" si="0"/>
        <v>6</v>
      </c>
      <c r="J9" s="86">
        <f t="shared" si="0"/>
        <v>7</v>
      </c>
      <c r="K9" s="86">
        <f t="shared" si="0"/>
        <v>8</v>
      </c>
      <c r="L9" s="86">
        <f t="shared" si="0"/>
        <v>9</v>
      </c>
      <c r="M9" s="86">
        <f t="shared" si="0"/>
        <v>10</v>
      </c>
      <c r="N9" s="86">
        <f t="shared" si="0"/>
        <v>11</v>
      </c>
      <c r="O9" s="86">
        <f t="shared" si="0"/>
        <v>12</v>
      </c>
      <c r="P9" s="86">
        <f t="shared" si="0"/>
        <v>13</v>
      </c>
      <c r="Q9" s="86">
        <f t="shared" si="0"/>
        <v>14</v>
      </c>
      <c r="R9" s="86">
        <f t="shared" si="0"/>
        <v>15</v>
      </c>
      <c r="S9" s="86">
        <f t="shared" si="0"/>
        <v>16</v>
      </c>
      <c r="T9" s="86">
        <f t="shared" si="0"/>
        <v>17</v>
      </c>
      <c r="U9" s="86">
        <f t="shared" si="0"/>
        <v>18</v>
      </c>
      <c r="V9" s="86">
        <f t="shared" si="0"/>
        <v>19</v>
      </c>
      <c r="W9" s="86">
        <f t="shared" si="0"/>
        <v>20</v>
      </c>
      <c r="X9" s="86">
        <f t="shared" si="0"/>
        <v>21</v>
      </c>
      <c r="Y9" s="86">
        <f t="shared" si="0"/>
        <v>22</v>
      </c>
      <c r="Z9" s="86">
        <f t="shared" si="0"/>
        <v>23</v>
      </c>
      <c r="AA9" s="86">
        <f t="shared" si="0"/>
        <v>24</v>
      </c>
      <c r="AB9" s="86">
        <f t="shared" si="0"/>
        <v>25</v>
      </c>
      <c r="AC9" s="86">
        <f t="shared" si="0"/>
        <v>26</v>
      </c>
      <c r="AD9" s="86">
        <f t="shared" si="0"/>
        <v>27</v>
      </c>
      <c r="AE9" s="86">
        <f t="shared" si="0"/>
        <v>28</v>
      </c>
      <c r="AF9" s="86">
        <f t="shared" si="0"/>
        <v>29</v>
      </c>
      <c r="AG9" s="86">
        <f t="shared" si="0"/>
        <v>30</v>
      </c>
      <c r="AH9" s="86">
        <f t="shared" si="0"/>
        <v>31</v>
      </c>
      <c r="AI9" s="86">
        <f t="shared" si="0"/>
        <v>32</v>
      </c>
      <c r="AJ9" s="86">
        <f t="shared" si="0"/>
        <v>33</v>
      </c>
      <c r="AK9" s="86">
        <f t="shared" si="0"/>
        <v>34</v>
      </c>
      <c r="AL9" s="86">
        <f t="shared" si="0"/>
        <v>35</v>
      </c>
      <c r="AM9" s="86">
        <f t="shared" si="0"/>
        <v>36</v>
      </c>
      <c r="AN9" s="86">
        <f t="shared" si="0"/>
        <v>37</v>
      </c>
      <c r="AO9" s="86">
        <f t="shared" si="0"/>
        <v>38</v>
      </c>
      <c r="AP9" s="86">
        <f t="shared" si="0"/>
        <v>39</v>
      </c>
      <c r="AQ9" s="86">
        <f t="shared" si="0"/>
        <v>40</v>
      </c>
      <c r="AR9" s="86">
        <f t="shared" si="0"/>
        <v>41</v>
      </c>
      <c r="AS9" s="86">
        <f t="shared" si="0"/>
        <v>42</v>
      </c>
      <c r="AT9" s="86">
        <f t="shared" si="0"/>
        <v>43</v>
      </c>
      <c r="AU9" s="86">
        <f t="shared" si="0"/>
        <v>44</v>
      </c>
      <c r="AV9" s="86">
        <f t="shared" si="0"/>
        <v>45</v>
      </c>
      <c r="AW9" s="86">
        <f t="shared" si="0"/>
        <v>46</v>
      </c>
      <c r="AX9" s="86">
        <f t="shared" si="0"/>
        <v>47</v>
      </c>
      <c r="AY9" s="86">
        <f t="shared" si="0"/>
        <v>48</v>
      </c>
      <c r="AZ9" s="86">
        <f t="shared" si="0"/>
        <v>49</v>
      </c>
      <c r="BA9" s="87">
        <f t="shared" si="0"/>
        <v>50</v>
      </c>
    </row>
    <row r="10" spans="1:54" ht="14.25" customHeight="1" x14ac:dyDescent="0.25">
      <c r="B10" s="102" t="s">
        <v>84</v>
      </c>
      <c r="C10" s="103" t="s">
        <v>132</v>
      </c>
      <c r="D10" s="411">
        <v>9.1420006628673001E-2</v>
      </c>
      <c r="E10" s="411">
        <v>4.0545125003177418E-3</v>
      </c>
      <c r="F10" s="411">
        <v>2.5688580647931225E-2</v>
      </c>
      <c r="G10" s="411">
        <v>7.1238121760042183E-2</v>
      </c>
      <c r="H10" s="411">
        <v>0.12102185850064728</v>
      </c>
      <c r="I10" s="411">
        <v>0.16900319963351063</v>
      </c>
      <c r="J10" s="411">
        <v>0.2130446566205757</v>
      </c>
      <c r="K10" s="411">
        <v>0.25242676210057713</v>
      </c>
      <c r="L10" s="411">
        <v>0.28702449550792597</v>
      </c>
      <c r="M10" s="411">
        <v>0.31698122566639064</v>
      </c>
      <c r="N10" s="411">
        <v>0.34106051021147721</v>
      </c>
      <c r="O10" s="411">
        <v>0.36073302415180475</v>
      </c>
      <c r="P10" s="411">
        <v>0.37765677721910418</v>
      </c>
      <c r="Q10" s="411">
        <v>0.39301092012267169</v>
      </c>
      <c r="R10" s="411">
        <v>0.40766116217987314</v>
      </c>
      <c r="S10" s="411">
        <v>0.42214444521131433</v>
      </c>
      <c r="T10" s="411">
        <v>0.43643573557035076</v>
      </c>
      <c r="U10" s="411">
        <v>0.4504254371872296</v>
      </c>
      <c r="V10" s="411">
        <v>0.46404082764701649</v>
      </c>
      <c r="W10" s="411">
        <v>0.47723540291886302</v>
      </c>
      <c r="X10" s="411">
        <v>0.48998143201393063</v>
      </c>
      <c r="Y10" s="411">
        <v>0.50226467835305932</v>
      </c>
      <c r="Z10" s="411">
        <v>0.51408061087023782</v>
      </c>
      <c r="AA10" s="411">
        <v>0.52543165616536491</v>
      </c>
      <c r="AB10" s="411">
        <v>0.53632518866413292</v>
      </c>
      <c r="AC10" s="411">
        <v>0.54677205062152456</v>
      </c>
      <c r="AD10" s="411">
        <v>0.5567854567914754</v>
      </c>
      <c r="AE10" s="411">
        <v>0.5663801811167879</v>
      </c>
      <c r="AF10" s="411">
        <v>0.57557195196213939</v>
      </c>
      <c r="AG10" s="411">
        <v>0.58437700270335124</v>
      </c>
      <c r="AH10" s="411">
        <v>0.59281173878198423</v>
      </c>
      <c r="AI10" s="411">
        <v>0.6008924925281045</v>
      </c>
      <c r="AJ10" s="411">
        <v>0.60863534440147582</v>
      </c>
      <c r="AK10" s="411">
        <v>0.61605599464953364</v>
      </c>
      <c r="AL10" s="411">
        <v>0.62316967331097484</v>
      </c>
      <c r="AM10" s="411">
        <v>0.62999107940411303</v>
      </c>
      <c r="AN10" s="411">
        <v>0.63653434231369932</v>
      </c>
      <c r="AO10" s="411">
        <v>0.64281300002382302</v>
      </c>
      <c r="AP10" s="411">
        <v>0.64883999008129578</v>
      </c>
      <c r="AQ10" s="411">
        <v>0.65462765011627955</v>
      </c>
      <c r="AR10" s="411">
        <v>0.66018772546705407</v>
      </c>
      <c r="AS10" s="411">
        <v>0.66553138201039808</v>
      </c>
      <c r="AT10" s="411">
        <v>0.67066922272747131</v>
      </c>
      <c r="AU10" s="411">
        <v>0.67561130686695225</v>
      </c>
      <c r="AV10" s="411">
        <v>0.68036717082569087</v>
      </c>
      <c r="AW10" s="411">
        <v>0.6849458500687966</v>
      </c>
      <c r="AX10" s="411">
        <v>0.68935590156873339</v>
      </c>
      <c r="AY10" s="411">
        <v>0.69360542636642819</v>
      </c>
      <c r="AZ10" s="411">
        <v>0.69770209195467725</v>
      </c>
      <c r="BA10" s="411">
        <v>0.70165315425989583</v>
      </c>
    </row>
    <row r="11" spans="1:54" ht="14.25" customHeight="1" x14ac:dyDescent="0.25">
      <c r="B11" s="104" t="s">
        <v>96</v>
      </c>
      <c r="C11" s="105" t="s">
        <v>132</v>
      </c>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row>
    <row r="12" spans="1:54" ht="14.25" customHeight="1" x14ac:dyDescent="0.25">
      <c r="B12" s="104"/>
      <c r="C12" s="105" t="s">
        <v>131</v>
      </c>
      <c r="D12" s="134">
        <f>IF(D11="",(1+D10/100)^(-D9),(1+D11/100)^(-D9))</f>
        <v>0.99908663493211891</v>
      </c>
      <c r="E12" s="134">
        <f t="shared" ref="E12:BA12" si="1">IF(E11="",(1+E10/100)^(-E9),(1+E11/100)^(-E9))</f>
        <v>0.99991891468144845</v>
      </c>
      <c r="F12" s="134">
        <f t="shared" si="1"/>
        <v>0.99922973835301299</v>
      </c>
      <c r="G12" s="134">
        <f t="shared" si="1"/>
        <v>0.99715554277811003</v>
      </c>
      <c r="H12" s="134">
        <f t="shared" si="1"/>
        <v>0.99397081462190939</v>
      </c>
      <c r="I12" s="134">
        <f t="shared" si="1"/>
        <v>0.98991951910088871</v>
      </c>
      <c r="J12" s="134">
        <f t="shared" si="1"/>
        <v>0.98521315256170905</v>
      </c>
      <c r="K12" s="134">
        <f t="shared" si="1"/>
        <v>0.98003333158862449</v>
      </c>
      <c r="L12" s="134">
        <f t="shared" si="1"/>
        <v>0.97453465094250991</v>
      </c>
      <c r="M12" s="134">
        <f t="shared" si="1"/>
        <v>0.96884756615968104</v>
      </c>
      <c r="N12" s="134">
        <f t="shared" si="1"/>
        <v>0.9632398584812204</v>
      </c>
      <c r="O12" s="134">
        <f t="shared" si="1"/>
        <v>0.9577101797207217</v>
      </c>
      <c r="P12" s="134">
        <f t="shared" si="1"/>
        <v>0.952178360979276</v>
      </c>
      <c r="Q12" s="134">
        <f t="shared" si="1"/>
        <v>0.94656684170382122</v>
      </c>
      <c r="R12" s="134">
        <f t="shared" si="1"/>
        <v>0.94079984055255106</v>
      </c>
      <c r="S12" s="134">
        <f t="shared" si="1"/>
        <v>0.93482031330906956</v>
      </c>
      <c r="T12" s="134">
        <f t="shared" si="1"/>
        <v>0.92864138262637042</v>
      </c>
      <c r="U12" s="134">
        <f t="shared" si="1"/>
        <v>0.92229095998916422</v>
      </c>
      <c r="V12" s="134">
        <f t="shared" si="1"/>
        <v>0.91579400889776597</v>
      </c>
      <c r="W12" s="134">
        <f t="shared" si="1"/>
        <v>0.90917284989273572</v>
      </c>
      <c r="X12" s="134">
        <f t="shared" si="1"/>
        <v>0.90244743407453587</v>
      </c>
      <c r="Y12" s="134">
        <f t="shared" si="1"/>
        <v>0.89563558837165724</v>
      </c>
      <c r="Z12" s="134">
        <f t="shared" si="1"/>
        <v>0.88875323547488194</v>
      </c>
      <c r="AA12" s="134">
        <f t="shared" si="1"/>
        <v>0.88181459105389404</v>
      </c>
      <c r="AB12" s="134">
        <f t="shared" si="1"/>
        <v>0.87483234060230497</v>
      </c>
      <c r="AC12" s="134">
        <f t="shared" si="1"/>
        <v>0.86781779801496683</v>
      </c>
      <c r="AD12" s="134">
        <f t="shared" si="1"/>
        <v>0.86078104778408959</v>
      </c>
      <c r="AE12" s="134">
        <f t="shared" si="1"/>
        <v>0.85373107250584801</v>
      </c>
      <c r="AF12" s="134">
        <f t="shared" si="1"/>
        <v>0.84667586721456878</v>
      </c>
      <c r="AG12" s="134">
        <f t="shared" si="1"/>
        <v>0.83962254190479568</v>
      </c>
      <c r="AH12" s="134">
        <f t="shared" si="1"/>
        <v>0.83257741346114755</v>
      </c>
      <c r="AI12" s="134">
        <f t="shared" si="1"/>
        <v>0.82554608808986318</v>
      </c>
      <c r="AJ12" s="134">
        <f t="shared" si="1"/>
        <v>0.81853353523288996</v>
      </c>
      <c r="AK12" s="134">
        <f t="shared" si="1"/>
        <v>0.81154415384431522</v>
      </c>
      <c r="AL12" s="134">
        <f t="shared" si="1"/>
        <v>0.80458183181769016</v>
      </c>
      <c r="AM12" s="134">
        <f t="shared" si="1"/>
        <v>0.79764999927184632</v>
      </c>
      <c r="AN12" s="134">
        <f t="shared" si="1"/>
        <v>0.79075167632925702</v>
      </c>
      <c r="AO12" s="134">
        <f t="shared" si="1"/>
        <v>0.78388951595585654</v>
      </c>
      <c r="AP12" s="134">
        <f t="shared" si="1"/>
        <v>0.77706584237236898</v>
      </c>
      <c r="AQ12" s="134">
        <f t="shared" si="1"/>
        <v>0.77028268549441903</v>
      </c>
      <c r="AR12" s="134">
        <f t="shared" si="1"/>
        <v>0.76354181181168057</v>
      </c>
      <c r="AS12" s="134">
        <f t="shared" si="1"/>
        <v>0.75684475207375235</v>
      </c>
      <c r="AT12" s="134">
        <f t="shared" si="1"/>
        <v>0.7501928261126326</v>
      </c>
      <c r="AU12" s="134">
        <f t="shared" si="1"/>
        <v>0.74358716509749112</v>
      </c>
      <c r="AV12" s="134">
        <f t="shared" si="1"/>
        <v>0.73702873148697468</v>
      </c>
      <c r="AW12" s="134">
        <f t="shared" si="1"/>
        <v>0.73051833691682944</v>
      </c>
      <c r="AX12" s="134">
        <f t="shared" si="1"/>
        <v>0.724056658236094</v>
      </c>
      <c r="AY12" s="134">
        <f t="shared" si="1"/>
        <v>0.71764425188317849</v>
      </c>
      <c r="AZ12" s="134">
        <f t="shared" si="1"/>
        <v>0.71128156677315779</v>
      </c>
      <c r="BA12" s="134">
        <f t="shared" si="1"/>
        <v>0.70496895585018027</v>
      </c>
    </row>
    <row r="13" spans="1:54" ht="14.25" customHeight="1" x14ac:dyDescent="0.25">
      <c r="B13" s="102" t="s">
        <v>84</v>
      </c>
      <c r="C13" s="103" t="s">
        <v>133</v>
      </c>
      <c r="D13" s="412">
        <v>3.9683121910032426E-3</v>
      </c>
      <c r="E13" s="412">
        <v>5.7826410272836526E-3</v>
      </c>
      <c r="F13" s="412">
        <v>7.2706845953214305E-3</v>
      </c>
      <c r="G13" s="412">
        <v>8.5080909174535257E-3</v>
      </c>
      <c r="H13" s="412">
        <v>9.537003209356687E-3</v>
      </c>
      <c r="I13" s="412">
        <v>1.0385200985337129E-2</v>
      </c>
      <c r="J13" s="412">
        <v>1.1074572278434447E-2</v>
      </c>
      <c r="K13" s="412">
        <v>1.1624505873153446E-2</v>
      </c>
      <c r="L13" s="412">
        <v>1.2053006012817447E-2</v>
      </c>
      <c r="M13" s="412">
        <v>1.2376886776116924E-2</v>
      </c>
      <c r="N13" s="412">
        <v>1.2611669834377226E-2</v>
      </c>
      <c r="O13" s="412">
        <v>1.2771447840297379E-2</v>
      </c>
      <c r="P13" s="412">
        <v>1.2868805172482789E-2</v>
      </c>
      <c r="Q13" s="412">
        <v>1.2914812850122415E-2</v>
      </c>
      <c r="R13" s="412">
        <v>1.2919085722359114E-2</v>
      </c>
      <c r="S13" s="412">
        <v>1.2889882427355337E-2</v>
      </c>
      <c r="T13" s="412">
        <v>1.2834229726063739E-2</v>
      </c>
      <c r="U13" s="412">
        <v>1.2758056804853313E-2</v>
      </c>
      <c r="V13" s="412">
        <v>1.2666329451905378E-2</v>
      </c>
      <c r="W13" s="412">
        <v>1.2563177677128667E-2</v>
      </c>
      <c r="X13" s="412">
        <v>1.2452013124598427E-2</v>
      </c>
      <c r="Y13" s="412">
        <v>1.2335634581642996E-2</v>
      </c>
      <c r="Z13" s="412">
        <v>1.2216321180113843E-2</v>
      </c>
      <c r="AA13" s="412">
        <v>1.2095913683590975E-2</v>
      </c>
      <c r="AB13" s="412">
        <v>1.1975884705821782E-2</v>
      </c>
      <c r="AC13" s="412">
        <v>1.1857398924675078E-2</v>
      </c>
      <c r="AD13" s="412">
        <v>1.1741364425711831E-2</v>
      </c>
      <c r="AE13" s="412">
        <v>1.1628476288815026E-2</v>
      </c>
      <c r="AF13" s="412">
        <v>1.1519253459619794E-2</v>
      </c>
      <c r="AG13" s="412">
        <v>1.1414069850707032E-2</v>
      </c>
      <c r="AH13" s="412">
        <v>1.131318051182939E-2</v>
      </c>
      <c r="AI13" s="412">
        <v>1.1216743603668311E-2</v>
      </c>
      <c r="AJ13" s="412">
        <v>1.1124838811130688E-2</v>
      </c>
      <c r="AK13" s="412">
        <v>1.1037482742747518E-2</v>
      </c>
      <c r="AL13" s="412">
        <v>1.0954641783289532E-2</v>
      </c>
      <c r="AM13" s="412">
        <v>1.0876242797230651E-2</v>
      </c>
      <c r="AN13" s="412">
        <v>1.0802182020612117E-2</v>
      </c>
      <c r="AO13" s="412">
        <v>1.0732332427281666E-2</v>
      </c>
      <c r="AP13" s="412">
        <v>1.0666549811471526E-2</v>
      </c>
      <c r="AQ13" s="412">
        <v>1.0604677791268502E-2</v>
      </c>
      <c r="AR13" s="412">
        <v>1.0546551905776802E-2</v>
      </c>
      <c r="AS13" s="412">
        <v>1.0492002951951296E-2</v>
      </c>
      <c r="AT13" s="412">
        <v>1.0440859684314407E-2</v>
      </c>
      <c r="AU13" s="412">
        <v>1.039295098162496E-2</v>
      </c>
      <c r="AV13" s="412">
        <v>1.0348107568296516E-2</v>
      </c>
      <c r="AW13" s="412">
        <v>1.0306163364694365E-2</v>
      </c>
      <c r="AX13" s="412">
        <v>1.0266956528820481E-2</v>
      </c>
      <c r="AY13" s="412">
        <v>1.0230330242114061E-2</v>
      </c>
      <c r="AZ13" s="412">
        <v>1.0196133283811859E-2</v>
      </c>
      <c r="BA13" s="412">
        <v>1.0164220431295279E-2</v>
      </c>
    </row>
    <row r="14" spans="1:54" ht="14.25" customHeight="1" x14ac:dyDescent="0.25">
      <c r="B14" s="104" t="s">
        <v>96</v>
      </c>
      <c r="C14" s="105" t="s">
        <v>133</v>
      </c>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row>
    <row r="15" spans="1:54" ht="14.25" customHeight="1" x14ac:dyDescent="0.25">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08"/>
      <c r="AL15" s="408"/>
      <c r="AM15" s="408"/>
      <c r="AN15" s="408"/>
      <c r="AO15" s="408"/>
      <c r="AP15" s="408"/>
      <c r="AQ15" s="408"/>
      <c r="AR15" s="408"/>
      <c r="AS15" s="408"/>
      <c r="AT15" s="408"/>
      <c r="AU15" s="408"/>
      <c r="AV15" s="408"/>
      <c r="AW15" s="408"/>
      <c r="AX15" s="408"/>
      <c r="AY15" s="408"/>
      <c r="AZ15" s="408"/>
      <c r="BA15" s="408"/>
      <c r="BB15" s="109"/>
    </row>
    <row r="16" spans="1:54" s="56" customFormat="1" ht="14.25" customHeight="1" x14ac:dyDescent="0.35">
      <c r="A16" s="58"/>
      <c r="B16" s="56" t="s">
        <v>107</v>
      </c>
    </row>
    <row r="17" spans="2:77" ht="14.25" customHeight="1" x14ac:dyDescent="0.25"/>
    <row r="18" spans="2:77" s="52" customFormat="1" ht="14.25" customHeight="1" x14ac:dyDescent="0.3">
      <c r="B18" s="89" t="s">
        <v>106</v>
      </c>
      <c r="C18" s="89" t="s">
        <v>105</v>
      </c>
      <c r="D18" s="89" t="s">
        <v>104</v>
      </c>
      <c r="E18" s="89" t="s">
        <v>103</v>
      </c>
      <c r="F18" s="89" t="s">
        <v>102</v>
      </c>
      <c r="G18" s="89" t="s">
        <v>101</v>
      </c>
      <c r="H18" s="89" t="s">
        <v>100</v>
      </c>
    </row>
    <row r="19" spans="2:77" ht="14.25" customHeight="1" x14ac:dyDescent="0.25">
      <c r="B19" s="110">
        <v>5</v>
      </c>
      <c r="C19" s="111">
        <v>5</v>
      </c>
      <c r="D19" s="111">
        <v>0</v>
      </c>
      <c r="E19" s="112">
        <v>1</v>
      </c>
      <c r="F19" s="112" t="s">
        <v>99</v>
      </c>
      <c r="G19" s="403" t="s">
        <v>119</v>
      </c>
      <c r="H19" s="113"/>
    </row>
    <row r="20" spans="2:77" ht="14.25" customHeight="1" x14ac:dyDescent="0.25">
      <c r="B20" s="114">
        <v>5</v>
      </c>
      <c r="C20" s="115">
        <v>10</v>
      </c>
      <c r="D20" s="115">
        <v>0</v>
      </c>
      <c r="E20" s="116">
        <v>1</v>
      </c>
      <c r="F20" s="116" t="s">
        <v>99</v>
      </c>
      <c r="G20" s="404" t="s">
        <v>119</v>
      </c>
      <c r="H20" s="113"/>
    </row>
    <row r="21" spans="2:77" ht="14.25" customHeight="1" x14ac:dyDescent="0.25">
      <c r="B21" s="114">
        <v>5</v>
      </c>
      <c r="C21" s="115">
        <v>15</v>
      </c>
      <c r="D21" s="115">
        <v>0</v>
      </c>
      <c r="E21" s="116">
        <v>1</v>
      </c>
      <c r="F21" s="116" t="s">
        <v>99</v>
      </c>
      <c r="G21" s="404" t="s">
        <v>119</v>
      </c>
      <c r="H21" s="113"/>
    </row>
    <row r="22" spans="2:77" ht="14.25" customHeight="1" x14ac:dyDescent="0.25">
      <c r="B22" s="114">
        <v>5</v>
      </c>
      <c r="C22" s="115">
        <v>20</v>
      </c>
      <c r="D22" s="115">
        <v>0</v>
      </c>
      <c r="E22" s="116">
        <v>1</v>
      </c>
      <c r="F22" s="116" t="s">
        <v>99</v>
      </c>
      <c r="G22" s="404" t="s">
        <v>119</v>
      </c>
      <c r="H22" s="113"/>
    </row>
    <row r="23" spans="2:77" ht="14.25" customHeight="1" x14ac:dyDescent="0.25">
      <c r="B23" s="114">
        <v>5</v>
      </c>
      <c r="C23" s="115">
        <v>25</v>
      </c>
      <c r="D23" s="115">
        <v>0</v>
      </c>
      <c r="E23" s="116">
        <v>1</v>
      </c>
      <c r="F23" s="116" t="s">
        <v>99</v>
      </c>
      <c r="G23" s="404" t="s">
        <v>119</v>
      </c>
      <c r="H23" s="113"/>
    </row>
    <row r="24" spans="2:77" ht="14.25" customHeight="1" x14ac:dyDescent="0.25">
      <c r="B24" s="114">
        <v>10</v>
      </c>
      <c r="C24" s="115">
        <v>5</v>
      </c>
      <c r="D24" s="115">
        <v>0</v>
      </c>
      <c r="E24" s="116">
        <v>1</v>
      </c>
      <c r="F24" s="116" t="s">
        <v>99</v>
      </c>
      <c r="G24" s="404" t="s">
        <v>119</v>
      </c>
      <c r="H24" s="113"/>
    </row>
    <row r="25" spans="2:77" ht="14.25" customHeight="1" x14ac:dyDescent="0.3">
      <c r="B25" s="114">
        <v>10</v>
      </c>
      <c r="C25" s="115">
        <v>10</v>
      </c>
      <c r="D25" s="115">
        <v>0</v>
      </c>
      <c r="E25" s="116">
        <v>1</v>
      </c>
      <c r="F25" s="116" t="s">
        <v>99</v>
      </c>
      <c r="G25" s="404" t="s">
        <v>119</v>
      </c>
      <c r="H25" s="113"/>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row>
    <row r="26" spans="2:77" ht="14.25" customHeight="1" x14ac:dyDescent="0.25">
      <c r="B26" s="114">
        <v>10</v>
      </c>
      <c r="C26" s="115">
        <v>15</v>
      </c>
      <c r="D26" s="115">
        <v>0</v>
      </c>
      <c r="E26" s="116">
        <v>1</v>
      </c>
      <c r="F26" s="116" t="s">
        <v>99</v>
      </c>
      <c r="G26" s="404" t="s">
        <v>119</v>
      </c>
      <c r="H26" s="113"/>
    </row>
    <row r="27" spans="2:77" ht="14.25" customHeight="1" x14ac:dyDescent="0.25">
      <c r="B27" s="114">
        <v>10</v>
      </c>
      <c r="C27" s="115">
        <v>20</v>
      </c>
      <c r="D27" s="115">
        <v>0</v>
      </c>
      <c r="E27" s="116">
        <v>1</v>
      </c>
      <c r="F27" s="116" t="s">
        <v>99</v>
      </c>
      <c r="G27" s="404" t="s">
        <v>119</v>
      </c>
      <c r="H27" s="113"/>
    </row>
    <row r="28" spans="2:77" ht="14.25" customHeight="1" x14ac:dyDescent="0.25">
      <c r="B28" s="114">
        <v>10</v>
      </c>
      <c r="C28" s="115">
        <v>25</v>
      </c>
      <c r="D28" s="115">
        <v>0</v>
      </c>
      <c r="E28" s="116">
        <v>1</v>
      </c>
      <c r="F28" s="116" t="s">
        <v>99</v>
      </c>
      <c r="G28" s="404" t="s">
        <v>119</v>
      </c>
      <c r="H28" s="113"/>
    </row>
    <row r="29" spans="2:77" ht="14.25" customHeight="1" x14ac:dyDescent="0.25">
      <c r="B29" s="114">
        <v>15</v>
      </c>
      <c r="C29" s="115">
        <v>5</v>
      </c>
      <c r="D29" s="115">
        <v>0</v>
      </c>
      <c r="E29" s="116">
        <v>1</v>
      </c>
      <c r="F29" s="116" t="s">
        <v>99</v>
      </c>
      <c r="G29" s="404" t="s">
        <v>119</v>
      </c>
      <c r="H29" s="113"/>
    </row>
    <row r="30" spans="2:77" ht="14.25" customHeight="1" x14ac:dyDescent="0.25">
      <c r="B30" s="114">
        <v>15</v>
      </c>
      <c r="C30" s="115">
        <v>10</v>
      </c>
      <c r="D30" s="115">
        <v>0</v>
      </c>
      <c r="E30" s="116">
        <v>1</v>
      </c>
      <c r="F30" s="116" t="s">
        <v>99</v>
      </c>
      <c r="G30" s="404" t="s">
        <v>119</v>
      </c>
      <c r="H30" s="113"/>
    </row>
    <row r="31" spans="2:77" ht="14.25" customHeight="1" x14ac:dyDescent="0.25">
      <c r="B31" s="114">
        <v>15</v>
      </c>
      <c r="C31" s="115">
        <v>15</v>
      </c>
      <c r="D31" s="115">
        <v>0</v>
      </c>
      <c r="E31" s="116">
        <v>1</v>
      </c>
      <c r="F31" s="116" t="s">
        <v>99</v>
      </c>
      <c r="G31" s="404" t="s">
        <v>119</v>
      </c>
      <c r="H31" s="113"/>
    </row>
    <row r="32" spans="2:77" ht="14.25" customHeight="1" x14ac:dyDescent="0.25">
      <c r="B32" s="114">
        <v>15</v>
      </c>
      <c r="C32" s="115">
        <v>20</v>
      </c>
      <c r="D32" s="115">
        <v>0</v>
      </c>
      <c r="E32" s="116">
        <v>1</v>
      </c>
      <c r="F32" s="116" t="s">
        <v>99</v>
      </c>
      <c r="G32" s="404" t="s">
        <v>119</v>
      </c>
      <c r="H32" s="113"/>
    </row>
    <row r="33" spans="2:8" ht="14.25" customHeight="1" x14ac:dyDescent="0.25">
      <c r="B33" s="114">
        <v>15</v>
      </c>
      <c r="C33" s="115">
        <v>25</v>
      </c>
      <c r="D33" s="115">
        <v>0</v>
      </c>
      <c r="E33" s="116">
        <v>1</v>
      </c>
      <c r="F33" s="116" t="s">
        <v>99</v>
      </c>
      <c r="G33" s="404" t="s">
        <v>119</v>
      </c>
      <c r="H33" s="113"/>
    </row>
    <row r="34" spans="2:8" ht="14.25" customHeight="1" x14ac:dyDescent="0.25">
      <c r="B34" s="114">
        <v>20</v>
      </c>
      <c r="C34" s="115">
        <v>5</v>
      </c>
      <c r="D34" s="115">
        <v>0</v>
      </c>
      <c r="E34" s="116">
        <v>1</v>
      </c>
      <c r="F34" s="116" t="s">
        <v>99</v>
      </c>
      <c r="G34" s="404" t="s">
        <v>119</v>
      </c>
      <c r="H34" s="113"/>
    </row>
    <row r="35" spans="2:8" ht="14.25" customHeight="1" x14ac:dyDescent="0.25">
      <c r="B35" s="114">
        <v>20</v>
      </c>
      <c r="C35" s="115">
        <v>10</v>
      </c>
      <c r="D35" s="115">
        <v>0</v>
      </c>
      <c r="E35" s="116">
        <v>1</v>
      </c>
      <c r="F35" s="116" t="s">
        <v>99</v>
      </c>
      <c r="G35" s="404" t="s">
        <v>119</v>
      </c>
      <c r="H35" s="113"/>
    </row>
    <row r="36" spans="2:8" ht="14.25" customHeight="1" x14ac:dyDescent="0.25">
      <c r="B36" s="114">
        <v>20</v>
      </c>
      <c r="C36" s="115">
        <v>15</v>
      </c>
      <c r="D36" s="115">
        <v>0</v>
      </c>
      <c r="E36" s="116">
        <v>1</v>
      </c>
      <c r="F36" s="116" t="s">
        <v>99</v>
      </c>
      <c r="G36" s="404" t="s">
        <v>119</v>
      </c>
      <c r="H36" s="113"/>
    </row>
    <row r="37" spans="2:8" ht="14.25" customHeight="1" x14ac:dyDescent="0.25">
      <c r="B37" s="114">
        <v>20</v>
      </c>
      <c r="C37" s="115">
        <v>20</v>
      </c>
      <c r="D37" s="115">
        <v>0</v>
      </c>
      <c r="E37" s="116">
        <v>1</v>
      </c>
      <c r="F37" s="116" t="s">
        <v>99</v>
      </c>
      <c r="G37" s="404" t="s">
        <v>119</v>
      </c>
      <c r="H37" s="113"/>
    </row>
    <row r="38" spans="2:8" ht="14.25" customHeight="1" x14ac:dyDescent="0.25">
      <c r="B38" s="114">
        <v>20</v>
      </c>
      <c r="C38" s="115">
        <v>25</v>
      </c>
      <c r="D38" s="115">
        <v>0</v>
      </c>
      <c r="E38" s="116">
        <v>1</v>
      </c>
      <c r="F38" s="116" t="s">
        <v>99</v>
      </c>
      <c r="G38" s="404" t="s">
        <v>119</v>
      </c>
      <c r="H38" s="113"/>
    </row>
    <row r="39" spans="2:8" ht="14.25" customHeight="1" x14ac:dyDescent="0.25">
      <c r="B39" s="114">
        <v>25</v>
      </c>
      <c r="C39" s="115">
        <v>5</v>
      </c>
      <c r="D39" s="115">
        <v>0</v>
      </c>
      <c r="E39" s="116">
        <v>1</v>
      </c>
      <c r="F39" s="116" t="s">
        <v>99</v>
      </c>
      <c r="G39" s="404" t="s">
        <v>119</v>
      </c>
      <c r="H39" s="113"/>
    </row>
    <row r="40" spans="2:8" ht="14.25" customHeight="1" x14ac:dyDescent="0.25">
      <c r="B40" s="114">
        <v>25</v>
      </c>
      <c r="C40" s="115">
        <v>10</v>
      </c>
      <c r="D40" s="115">
        <v>0</v>
      </c>
      <c r="E40" s="116">
        <v>1</v>
      </c>
      <c r="F40" s="116" t="s">
        <v>99</v>
      </c>
      <c r="G40" s="404" t="s">
        <v>119</v>
      </c>
      <c r="H40" s="113"/>
    </row>
    <row r="41" spans="2:8" ht="14.25" customHeight="1" x14ac:dyDescent="0.25">
      <c r="B41" s="114">
        <v>25</v>
      </c>
      <c r="C41" s="115">
        <v>15</v>
      </c>
      <c r="D41" s="115">
        <v>0</v>
      </c>
      <c r="E41" s="116">
        <v>1</v>
      </c>
      <c r="F41" s="116" t="s">
        <v>99</v>
      </c>
      <c r="G41" s="404" t="s">
        <v>119</v>
      </c>
      <c r="H41" s="113"/>
    </row>
    <row r="42" spans="2:8" ht="14.25" customHeight="1" x14ac:dyDescent="0.25">
      <c r="B42" s="114">
        <v>25</v>
      </c>
      <c r="C42" s="115">
        <v>20</v>
      </c>
      <c r="D42" s="115">
        <v>0</v>
      </c>
      <c r="E42" s="116">
        <v>1</v>
      </c>
      <c r="F42" s="116" t="s">
        <v>99</v>
      </c>
      <c r="G42" s="404" t="s">
        <v>119</v>
      </c>
      <c r="H42" s="113"/>
    </row>
    <row r="43" spans="2:8" ht="14.25" customHeight="1" x14ac:dyDescent="0.25">
      <c r="B43" s="114">
        <v>25</v>
      </c>
      <c r="C43" s="115">
        <v>25</v>
      </c>
      <c r="D43" s="115">
        <v>0</v>
      </c>
      <c r="E43" s="116">
        <v>1</v>
      </c>
      <c r="F43" s="116" t="s">
        <v>99</v>
      </c>
      <c r="G43" s="404" t="s">
        <v>119</v>
      </c>
      <c r="H43" s="113"/>
    </row>
    <row r="44" spans="2:8" ht="14.25" customHeight="1" x14ac:dyDescent="0.25">
      <c r="B44" s="114">
        <v>30</v>
      </c>
      <c r="C44" s="115">
        <v>5</v>
      </c>
      <c r="D44" s="115">
        <v>0</v>
      </c>
      <c r="E44" s="116">
        <v>1</v>
      </c>
      <c r="F44" s="116" t="s">
        <v>99</v>
      </c>
      <c r="G44" s="404" t="s">
        <v>119</v>
      </c>
      <c r="H44" s="113"/>
    </row>
    <row r="45" spans="2:8" ht="14.25" customHeight="1" x14ac:dyDescent="0.25">
      <c r="B45" s="114">
        <v>30</v>
      </c>
      <c r="C45" s="115">
        <v>10</v>
      </c>
      <c r="D45" s="115">
        <v>0</v>
      </c>
      <c r="E45" s="116">
        <v>1</v>
      </c>
      <c r="F45" s="116" t="s">
        <v>99</v>
      </c>
      <c r="G45" s="404" t="s">
        <v>119</v>
      </c>
      <c r="H45" s="113"/>
    </row>
    <row r="46" spans="2:8" ht="14.25" customHeight="1" x14ac:dyDescent="0.25">
      <c r="B46" s="114">
        <v>30</v>
      </c>
      <c r="C46" s="115">
        <v>15</v>
      </c>
      <c r="D46" s="115">
        <v>0</v>
      </c>
      <c r="E46" s="116">
        <v>1</v>
      </c>
      <c r="F46" s="116" t="s">
        <v>99</v>
      </c>
      <c r="G46" s="404" t="s">
        <v>119</v>
      </c>
      <c r="H46" s="113"/>
    </row>
    <row r="47" spans="2:8" ht="14.25" customHeight="1" x14ac:dyDescent="0.25">
      <c r="B47" s="114">
        <v>30</v>
      </c>
      <c r="C47" s="115">
        <v>20</v>
      </c>
      <c r="D47" s="115">
        <v>0</v>
      </c>
      <c r="E47" s="116">
        <v>1</v>
      </c>
      <c r="F47" s="116" t="s">
        <v>99</v>
      </c>
      <c r="G47" s="404" t="s">
        <v>119</v>
      </c>
      <c r="H47" s="113"/>
    </row>
    <row r="48" spans="2:8" ht="14.25" customHeight="1" x14ac:dyDescent="0.25">
      <c r="B48" s="117">
        <v>30</v>
      </c>
      <c r="C48" s="118">
        <v>25</v>
      </c>
      <c r="D48" s="118">
        <v>0</v>
      </c>
      <c r="E48" s="119">
        <v>1</v>
      </c>
      <c r="F48" s="119" t="s">
        <v>99</v>
      </c>
      <c r="G48" s="405" t="s">
        <v>119</v>
      </c>
      <c r="H48" s="120"/>
    </row>
    <row r="49" spans="1:12" ht="14.25" customHeight="1" x14ac:dyDescent="0.25"/>
    <row r="50" spans="1:12" s="93" customFormat="1" ht="20.149999999999999" customHeight="1" x14ac:dyDescent="0.25">
      <c r="A50" s="92"/>
      <c r="B50" s="92" t="s">
        <v>98</v>
      </c>
    </row>
    <row r="51" spans="1:12" s="56" customFormat="1" ht="14.25" customHeight="1" x14ac:dyDescent="0.35">
      <c r="A51" s="58"/>
      <c r="B51" s="56" t="s">
        <v>97</v>
      </c>
    </row>
    <row r="52" spans="1:12" s="56" customFormat="1" ht="14.25" customHeight="1" x14ac:dyDescent="0.35">
      <c r="A52" s="58"/>
    </row>
    <row r="53" spans="1:12" ht="14.15" customHeight="1" x14ac:dyDescent="0.3">
      <c r="B53" s="90"/>
      <c r="C53" s="304" t="s">
        <v>96</v>
      </c>
      <c r="H53" s="51"/>
      <c r="I53" s="121"/>
      <c r="J53" s="51"/>
      <c r="K53" s="51"/>
      <c r="L53" s="121"/>
    </row>
    <row r="54" spans="1:12" ht="14.25" customHeight="1" x14ac:dyDescent="0.25">
      <c r="B54" s="292" t="s">
        <v>146</v>
      </c>
      <c r="C54" s="122">
        <v>10</v>
      </c>
      <c r="H54" s="121"/>
      <c r="I54" s="121"/>
      <c r="J54" s="121"/>
      <c r="K54" s="121"/>
      <c r="L54" s="121"/>
    </row>
    <row r="55" spans="1:12" ht="14.25" customHeight="1" x14ac:dyDescent="0.25">
      <c r="B55" s="293" t="s">
        <v>147</v>
      </c>
      <c r="C55" s="123"/>
      <c r="H55" s="121"/>
      <c r="I55" s="121"/>
      <c r="J55" s="121"/>
      <c r="K55" s="121"/>
      <c r="L55" s="121"/>
    </row>
    <row r="56" spans="1:12" ht="42" customHeight="1" x14ac:dyDescent="0.25">
      <c r="B56" s="294" t="s">
        <v>101</v>
      </c>
      <c r="C56" s="125" t="s">
        <v>94</v>
      </c>
      <c r="H56" s="121"/>
      <c r="I56" s="121"/>
      <c r="J56" s="121"/>
      <c r="K56" s="121"/>
      <c r="L56" s="121"/>
    </row>
    <row r="57" spans="1:12" ht="14.25" customHeight="1" x14ac:dyDescent="0.25"/>
    <row r="58" spans="1:12" s="93" customFormat="1" ht="20.149999999999999" customHeight="1" x14ac:dyDescent="0.25">
      <c r="A58" s="92"/>
      <c r="B58" s="92" t="s">
        <v>93</v>
      </c>
    </row>
    <row r="59" spans="1:12" s="56" customFormat="1" ht="14.25" customHeight="1" x14ac:dyDescent="0.35">
      <c r="A59" s="58"/>
      <c r="B59" s="56" t="s">
        <v>92</v>
      </c>
    </row>
    <row r="60" spans="1:12" s="56" customFormat="1" ht="14.25" customHeight="1" x14ac:dyDescent="0.35">
      <c r="A60" s="58"/>
    </row>
    <row r="61" spans="1:12" ht="14.25" customHeight="1" x14ac:dyDescent="0.25">
      <c r="B61" s="295" t="s">
        <v>148</v>
      </c>
      <c r="C61" s="305" t="s">
        <v>90</v>
      </c>
      <c r="D61" s="305" t="s">
        <v>89</v>
      </c>
      <c r="E61" s="121"/>
      <c r="F61" s="121"/>
      <c r="G61" s="121"/>
      <c r="H61" s="121"/>
      <c r="I61" s="121"/>
    </row>
    <row r="62" spans="1:12" ht="14.25" customHeight="1" x14ac:dyDescent="0.25">
      <c r="B62" s="293" t="s">
        <v>147</v>
      </c>
      <c r="C62" s="123"/>
      <c r="D62" s="123"/>
      <c r="H62" s="121"/>
      <c r="I62" s="121"/>
    </row>
    <row r="63" spans="1:12" ht="14.25" customHeight="1" x14ac:dyDescent="0.25">
      <c r="B63" s="293" t="s">
        <v>149</v>
      </c>
      <c r="C63" s="296">
        <f>C62*1.3</f>
        <v>0</v>
      </c>
      <c r="D63" s="296">
        <f>D62</f>
        <v>0</v>
      </c>
      <c r="H63" s="121"/>
      <c r="I63" s="121"/>
    </row>
    <row r="64" spans="1:12" ht="14.25" customHeight="1" x14ac:dyDescent="0.25">
      <c r="B64" s="293" t="s">
        <v>150</v>
      </c>
      <c r="C64" s="126" t="s">
        <v>85</v>
      </c>
      <c r="D64" s="126" t="s">
        <v>85</v>
      </c>
      <c r="H64" s="121"/>
      <c r="I64" s="121"/>
    </row>
    <row r="65" spans="2:9" ht="14.25" customHeight="1" x14ac:dyDescent="0.25">
      <c r="B65" s="294" t="s">
        <v>103</v>
      </c>
      <c r="C65" s="127"/>
      <c r="D65" s="128"/>
      <c r="H65" s="121"/>
      <c r="I65" s="121"/>
    </row>
    <row r="66" spans="2:9" ht="14.25" customHeight="1" x14ac:dyDescent="0.25">
      <c r="H66" s="121"/>
      <c r="I66" s="121"/>
    </row>
    <row r="67" spans="2:9" ht="14.25" customHeight="1" x14ac:dyDescent="0.25">
      <c r="D67" s="129"/>
      <c r="E67" s="130"/>
      <c r="F67" s="130"/>
      <c r="H67" s="121"/>
      <c r="I67" s="121"/>
    </row>
    <row r="68" spans="2:9" ht="14.25" customHeight="1" x14ac:dyDescent="0.25">
      <c r="B68" s="295"/>
      <c r="C68" s="305" t="s">
        <v>84</v>
      </c>
      <c r="D68" s="306" t="s">
        <v>83</v>
      </c>
      <c r="I68" s="121"/>
    </row>
    <row r="69" spans="2:9" ht="14.25" customHeight="1" x14ac:dyDescent="0.25">
      <c r="B69" s="293" t="s">
        <v>82</v>
      </c>
      <c r="C69" s="297">
        <f>SUMPRODUCT(C63:D63,C65:D65)</f>
        <v>0</v>
      </c>
      <c r="D69" s="123"/>
      <c r="I69" s="121"/>
    </row>
    <row r="70" spans="2:9" ht="14.25" customHeight="1" x14ac:dyDescent="0.25">
      <c r="B70" s="294" t="s">
        <v>81</v>
      </c>
      <c r="C70" s="131">
        <v>10</v>
      </c>
      <c r="D70" s="132">
        <v>10</v>
      </c>
      <c r="I70" s="121"/>
    </row>
    <row r="71" spans="2:9" ht="14.25" customHeight="1" x14ac:dyDescent="0.3">
      <c r="B71" s="298"/>
      <c r="C71" s="298"/>
      <c r="D71" s="299"/>
      <c r="E71" s="121"/>
      <c r="F71" s="121"/>
      <c r="G71" s="133"/>
      <c r="H71" s="133"/>
      <c r="I71" s="121"/>
    </row>
  </sheetData>
  <pageMargins left="0.7" right="0.7" top="0.78740157499999996" bottom="0.78740157499999996"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D4ECF9"/>
  </sheetPr>
  <dimension ref="A1:BY76"/>
  <sheetViews>
    <sheetView showGridLines="0" zoomScale="90" zoomScaleNormal="90" workbookViewId="0"/>
  </sheetViews>
  <sheetFormatPr baseColWidth="10" defaultColWidth="8.81640625" defaultRowHeight="12.5" x14ac:dyDescent="0.25"/>
  <cols>
    <col min="1" max="1" width="5.7265625" style="101" customWidth="1"/>
    <col min="2" max="2" width="15.54296875" style="101" customWidth="1"/>
    <col min="3" max="3" width="22" style="101" customWidth="1"/>
    <col min="4" max="4" width="12.453125" style="101" customWidth="1"/>
    <col min="5" max="5" width="14.1796875" style="101" customWidth="1"/>
    <col min="6" max="6" width="10.7265625" style="101" customWidth="1"/>
    <col min="7" max="7" width="16" style="101" customWidth="1"/>
    <col min="8" max="8" width="13.81640625" style="101" customWidth="1"/>
    <col min="9" max="9" width="13.453125" style="101" customWidth="1"/>
    <col min="10" max="53" width="10.7265625" style="101" customWidth="1"/>
    <col min="54" max="16384" width="8.81640625" style="101"/>
  </cols>
  <sheetData>
    <row r="1" spans="1:54" s="83" customFormat="1" ht="20.149999999999999" customHeight="1" x14ac:dyDescent="0.25">
      <c r="A1" s="397" t="s">
        <v>280</v>
      </c>
      <c r="B1" s="65" t="s">
        <v>142</v>
      </c>
      <c r="K1" s="85"/>
    </row>
    <row r="2" spans="1:54" s="5" customFormat="1" ht="14.25" customHeight="1" x14ac:dyDescent="0.25">
      <c r="B2" s="14"/>
    </row>
    <row r="3" spans="1:54" ht="14.25" customHeight="1" x14ac:dyDescent="0.25"/>
    <row r="4" spans="1:54" s="56" customFormat="1" ht="14.25" customHeight="1" x14ac:dyDescent="0.4">
      <c r="A4" s="55"/>
    </row>
    <row r="5" spans="1:54" ht="14.25" customHeight="1" x14ac:dyDescent="0.25"/>
    <row r="6" spans="1:54" s="56" customFormat="1" ht="14.25" customHeight="1" x14ac:dyDescent="0.35">
      <c r="A6" s="58"/>
      <c r="B6" s="58" t="s">
        <v>288</v>
      </c>
    </row>
    <row r="7" spans="1:54" s="56" customFormat="1" ht="14.25" customHeight="1" x14ac:dyDescent="0.35">
      <c r="A7" s="58"/>
      <c r="B7" s="56" t="s">
        <v>152</v>
      </c>
    </row>
    <row r="8" spans="1:54" ht="14.25" customHeight="1" x14ac:dyDescent="0.25"/>
    <row r="9" spans="1:54" ht="14.25" customHeight="1" x14ac:dyDescent="0.25">
      <c r="B9" s="91"/>
      <c r="C9" s="88" t="s">
        <v>108</v>
      </c>
      <c r="D9" s="86">
        <v>1</v>
      </c>
      <c r="E9" s="86">
        <f t="shared" ref="E9:AJ9" si="0">1+D9</f>
        <v>2</v>
      </c>
      <c r="F9" s="86">
        <f t="shared" si="0"/>
        <v>3</v>
      </c>
      <c r="G9" s="86">
        <f t="shared" si="0"/>
        <v>4</v>
      </c>
      <c r="H9" s="86">
        <f t="shared" si="0"/>
        <v>5</v>
      </c>
      <c r="I9" s="86">
        <f t="shared" si="0"/>
        <v>6</v>
      </c>
      <c r="J9" s="86">
        <f t="shared" si="0"/>
        <v>7</v>
      </c>
      <c r="K9" s="86">
        <f t="shared" si="0"/>
        <v>8</v>
      </c>
      <c r="L9" s="86">
        <f t="shared" si="0"/>
        <v>9</v>
      </c>
      <c r="M9" s="86">
        <f t="shared" si="0"/>
        <v>10</v>
      </c>
      <c r="N9" s="86">
        <f t="shared" si="0"/>
        <v>11</v>
      </c>
      <c r="O9" s="86">
        <f t="shared" si="0"/>
        <v>12</v>
      </c>
      <c r="P9" s="86">
        <f t="shared" si="0"/>
        <v>13</v>
      </c>
      <c r="Q9" s="86">
        <f t="shared" si="0"/>
        <v>14</v>
      </c>
      <c r="R9" s="86">
        <f t="shared" si="0"/>
        <v>15</v>
      </c>
      <c r="S9" s="86">
        <f t="shared" si="0"/>
        <v>16</v>
      </c>
      <c r="T9" s="86">
        <f t="shared" si="0"/>
        <v>17</v>
      </c>
      <c r="U9" s="86">
        <f t="shared" si="0"/>
        <v>18</v>
      </c>
      <c r="V9" s="86">
        <f t="shared" si="0"/>
        <v>19</v>
      </c>
      <c r="W9" s="86">
        <f t="shared" si="0"/>
        <v>20</v>
      </c>
      <c r="X9" s="86">
        <f t="shared" si="0"/>
        <v>21</v>
      </c>
      <c r="Y9" s="86">
        <f t="shared" si="0"/>
        <v>22</v>
      </c>
      <c r="Z9" s="86">
        <f t="shared" si="0"/>
        <v>23</v>
      </c>
      <c r="AA9" s="86">
        <f t="shared" si="0"/>
        <v>24</v>
      </c>
      <c r="AB9" s="86">
        <f t="shared" si="0"/>
        <v>25</v>
      </c>
      <c r="AC9" s="86">
        <f t="shared" si="0"/>
        <v>26</v>
      </c>
      <c r="AD9" s="86">
        <f t="shared" si="0"/>
        <v>27</v>
      </c>
      <c r="AE9" s="86">
        <f t="shared" si="0"/>
        <v>28</v>
      </c>
      <c r="AF9" s="86">
        <f t="shared" si="0"/>
        <v>29</v>
      </c>
      <c r="AG9" s="86">
        <f t="shared" si="0"/>
        <v>30</v>
      </c>
      <c r="AH9" s="86">
        <f t="shared" si="0"/>
        <v>31</v>
      </c>
      <c r="AI9" s="86">
        <f t="shared" si="0"/>
        <v>32</v>
      </c>
      <c r="AJ9" s="86">
        <f t="shared" si="0"/>
        <v>33</v>
      </c>
      <c r="AK9" s="86">
        <f t="shared" ref="AK9:BA9" si="1">1+AJ9</f>
        <v>34</v>
      </c>
      <c r="AL9" s="86">
        <f t="shared" si="1"/>
        <v>35</v>
      </c>
      <c r="AM9" s="86">
        <f t="shared" si="1"/>
        <v>36</v>
      </c>
      <c r="AN9" s="86">
        <f t="shared" si="1"/>
        <v>37</v>
      </c>
      <c r="AO9" s="86">
        <f t="shared" si="1"/>
        <v>38</v>
      </c>
      <c r="AP9" s="86">
        <f t="shared" si="1"/>
        <v>39</v>
      </c>
      <c r="AQ9" s="86">
        <f t="shared" si="1"/>
        <v>40</v>
      </c>
      <c r="AR9" s="86">
        <f t="shared" si="1"/>
        <v>41</v>
      </c>
      <c r="AS9" s="86">
        <f t="shared" si="1"/>
        <v>42</v>
      </c>
      <c r="AT9" s="86">
        <f t="shared" si="1"/>
        <v>43</v>
      </c>
      <c r="AU9" s="86">
        <f t="shared" si="1"/>
        <v>44</v>
      </c>
      <c r="AV9" s="86">
        <f t="shared" si="1"/>
        <v>45</v>
      </c>
      <c r="AW9" s="86">
        <f t="shared" si="1"/>
        <v>46</v>
      </c>
      <c r="AX9" s="86">
        <f t="shared" si="1"/>
        <v>47</v>
      </c>
      <c r="AY9" s="86">
        <f t="shared" si="1"/>
        <v>48</v>
      </c>
      <c r="AZ9" s="86">
        <f t="shared" si="1"/>
        <v>49</v>
      </c>
      <c r="BA9" s="87">
        <f t="shared" si="1"/>
        <v>50</v>
      </c>
    </row>
    <row r="10" spans="1:54" ht="14.25" customHeight="1" x14ac:dyDescent="0.25">
      <c r="B10" s="102" t="s">
        <v>84</v>
      </c>
      <c r="C10" s="103" t="s">
        <v>132</v>
      </c>
      <c r="D10" s="411">
        <v>2.0420000000001881</v>
      </c>
      <c r="E10" s="411">
        <v>1.8940000000001511</v>
      </c>
      <c r="F10" s="411">
        <v>1.8890000000001406</v>
      </c>
      <c r="G10" s="411">
        <v>1.9200000000001438</v>
      </c>
      <c r="H10" s="411">
        <v>1.9480000000001274</v>
      </c>
      <c r="I10" s="411">
        <v>1.9740000000001423</v>
      </c>
      <c r="J10" s="411">
        <v>1.9980000000001441</v>
      </c>
      <c r="K10" s="411">
        <v>2.0230000000001302</v>
      </c>
      <c r="L10" s="411">
        <v>2.047000000000132</v>
      </c>
      <c r="M10" s="411">
        <v>2.0700000000001051</v>
      </c>
      <c r="N10" s="411">
        <v>2.09098223325348</v>
      </c>
      <c r="O10" s="411">
        <v>2.1085813934141662</v>
      </c>
      <c r="P10" s="411">
        <v>2.1217651108195623</v>
      </c>
      <c r="Q10" s="411">
        <v>2.1297696106594266</v>
      </c>
      <c r="R10" s="411">
        <v>2.1320000000000894</v>
      </c>
      <c r="S10" s="411">
        <v>2.1281734028127719</v>
      </c>
      <c r="T10" s="411">
        <v>2.118794981119021</v>
      </c>
      <c r="U10" s="411">
        <v>2.1043999367520883</v>
      </c>
      <c r="V10" s="411">
        <v>2.0853757852443922</v>
      </c>
      <c r="W10" s="411">
        <v>2.0620000000000971</v>
      </c>
      <c r="X10" s="411">
        <v>2.0347565513568977</v>
      </c>
      <c r="Y10" s="411">
        <v>2.0051049078744221</v>
      </c>
      <c r="Z10" s="411">
        <v>1.9744541149917527</v>
      </c>
      <c r="AA10" s="411">
        <v>1.943919016696305</v>
      </c>
      <c r="AB10" s="411">
        <v>1.9143831105737252</v>
      </c>
      <c r="AC10" s="411">
        <v>1.8865487377537127</v>
      </c>
      <c r="AD10" s="411">
        <v>1.8609775359372804</v>
      </c>
      <c r="AE10" s="411">
        <v>1.8381233436827182</v>
      </c>
      <c r="AF10" s="411">
        <v>1.8183592342499555</v>
      </c>
      <c r="AG10" s="411">
        <v>1.8020000000000591</v>
      </c>
      <c r="AH10" s="411">
        <v>1.7891703787293212</v>
      </c>
      <c r="AI10" s="411">
        <v>1.7794123855361832</v>
      </c>
      <c r="AJ10" s="411">
        <v>1.7722116273286126</v>
      </c>
      <c r="AK10" s="411">
        <v>1.7671409187577591</v>
      </c>
      <c r="AL10" s="411">
        <v>1.7638443646788238</v>
      </c>
      <c r="AM10" s="411">
        <v>1.7620246219666846</v>
      </c>
      <c r="AN10" s="411">
        <v>1.7614326452239037</v>
      </c>
      <c r="AO10" s="411">
        <v>1.7618593865562193</v>
      </c>
      <c r="AP10" s="411">
        <v>1.763129042611089</v>
      </c>
      <c r="AQ10" s="411">
        <v>1.7650935342335528</v>
      </c>
      <c r="AR10" s="411">
        <v>1.7676279736917655</v>
      </c>
      <c r="AS10" s="411">
        <v>1.7706269273846553</v>
      </c>
      <c r="AT10" s="411">
        <v>1.7740013225360229</v>
      </c>
      <c r="AU10" s="411">
        <v>1.7776758777005464</v>
      </c>
      <c r="AV10" s="411">
        <v>1.7815869612314295</v>
      </c>
      <c r="AW10" s="411">
        <v>1.7856808008650749</v>
      </c>
      <c r="AX10" s="411">
        <v>1.7899119825129262</v>
      </c>
      <c r="AY10" s="411">
        <v>1.7942421881518955</v>
      </c>
      <c r="AZ10" s="411">
        <v>1.7986391320777173</v>
      </c>
      <c r="BA10" s="411">
        <v>1.8030756622676281</v>
      </c>
    </row>
    <row r="11" spans="1:54" ht="14.25" customHeight="1" x14ac:dyDescent="0.25">
      <c r="B11" s="104" t="s">
        <v>96</v>
      </c>
      <c r="C11" s="105" t="s">
        <v>132</v>
      </c>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row>
    <row r="12" spans="1:54" ht="14.25" customHeight="1" x14ac:dyDescent="0.25">
      <c r="B12" s="107"/>
      <c r="C12" s="108" t="s">
        <v>131</v>
      </c>
      <c r="D12" s="134">
        <f>IF(D11="",(1+D10/100)^(-D9),(1+D11/100)^(-D9))</f>
        <v>0.97998863213186549</v>
      </c>
      <c r="E12" s="134">
        <f t="shared" ref="E12:BA12" si="2">IF(E11="",(1+E10/100)^(-E9),(1+E11/100)^(-E9))</f>
        <v>0.9631696230059561</v>
      </c>
      <c r="F12" s="134">
        <f t="shared" si="2"/>
        <v>0.94540544768531931</v>
      </c>
      <c r="G12" s="134">
        <f t="shared" si="2"/>
        <v>0.92674945656159802</v>
      </c>
      <c r="H12" s="134">
        <f t="shared" si="2"/>
        <v>0.90804307062023049</v>
      </c>
      <c r="I12" s="134">
        <f t="shared" si="2"/>
        <v>0.88933066850380715</v>
      </c>
      <c r="J12" s="134">
        <f t="shared" si="2"/>
        <v>0.87067967663808232</v>
      </c>
      <c r="K12" s="134">
        <f t="shared" si="2"/>
        <v>0.8519523025986705</v>
      </c>
      <c r="L12" s="134">
        <f t="shared" si="2"/>
        <v>0.83329317385205148</v>
      </c>
      <c r="M12" s="134">
        <f t="shared" si="2"/>
        <v>0.81473965028939743</v>
      </c>
      <c r="N12" s="134">
        <f t="shared" si="2"/>
        <v>0.79641383394429566</v>
      </c>
      <c r="O12" s="134">
        <f t="shared" si="2"/>
        <v>0.77849009210566766</v>
      </c>
      <c r="P12" s="134">
        <f t="shared" si="2"/>
        <v>0.76113542385878807</v>
      </c>
      <c r="Q12" s="134">
        <f t="shared" si="2"/>
        <v>0.74450405774592421</v>
      </c>
      <c r="R12" s="134">
        <f t="shared" si="2"/>
        <v>0.72873973701053951</v>
      </c>
      <c r="S12" s="134">
        <f t="shared" si="2"/>
        <v>0.71395521211748714</v>
      </c>
      <c r="T12" s="134">
        <f t="shared" si="2"/>
        <v>0.70016986654466529</v>
      </c>
      <c r="U12" s="134">
        <f t="shared" si="2"/>
        <v>0.68738455227246409</v>
      </c>
      <c r="V12" s="134">
        <f t="shared" si="2"/>
        <v>0.67560506353813421</v>
      </c>
      <c r="W12" s="134">
        <f t="shared" si="2"/>
        <v>0.66484209647438008</v>
      </c>
      <c r="X12" s="134">
        <f t="shared" si="2"/>
        <v>0.65507226911562089</v>
      </c>
      <c r="Y12" s="134">
        <f t="shared" si="2"/>
        <v>0.6461272381426677</v>
      </c>
      <c r="Z12" s="134">
        <f t="shared" si="2"/>
        <v>0.63781987713816835</v>
      </c>
      <c r="AA12" s="134">
        <f t="shared" si="2"/>
        <v>0.629982082324691</v>
      </c>
      <c r="AB12" s="134">
        <f t="shared" si="2"/>
        <v>0.62246222280640107</v>
      </c>
      <c r="AC12" s="134">
        <f t="shared" si="2"/>
        <v>0.61512285569726266</v>
      </c>
      <c r="AD12" s="134">
        <f t="shared" si="2"/>
        <v>0.60783867368190903</v>
      </c>
      <c r="AE12" s="134">
        <f t="shared" si="2"/>
        <v>0.60049465607145658</v>
      </c>
      <c r="AF12" s="134">
        <f t="shared" si="2"/>
        <v>0.592984397517066</v>
      </c>
      <c r="AG12" s="134">
        <f t="shared" si="2"/>
        <v>0.58520859127492841</v>
      </c>
      <c r="AH12" s="134">
        <f t="shared" si="2"/>
        <v>0.57710014572598978</v>
      </c>
      <c r="AI12" s="134">
        <f t="shared" si="2"/>
        <v>0.56869832108160423</v>
      </c>
      <c r="AJ12" s="134">
        <f t="shared" si="2"/>
        <v>0.56006185281068432</v>
      </c>
      <c r="AK12" s="134">
        <f t="shared" si="2"/>
        <v>0.55124225676865346</v>
      </c>
      <c r="AL12" s="134">
        <f t="shared" si="2"/>
        <v>0.5422846629141439</v>
      </c>
      <c r="AM12" s="134">
        <f t="shared" si="2"/>
        <v>0.53322855378323764</v>
      </c>
      <c r="AN12" s="134">
        <f t="shared" si="2"/>
        <v>0.52410841858043122</v>
      </c>
      <c r="AO12" s="134">
        <f t="shared" si="2"/>
        <v>0.5149543325076662</v>
      </c>
      <c r="AP12" s="134">
        <f t="shared" si="2"/>
        <v>0.50579246985638859</v>
      </c>
      <c r="AQ12" s="134">
        <f t="shared" si="2"/>
        <v>0.49664555841575181</v>
      </c>
      <c r="AR12" s="134">
        <f t="shared" si="2"/>
        <v>0.48753328188930434</v>
      </c>
      <c r="AS12" s="134">
        <f t="shared" si="2"/>
        <v>0.47847263624965874</v>
      </c>
      <c r="AT12" s="134">
        <f t="shared" si="2"/>
        <v>0.46947824528483872</v>
      </c>
      <c r="AU12" s="134">
        <f t="shared" si="2"/>
        <v>0.46056263999109193</v>
      </c>
      <c r="AV12" s="134">
        <f t="shared" si="2"/>
        <v>0.45173650593647596</v>
      </c>
      <c r="AW12" s="134">
        <f t="shared" si="2"/>
        <v>0.44300890224934647</v>
      </c>
      <c r="AX12" s="134">
        <f t="shared" si="2"/>
        <v>0.43438745546937924</v>
      </c>
      <c r="AY12" s="134">
        <f t="shared" si="2"/>
        <v>0.42587853112966972</v>
      </c>
      <c r="AZ12" s="134">
        <f t="shared" si="2"/>
        <v>0.41748738561151544</v>
      </c>
      <c r="BA12" s="134">
        <f t="shared" si="2"/>
        <v>0.40921830052366892</v>
      </c>
    </row>
    <row r="13" spans="1:54" ht="14.25" customHeight="1" x14ac:dyDescent="0.25">
      <c r="B13" s="102" t="s">
        <v>84</v>
      </c>
      <c r="C13" s="103" t="s">
        <v>133</v>
      </c>
      <c r="D13" s="413">
        <v>1.2612148938837109E-2</v>
      </c>
      <c r="E13" s="413">
        <v>1.2825286170848216E-2</v>
      </c>
      <c r="F13" s="413">
        <v>1.3882899724400488E-2</v>
      </c>
      <c r="G13" s="413">
        <v>1.5128092964459716E-2</v>
      </c>
      <c r="H13" s="413">
        <v>1.6275530877745803E-2</v>
      </c>
      <c r="I13" s="413">
        <v>1.7225843556198717E-2</v>
      </c>
      <c r="J13" s="413">
        <v>1.7966936670902323E-2</v>
      </c>
      <c r="K13" s="413">
        <v>1.8522930367214085E-2</v>
      </c>
      <c r="L13" s="413">
        <v>1.8928942432923312E-2</v>
      </c>
      <c r="M13" s="413">
        <v>1.9219585336007761E-2</v>
      </c>
      <c r="N13" s="413">
        <v>1.9424485010771875E-2</v>
      </c>
      <c r="O13" s="413">
        <v>1.9567199124961077E-2</v>
      </c>
      <c r="P13" s="413">
        <v>1.9665629586191002E-2</v>
      </c>
      <c r="Q13" s="413">
        <v>1.9732968396501072E-2</v>
      </c>
      <c r="R13" s="413">
        <v>1.9778723098622608E-2</v>
      </c>
      <c r="S13" s="413">
        <v>1.9809631570249842E-2</v>
      </c>
      <c r="T13" s="413">
        <v>1.9830406422999491E-2</v>
      </c>
      <c r="U13" s="413">
        <v>1.9844309060031096E-2</v>
      </c>
      <c r="V13" s="413">
        <v>1.9853577030048974E-2</v>
      </c>
      <c r="W13" s="413">
        <v>1.9859734331852064E-2</v>
      </c>
      <c r="X13" s="413">
        <v>1.9863812583864826E-2</v>
      </c>
      <c r="Y13" s="413">
        <v>1.9866506415389784E-2</v>
      </c>
      <c r="Z13" s="413">
        <v>1.9868281401003385E-2</v>
      </c>
      <c r="AA13" s="413">
        <v>1.9869448335451789E-2</v>
      </c>
      <c r="AB13" s="413">
        <v>1.9870213952222882E-2</v>
      </c>
      <c r="AC13" s="413">
        <v>1.9870715329521893E-2</v>
      </c>
      <c r="AD13" s="413">
        <v>1.9871043101868047E-2</v>
      </c>
      <c r="AE13" s="413">
        <v>1.9871257042106016E-2</v>
      </c>
      <c r="AF13" s="413">
        <v>1.987139647870606E-2</v>
      </c>
      <c r="AG13" s="413">
        <v>1.9871487233793284E-2</v>
      </c>
      <c r="AH13" s="413">
        <v>1.9871546229077719E-2</v>
      </c>
      <c r="AI13" s="413">
        <v>1.9871584533657893E-2</v>
      </c>
      <c r="AJ13" s="413">
        <v>1.9871609376907129E-2</v>
      </c>
      <c r="AK13" s="413">
        <v>1.9871625472758225E-2</v>
      </c>
      <c r="AL13" s="413">
        <v>1.987163589123897E-2</v>
      </c>
      <c r="AM13" s="413">
        <v>1.9871642628663366E-2</v>
      </c>
      <c r="AN13" s="413">
        <v>1.9871646981915347E-2</v>
      </c>
      <c r="AO13" s="413">
        <v>1.9871649792424506E-2</v>
      </c>
      <c r="AP13" s="413">
        <v>1.9871651605515961E-2</v>
      </c>
      <c r="AQ13" s="413">
        <v>1.9871652774286819E-2</v>
      </c>
      <c r="AR13" s="413">
        <v>1.9871653527225419E-2</v>
      </c>
      <c r="AS13" s="413">
        <v>1.987165401196922E-2</v>
      </c>
      <c r="AT13" s="413">
        <v>1.9871654323825094E-2</v>
      </c>
      <c r="AU13" s="413">
        <v>1.9871654524333593E-2</v>
      </c>
      <c r="AV13" s="413">
        <v>1.9871654653221604E-2</v>
      </c>
      <c r="AW13" s="413">
        <v>1.9871654735963418E-2</v>
      </c>
      <c r="AX13" s="413">
        <v>1.9871654789158866E-2</v>
      </c>
      <c r="AY13" s="413">
        <v>1.9871654823225171E-2</v>
      </c>
      <c r="AZ13" s="413">
        <v>1.9871654845070585E-2</v>
      </c>
      <c r="BA13" s="413">
        <v>1.9871654859124677E-2</v>
      </c>
    </row>
    <row r="14" spans="1:54" ht="14.25" customHeight="1" x14ac:dyDescent="0.25">
      <c r="B14" s="104" t="s">
        <v>96</v>
      </c>
      <c r="C14" s="105" t="s">
        <v>133</v>
      </c>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row>
    <row r="15" spans="1:54" ht="14.25" customHeight="1" x14ac:dyDescent="0.25">
      <c r="D15" s="409"/>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09"/>
      <c r="AO15" s="409"/>
      <c r="AP15" s="409"/>
      <c r="AQ15" s="409"/>
      <c r="AR15" s="409"/>
      <c r="AS15" s="409"/>
      <c r="AT15" s="409"/>
      <c r="AU15" s="409"/>
      <c r="AV15" s="409"/>
      <c r="AW15" s="409"/>
      <c r="AX15" s="409"/>
      <c r="AY15" s="409"/>
      <c r="AZ15" s="409"/>
      <c r="BA15" s="409"/>
      <c r="BB15" s="109"/>
    </row>
    <row r="16" spans="1:54" s="56" customFormat="1" ht="14.25" customHeight="1" x14ac:dyDescent="0.35">
      <c r="A16" s="58"/>
      <c r="B16" s="56" t="s">
        <v>121</v>
      </c>
    </row>
    <row r="17" spans="2:77" ht="14.25" customHeight="1" x14ac:dyDescent="0.25"/>
    <row r="18" spans="2:77" s="52" customFormat="1" ht="14.25" customHeight="1" x14ac:dyDescent="0.3">
      <c r="B18" s="89" t="s">
        <v>106</v>
      </c>
      <c r="C18" s="89" t="s">
        <v>105</v>
      </c>
      <c r="D18" s="89" t="s">
        <v>104</v>
      </c>
      <c r="E18" s="89" t="s">
        <v>103</v>
      </c>
      <c r="F18" s="89" t="s">
        <v>120</v>
      </c>
      <c r="G18" s="89" t="s">
        <v>101</v>
      </c>
      <c r="H18" s="89" t="s">
        <v>100</v>
      </c>
    </row>
    <row r="19" spans="2:77" ht="14.25" customHeight="1" x14ac:dyDescent="0.25">
      <c r="B19" s="110">
        <v>5</v>
      </c>
      <c r="C19" s="111">
        <v>5</v>
      </c>
      <c r="D19" s="111">
        <v>0</v>
      </c>
      <c r="E19" s="112">
        <v>1</v>
      </c>
      <c r="F19" s="112" t="s">
        <v>99</v>
      </c>
      <c r="G19" s="112" t="s">
        <v>119</v>
      </c>
      <c r="H19" s="113"/>
    </row>
    <row r="20" spans="2:77" ht="14.25" customHeight="1" x14ac:dyDescent="0.25">
      <c r="B20" s="114">
        <v>5</v>
      </c>
      <c r="C20" s="115">
        <v>10</v>
      </c>
      <c r="D20" s="115">
        <v>0</v>
      </c>
      <c r="E20" s="116">
        <v>1</v>
      </c>
      <c r="F20" s="116" t="s">
        <v>99</v>
      </c>
      <c r="G20" s="116" t="s">
        <v>119</v>
      </c>
      <c r="H20" s="113"/>
    </row>
    <row r="21" spans="2:77" ht="14.25" customHeight="1" x14ac:dyDescent="0.25">
      <c r="B21" s="114">
        <v>5</v>
      </c>
      <c r="C21" s="115">
        <v>15</v>
      </c>
      <c r="D21" s="115">
        <v>0</v>
      </c>
      <c r="E21" s="116">
        <v>1</v>
      </c>
      <c r="F21" s="116" t="s">
        <v>99</v>
      </c>
      <c r="G21" s="116" t="s">
        <v>119</v>
      </c>
      <c r="H21" s="113"/>
    </row>
    <row r="22" spans="2:77" ht="14.25" customHeight="1" x14ac:dyDescent="0.25">
      <c r="B22" s="114">
        <v>5</v>
      </c>
      <c r="C22" s="115">
        <v>20</v>
      </c>
      <c r="D22" s="115">
        <v>0</v>
      </c>
      <c r="E22" s="116">
        <v>1</v>
      </c>
      <c r="F22" s="116" t="s">
        <v>99</v>
      </c>
      <c r="G22" s="116" t="s">
        <v>119</v>
      </c>
      <c r="H22" s="113"/>
    </row>
    <row r="23" spans="2:77" ht="14.25" customHeight="1" x14ac:dyDescent="0.25">
      <c r="B23" s="114">
        <v>5</v>
      </c>
      <c r="C23" s="115">
        <v>25</v>
      </c>
      <c r="D23" s="115">
        <v>0</v>
      </c>
      <c r="E23" s="116">
        <v>1</v>
      </c>
      <c r="F23" s="116" t="s">
        <v>99</v>
      </c>
      <c r="G23" s="116" t="s">
        <v>119</v>
      </c>
      <c r="H23" s="113"/>
    </row>
    <row r="24" spans="2:77" ht="14.25" customHeight="1" x14ac:dyDescent="0.25">
      <c r="B24" s="114">
        <v>10</v>
      </c>
      <c r="C24" s="115">
        <v>5</v>
      </c>
      <c r="D24" s="115">
        <v>0</v>
      </c>
      <c r="E24" s="116">
        <v>1</v>
      </c>
      <c r="F24" s="116" t="s">
        <v>99</v>
      </c>
      <c r="G24" s="116" t="s">
        <v>119</v>
      </c>
      <c r="H24" s="113"/>
    </row>
    <row r="25" spans="2:77" ht="14.25" customHeight="1" x14ac:dyDescent="0.3">
      <c r="B25" s="114">
        <v>10</v>
      </c>
      <c r="C25" s="115">
        <v>10</v>
      </c>
      <c r="D25" s="115">
        <v>0</v>
      </c>
      <c r="E25" s="116">
        <v>1</v>
      </c>
      <c r="F25" s="116" t="s">
        <v>99</v>
      </c>
      <c r="G25" s="116" t="s">
        <v>119</v>
      </c>
      <c r="H25" s="113"/>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row>
    <row r="26" spans="2:77" ht="14.25" customHeight="1" x14ac:dyDescent="0.25">
      <c r="B26" s="114">
        <v>10</v>
      </c>
      <c r="C26" s="115">
        <v>15</v>
      </c>
      <c r="D26" s="115">
        <v>0</v>
      </c>
      <c r="E26" s="116">
        <v>1</v>
      </c>
      <c r="F26" s="116" t="s">
        <v>99</v>
      </c>
      <c r="G26" s="116" t="s">
        <v>119</v>
      </c>
      <c r="H26" s="113"/>
    </row>
    <row r="27" spans="2:77" ht="14.25" customHeight="1" x14ac:dyDescent="0.25">
      <c r="B27" s="114">
        <v>10</v>
      </c>
      <c r="C27" s="115">
        <v>20</v>
      </c>
      <c r="D27" s="115">
        <v>0</v>
      </c>
      <c r="E27" s="116">
        <v>1</v>
      </c>
      <c r="F27" s="116" t="s">
        <v>99</v>
      </c>
      <c r="G27" s="116" t="s">
        <v>119</v>
      </c>
      <c r="H27" s="113"/>
    </row>
    <row r="28" spans="2:77" ht="14.25" customHeight="1" x14ac:dyDescent="0.25">
      <c r="B28" s="114">
        <v>10</v>
      </c>
      <c r="C28" s="115">
        <v>25</v>
      </c>
      <c r="D28" s="115">
        <v>0</v>
      </c>
      <c r="E28" s="116">
        <v>1</v>
      </c>
      <c r="F28" s="116" t="s">
        <v>99</v>
      </c>
      <c r="G28" s="116" t="s">
        <v>119</v>
      </c>
      <c r="H28" s="113"/>
    </row>
    <row r="29" spans="2:77" ht="14.25" customHeight="1" x14ac:dyDescent="0.25">
      <c r="B29" s="114">
        <v>15</v>
      </c>
      <c r="C29" s="115">
        <v>5</v>
      </c>
      <c r="D29" s="115">
        <v>0</v>
      </c>
      <c r="E29" s="116">
        <v>1</v>
      </c>
      <c r="F29" s="116" t="s">
        <v>99</v>
      </c>
      <c r="G29" s="116" t="s">
        <v>119</v>
      </c>
      <c r="H29" s="113"/>
    </row>
    <row r="30" spans="2:77" ht="14.25" customHeight="1" x14ac:dyDescent="0.25">
      <c r="B30" s="114">
        <v>15</v>
      </c>
      <c r="C30" s="115">
        <v>10</v>
      </c>
      <c r="D30" s="115">
        <v>0</v>
      </c>
      <c r="E30" s="116">
        <v>1</v>
      </c>
      <c r="F30" s="116" t="s">
        <v>99</v>
      </c>
      <c r="G30" s="116" t="s">
        <v>119</v>
      </c>
      <c r="H30" s="113"/>
    </row>
    <row r="31" spans="2:77" ht="14.25" customHeight="1" x14ac:dyDescent="0.25">
      <c r="B31" s="114">
        <v>15</v>
      </c>
      <c r="C31" s="115">
        <v>15</v>
      </c>
      <c r="D31" s="115">
        <v>0</v>
      </c>
      <c r="E31" s="116">
        <v>1</v>
      </c>
      <c r="F31" s="116" t="s">
        <v>99</v>
      </c>
      <c r="G31" s="116" t="s">
        <v>119</v>
      </c>
      <c r="H31" s="113"/>
    </row>
    <row r="32" spans="2:77" ht="14.25" customHeight="1" x14ac:dyDescent="0.25">
      <c r="B32" s="114">
        <v>15</v>
      </c>
      <c r="C32" s="115">
        <v>20</v>
      </c>
      <c r="D32" s="115">
        <v>0</v>
      </c>
      <c r="E32" s="116">
        <v>1</v>
      </c>
      <c r="F32" s="116" t="s">
        <v>99</v>
      </c>
      <c r="G32" s="116" t="s">
        <v>119</v>
      </c>
      <c r="H32" s="113"/>
    </row>
    <row r="33" spans="2:8" ht="14.25" customHeight="1" x14ac:dyDescent="0.25">
      <c r="B33" s="114">
        <v>15</v>
      </c>
      <c r="C33" s="115">
        <v>25</v>
      </c>
      <c r="D33" s="115">
        <v>0</v>
      </c>
      <c r="E33" s="116">
        <v>1</v>
      </c>
      <c r="F33" s="116" t="s">
        <v>99</v>
      </c>
      <c r="G33" s="116" t="s">
        <v>119</v>
      </c>
      <c r="H33" s="113"/>
    </row>
    <row r="34" spans="2:8" ht="14.25" customHeight="1" x14ac:dyDescent="0.25">
      <c r="B34" s="114">
        <v>20</v>
      </c>
      <c r="C34" s="115">
        <v>5</v>
      </c>
      <c r="D34" s="115">
        <v>0</v>
      </c>
      <c r="E34" s="116">
        <v>1</v>
      </c>
      <c r="F34" s="116" t="s">
        <v>99</v>
      </c>
      <c r="G34" s="116" t="s">
        <v>119</v>
      </c>
      <c r="H34" s="113"/>
    </row>
    <row r="35" spans="2:8" ht="14.25" customHeight="1" x14ac:dyDescent="0.25">
      <c r="B35" s="114">
        <v>20</v>
      </c>
      <c r="C35" s="115">
        <v>10</v>
      </c>
      <c r="D35" s="115">
        <v>0</v>
      </c>
      <c r="E35" s="116">
        <v>1</v>
      </c>
      <c r="F35" s="116" t="s">
        <v>99</v>
      </c>
      <c r="G35" s="116" t="s">
        <v>119</v>
      </c>
      <c r="H35" s="113"/>
    </row>
    <row r="36" spans="2:8" ht="14.25" customHeight="1" x14ac:dyDescent="0.25">
      <c r="B36" s="114">
        <v>20</v>
      </c>
      <c r="C36" s="115">
        <v>15</v>
      </c>
      <c r="D36" s="115">
        <v>0</v>
      </c>
      <c r="E36" s="116">
        <v>1</v>
      </c>
      <c r="F36" s="116" t="s">
        <v>99</v>
      </c>
      <c r="G36" s="116" t="s">
        <v>119</v>
      </c>
      <c r="H36" s="113"/>
    </row>
    <row r="37" spans="2:8" ht="14.25" customHeight="1" x14ac:dyDescent="0.25">
      <c r="B37" s="114">
        <v>20</v>
      </c>
      <c r="C37" s="115">
        <v>20</v>
      </c>
      <c r="D37" s="115">
        <v>0</v>
      </c>
      <c r="E37" s="116">
        <v>1</v>
      </c>
      <c r="F37" s="116" t="s">
        <v>99</v>
      </c>
      <c r="G37" s="116" t="s">
        <v>119</v>
      </c>
      <c r="H37" s="113"/>
    </row>
    <row r="38" spans="2:8" ht="14.25" customHeight="1" x14ac:dyDescent="0.25">
      <c r="B38" s="114">
        <v>20</v>
      </c>
      <c r="C38" s="115">
        <v>25</v>
      </c>
      <c r="D38" s="115">
        <v>0</v>
      </c>
      <c r="E38" s="116">
        <v>1</v>
      </c>
      <c r="F38" s="116" t="s">
        <v>99</v>
      </c>
      <c r="G38" s="116" t="s">
        <v>119</v>
      </c>
      <c r="H38" s="113"/>
    </row>
    <row r="39" spans="2:8" ht="14.25" customHeight="1" x14ac:dyDescent="0.25">
      <c r="B39" s="114">
        <v>25</v>
      </c>
      <c r="C39" s="115">
        <v>5</v>
      </c>
      <c r="D39" s="115">
        <v>0</v>
      </c>
      <c r="E39" s="116">
        <v>1</v>
      </c>
      <c r="F39" s="116" t="s">
        <v>99</v>
      </c>
      <c r="G39" s="116" t="s">
        <v>119</v>
      </c>
      <c r="H39" s="113"/>
    </row>
    <row r="40" spans="2:8" ht="14.25" customHeight="1" x14ac:dyDescent="0.25">
      <c r="B40" s="114">
        <v>25</v>
      </c>
      <c r="C40" s="115">
        <v>10</v>
      </c>
      <c r="D40" s="115">
        <v>0</v>
      </c>
      <c r="E40" s="116">
        <v>1</v>
      </c>
      <c r="F40" s="116" t="s">
        <v>99</v>
      </c>
      <c r="G40" s="116" t="s">
        <v>119</v>
      </c>
      <c r="H40" s="113"/>
    </row>
    <row r="41" spans="2:8" ht="14.25" customHeight="1" x14ac:dyDescent="0.25">
      <c r="B41" s="114">
        <v>25</v>
      </c>
      <c r="C41" s="115">
        <v>15</v>
      </c>
      <c r="D41" s="115">
        <v>0</v>
      </c>
      <c r="E41" s="116">
        <v>1</v>
      </c>
      <c r="F41" s="116" t="s">
        <v>99</v>
      </c>
      <c r="G41" s="116" t="s">
        <v>119</v>
      </c>
      <c r="H41" s="113"/>
    </row>
    <row r="42" spans="2:8" ht="14.25" customHeight="1" x14ac:dyDescent="0.25">
      <c r="B42" s="114">
        <v>25</v>
      </c>
      <c r="C42" s="115">
        <v>20</v>
      </c>
      <c r="D42" s="115">
        <v>0</v>
      </c>
      <c r="E42" s="116">
        <v>1</v>
      </c>
      <c r="F42" s="116" t="s">
        <v>99</v>
      </c>
      <c r="G42" s="116" t="s">
        <v>119</v>
      </c>
      <c r="H42" s="113"/>
    </row>
    <row r="43" spans="2:8" ht="14.25" customHeight="1" x14ac:dyDescent="0.25">
      <c r="B43" s="114">
        <v>25</v>
      </c>
      <c r="C43" s="115">
        <v>25</v>
      </c>
      <c r="D43" s="115">
        <v>0</v>
      </c>
      <c r="E43" s="116">
        <v>1</v>
      </c>
      <c r="F43" s="116" t="s">
        <v>99</v>
      </c>
      <c r="G43" s="116" t="s">
        <v>119</v>
      </c>
      <c r="H43" s="113"/>
    </row>
    <row r="44" spans="2:8" ht="14.25" customHeight="1" x14ac:dyDescent="0.25">
      <c r="B44" s="114">
        <v>30</v>
      </c>
      <c r="C44" s="115">
        <v>5</v>
      </c>
      <c r="D44" s="115">
        <v>0</v>
      </c>
      <c r="E44" s="116">
        <v>1</v>
      </c>
      <c r="F44" s="116" t="s">
        <v>99</v>
      </c>
      <c r="G44" s="116" t="s">
        <v>119</v>
      </c>
      <c r="H44" s="113"/>
    </row>
    <row r="45" spans="2:8" ht="14.25" customHeight="1" x14ac:dyDescent="0.25">
      <c r="B45" s="114">
        <v>30</v>
      </c>
      <c r="C45" s="115">
        <v>10</v>
      </c>
      <c r="D45" s="115">
        <v>0</v>
      </c>
      <c r="E45" s="116">
        <v>1</v>
      </c>
      <c r="F45" s="116" t="s">
        <v>99</v>
      </c>
      <c r="G45" s="116" t="s">
        <v>119</v>
      </c>
      <c r="H45" s="113"/>
    </row>
    <row r="46" spans="2:8" ht="14.25" customHeight="1" x14ac:dyDescent="0.25">
      <c r="B46" s="114">
        <v>30</v>
      </c>
      <c r="C46" s="115">
        <v>15</v>
      </c>
      <c r="D46" s="115">
        <v>0</v>
      </c>
      <c r="E46" s="116">
        <v>1</v>
      </c>
      <c r="F46" s="116" t="s">
        <v>99</v>
      </c>
      <c r="G46" s="116" t="s">
        <v>119</v>
      </c>
      <c r="H46" s="113"/>
    </row>
    <row r="47" spans="2:8" ht="14.25" customHeight="1" x14ac:dyDescent="0.25">
      <c r="B47" s="114">
        <v>30</v>
      </c>
      <c r="C47" s="115">
        <v>20</v>
      </c>
      <c r="D47" s="115">
        <v>0</v>
      </c>
      <c r="E47" s="116">
        <v>1</v>
      </c>
      <c r="F47" s="116" t="s">
        <v>99</v>
      </c>
      <c r="G47" s="116" t="s">
        <v>119</v>
      </c>
      <c r="H47" s="113"/>
    </row>
    <row r="48" spans="2:8" ht="14.25" customHeight="1" x14ac:dyDescent="0.25">
      <c r="B48" s="117">
        <v>30</v>
      </c>
      <c r="C48" s="118">
        <v>25</v>
      </c>
      <c r="D48" s="118">
        <v>0</v>
      </c>
      <c r="E48" s="119">
        <v>1</v>
      </c>
      <c r="F48" s="119" t="s">
        <v>99</v>
      </c>
      <c r="G48" s="119" t="s">
        <v>119</v>
      </c>
      <c r="H48" s="120"/>
    </row>
    <row r="49" spans="1:13" ht="14.25" customHeight="1" x14ac:dyDescent="0.25"/>
    <row r="50" spans="1:13" s="56" customFormat="1" ht="20.149999999999999" customHeight="1" x14ac:dyDescent="0.35">
      <c r="A50" s="58"/>
      <c r="B50" s="58" t="s">
        <v>98</v>
      </c>
    </row>
    <row r="51" spans="1:13" s="56" customFormat="1" ht="14.25" customHeight="1" x14ac:dyDescent="0.35">
      <c r="A51" s="58"/>
      <c r="B51" s="56" t="s">
        <v>97</v>
      </c>
    </row>
    <row r="52" spans="1:13" ht="14.25" customHeight="1" x14ac:dyDescent="0.3">
      <c r="L52" s="51"/>
      <c r="M52" s="121"/>
    </row>
    <row r="53" spans="1:13" ht="14.25" customHeight="1" x14ac:dyDescent="0.3">
      <c r="B53" s="90"/>
      <c r="C53" s="307" t="s">
        <v>96</v>
      </c>
      <c r="H53" s="51"/>
      <c r="I53" s="121"/>
      <c r="J53" s="51"/>
      <c r="K53" s="121"/>
      <c r="L53" s="121"/>
    </row>
    <row r="54" spans="1:13" ht="14.25" customHeight="1" x14ac:dyDescent="0.25">
      <c r="B54" s="292" t="s">
        <v>146</v>
      </c>
      <c r="C54" s="300">
        <v>10</v>
      </c>
      <c r="H54" s="121"/>
      <c r="I54" s="121"/>
      <c r="J54" s="121"/>
      <c r="K54" s="121"/>
      <c r="L54" s="121"/>
    </row>
    <row r="55" spans="1:13" ht="14.25" customHeight="1" x14ac:dyDescent="0.25">
      <c r="B55" s="293" t="s">
        <v>147</v>
      </c>
      <c r="C55" s="123"/>
      <c r="H55" s="121"/>
      <c r="I55" s="121"/>
      <c r="J55" s="121"/>
      <c r="K55" s="121"/>
      <c r="L55" s="121"/>
    </row>
    <row r="56" spans="1:13" ht="40.5" customHeight="1" x14ac:dyDescent="0.25">
      <c r="B56" s="294" t="s">
        <v>101</v>
      </c>
      <c r="C56" s="301" t="s">
        <v>118</v>
      </c>
      <c r="H56" s="121"/>
      <c r="I56" s="121"/>
      <c r="J56" s="121"/>
      <c r="K56" s="121"/>
      <c r="L56" s="121"/>
    </row>
    <row r="57" spans="1:13" ht="14.25" customHeight="1" x14ac:dyDescent="0.3">
      <c r="C57" s="135"/>
      <c r="D57" s="121"/>
      <c r="E57" s="121"/>
      <c r="F57" s="133"/>
      <c r="G57" s="133"/>
      <c r="H57" s="121"/>
      <c r="I57" s="121"/>
      <c r="J57" s="121"/>
    </row>
    <row r="58" spans="1:13" ht="14.25" customHeight="1" x14ac:dyDescent="0.25">
      <c r="C58" s="57"/>
    </row>
    <row r="59" spans="1:13" s="56" customFormat="1" ht="20.149999999999999" customHeight="1" x14ac:dyDescent="0.35">
      <c r="A59" s="58"/>
      <c r="B59" s="58" t="s">
        <v>117</v>
      </c>
    </row>
    <row r="60" spans="1:13" s="56" customFormat="1" ht="14.25" customHeight="1" x14ac:dyDescent="0.35">
      <c r="A60" s="58"/>
      <c r="B60" s="56" t="s">
        <v>116</v>
      </c>
    </row>
    <row r="61" spans="1:13" ht="14.25" customHeight="1" x14ac:dyDescent="0.25">
      <c r="C61" s="57"/>
    </row>
    <row r="62" spans="1:13" ht="14.25" customHeight="1" x14ac:dyDescent="0.3">
      <c r="B62" s="90"/>
      <c r="C62" s="307" t="s">
        <v>83</v>
      </c>
      <c r="F62" s="94"/>
      <c r="H62" s="121"/>
    </row>
    <row r="63" spans="1:13" ht="14.25" customHeight="1" x14ac:dyDescent="0.25">
      <c r="B63" s="302" t="s">
        <v>146</v>
      </c>
      <c r="C63" s="122">
        <v>10</v>
      </c>
      <c r="F63" s="121"/>
      <c r="H63" s="121"/>
    </row>
    <row r="64" spans="1:13" ht="14.25" customHeight="1" x14ac:dyDescent="0.25">
      <c r="B64" s="293" t="s">
        <v>147</v>
      </c>
      <c r="C64" s="136"/>
      <c r="F64" s="121"/>
      <c r="H64" s="121"/>
    </row>
    <row r="65" spans="2:9" ht="14.25" customHeight="1" x14ac:dyDescent="0.25">
      <c r="B65" s="293" t="s">
        <v>151</v>
      </c>
      <c r="C65" s="136"/>
      <c r="F65" s="121"/>
      <c r="H65" s="121"/>
    </row>
    <row r="66" spans="2:9" ht="33" customHeight="1" x14ac:dyDescent="0.25">
      <c r="B66" s="294" t="s">
        <v>101</v>
      </c>
      <c r="C66" s="125" t="s">
        <v>114</v>
      </c>
      <c r="F66" s="121"/>
      <c r="H66" s="121"/>
    </row>
    <row r="67" spans="2:9" ht="14.25" customHeight="1" x14ac:dyDescent="0.3">
      <c r="D67" s="137"/>
      <c r="E67" s="121"/>
      <c r="F67" s="133"/>
      <c r="G67" s="133"/>
      <c r="H67" s="121"/>
    </row>
    <row r="68" spans="2:9" ht="14.25" customHeight="1" x14ac:dyDescent="0.25">
      <c r="C68" s="129"/>
      <c r="D68" s="138"/>
      <c r="E68" s="138"/>
      <c r="F68" s="138"/>
      <c r="G68" s="138"/>
      <c r="H68" s="121"/>
    </row>
    <row r="69" spans="2:9" ht="20.149999999999999" customHeight="1" x14ac:dyDescent="0.35">
      <c r="B69" s="58" t="s">
        <v>113</v>
      </c>
      <c r="D69" s="129"/>
      <c r="E69" s="138"/>
      <c r="F69" s="138"/>
      <c r="G69" s="138"/>
      <c r="H69" s="138"/>
      <c r="I69" s="121"/>
    </row>
    <row r="70" spans="2:9" ht="14.25" customHeight="1" x14ac:dyDescent="0.25">
      <c r="B70" s="56" t="s">
        <v>112</v>
      </c>
      <c r="D70" s="56"/>
      <c r="E70" s="56"/>
      <c r="F70" s="56"/>
      <c r="G70" s="56"/>
      <c r="H70" s="56"/>
      <c r="I70" s="56"/>
    </row>
    <row r="71" spans="2:9" ht="14.25" customHeight="1" x14ac:dyDescent="0.25">
      <c r="C71" s="57"/>
    </row>
    <row r="72" spans="2:9" ht="14.25" customHeight="1" x14ac:dyDescent="0.3">
      <c r="B72" s="90"/>
      <c r="C72" s="308" t="s">
        <v>83</v>
      </c>
      <c r="F72" s="94"/>
      <c r="H72" s="121"/>
    </row>
    <row r="73" spans="2:9" ht="14.25" customHeight="1" x14ac:dyDescent="0.25">
      <c r="B73" s="302" t="s">
        <v>148</v>
      </c>
      <c r="C73" s="122" t="s">
        <v>111</v>
      </c>
      <c r="F73" s="121"/>
      <c r="H73" s="121"/>
    </row>
    <row r="74" spans="2:9" ht="14.25" customHeight="1" x14ac:dyDescent="0.25">
      <c r="B74" s="293" t="s">
        <v>147</v>
      </c>
      <c r="C74" s="309"/>
      <c r="F74" s="121"/>
      <c r="H74" s="121"/>
    </row>
    <row r="75" spans="2:9" ht="14.25" customHeight="1" x14ac:dyDescent="0.25">
      <c r="B75" s="294" t="s">
        <v>150</v>
      </c>
      <c r="C75" s="303" t="s">
        <v>110</v>
      </c>
      <c r="F75" s="121"/>
      <c r="H75" s="121"/>
    </row>
    <row r="76" spans="2:9" x14ac:dyDescent="0.25">
      <c r="D76" s="121"/>
      <c r="E76" s="121"/>
      <c r="F76" s="121"/>
      <c r="G76" s="121"/>
      <c r="H76" s="121"/>
    </row>
  </sheetData>
  <pageMargins left="0.7" right="0.7" top="0.78740157499999996" bottom="0.78740157499999996" header="0.3" footer="0.3"/>
  <pageSetup paperSize="9"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D4ECF9"/>
  </sheetPr>
  <dimension ref="A1:BX89"/>
  <sheetViews>
    <sheetView showGridLines="0" zoomScale="90" zoomScaleNormal="90" workbookViewId="0"/>
  </sheetViews>
  <sheetFormatPr baseColWidth="10" defaultColWidth="11.453125" defaultRowHeight="12.5" x14ac:dyDescent="0.25"/>
  <cols>
    <col min="1" max="1" width="5.7265625" style="101" customWidth="1"/>
    <col min="2" max="2" width="20.54296875" style="101" customWidth="1"/>
    <col min="3" max="3" width="20.81640625" style="101" customWidth="1"/>
    <col min="4" max="4" width="12" style="101" customWidth="1"/>
    <col min="5" max="5" width="12.54296875" style="101" customWidth="1"/>
    <col min="6" max="6" width="13" style="101" customWidth="1"/>
    <col min="7" max="7" width="16.1796875" style="101" customWidth="1"/>
    <col min="8" max="8" width="13.54296875" style="101" customWidth="1"/>
    <col min="9" max="9" width="13.453125" style="101" customWidth="1"/>
    <col min="10" max="53" width="10.7265625" style="101" customWidth="1"/>
    <col min="54" max="16384" width="11.453125" style="101"/>
  </cols>
  <sheetData>
    <row r="1" spans="1:53" s="83" customFormat="1" ht="20.149999999999999" customHeight="1" x14ac:dyDescent="0.25">
      <c r="A1" s="397" t="s">
        <v>281</v>
      </c>
      <c r="B1" s="65" t="s">
        <v>143</v>
      </c>
      <c r="J1" s="85"/>
    </row>
    <row r="2" spans="1:53" s="5" customFormat="1" ht="14.25" customHeight="1" x14ac:dyDescent="0.25"/>
    <row r="3" spans="1:53" ht="14.25" customHeight="1" x14ac:dyDescent="0.25"/>
    <row r="4" spans="1:53" s="56" customFormat="1" ht="14.25" customHeight="1" x14ac:dyDescent="0.4">
      <c r="A4" s="55"/>
    </row>
    <row r="5" spans="1:53" ht="14.25" customHeight="1" x14ac:dyDescent="0.25"/>
    <row r="6" spans="1:53" s="56" customFormat="1" ht="20.149999999999999" customHeight="1" x14ac:dyDescent="0.35">
      <c r="A6" s="58"/>
      <c r="B6" s="58" t="s">
        <v>215</v>
      </c>
    </row>
    <row r="7" spans="1:53" s="56" customFormat="1" ht="14.25" customHeight="1" x14ac:dyDescent="0.35">
      <c r="A7" s="58"/>
      <c r="B7" s="56" t="s">
        <v>109</v>
      </c>
    </row>
    <row r="8" spans="1:53" ht="14.25" customHeight="1" x14ac:dyDescent="0.25"/>
    <row r="9" spans="1:53" ht="14.25" customHeight="1" x14ac:dyDescent="0.25">
      <c r="B9" s="91"/>
      <c r="C9" s="91" t="s">
        <v>108</v>
      </c>
      <c r="D9" s="95">
        <v>1</v>
      </c>
      <c r="E9" s="86">
        <f t="shared" ref="E9:AJ9" si="0">1+D9</f>
        <v>2</v>
      </c>
      <c r="F9" s="86">
        <f t="shared" si="0"/>
        <v>3</v>
      </c>
      <c r="G9" s="86">
        <f t="shared" si="0"/>
        <v>4</v>
      </c>
      <c r="H9" s="86">
        <f t="shared" si="0"/>
        <v>5</v>
      </c>
      <c r="I9" s="86">
        <f t="shared" si="0"/>
        <v>6</v>
      </c>
      <c r="J9" s="86">
        <f t="shared" si="0"/>
        <v>7</v>
      </c>
      <c r="K9" s="86">
        <f t="shared" si="0"/>
        <v>8</v>
      </c>
      <c r="L9" s="86">
        <f t="shared" si="0"/>
        <v>9</v>
      </c>
      <c r="M9" s="86">
        <f t="shared" si="0"/>
        <v>10</v>
      </c>
      <c r="N9" s="86">
        <f t="shared" si="0"/>
        <v>11</v>
      </c>
      <c r="O9" s="86">
        <f t="shared" si="0"/>
        <v>12</v>
      </c>
      <c r="P9" s="86">
        <f t="shared" si="0"/>
        <v>13</v>
      </c>
      <c r="Q9" s="86">
        <f t="shared" si="0"/>
        <v>14</v>
      </c>
      <c r="R9" s="86">
        <f t="shared" si="0"/>
        <v>15</v>
      </c>
      <c r="S9" s="86">
        <f t="shared" si="0"/>
        <v>16</v>
      </c>
      <c r="T9" s="86">
        <f t="shared" si="0"/>
        <v>17</v>
      </c>
      <c r="U9" s="86">
        <f t="shared" si="0"/>
        <v>18</v>
      </c>
      <c r="V9" s="86">
        <f t="shared" si="0"/>
        <v>19</v>
      </c>
      <c r="W9" s="86">
        <f t="shared" si="0"/>
        <v>20</v>
      </c>
      <c r="X9" s="86">
        <f t="shared" si="0"/>
        <v>21</v>
      </c>
      <c r="Y9" s="86">
        <f t="shared" si="0"/>
        <v>22</v>
      </c>
      <c r="Z9" s="86">
        <f t="shared" si="0"/>
        <v>23</v>
      </c>
      <c r="AA9" s="86">
        <f t="shared" si="0"/>
        <v>24</v>
      </c>
      <c r="AB9" s="86">
        <f t="shared" si="0"/>
        <v>25</v>
      </c>
      <c r="AC9" s="86">
        <f t="shared" si="0"/>
        <v>26</v>
      </c>
      <c r="AD9" s="86">
        <f t="shared" si="0"/>
        <v>27</v>
      </c>
      <c r="AE9" s="86">
        <f t="shared" si="0"/>
        <v>28</v>
      </c>
      <c r="AF9" s="86">
        <f t="shared" si="0"/>
        <v>29</v>
      </c>
      <c r="AG9" s="86">
        <f t="shared" si="0"/>
        <v>30</v>
      </c>
      <c r="AH9" s="86">
        <f t="shared" si="0"/>
        <v>31</v>
      </c>
      <c r="AI9" s="86">
        <f t="shared" si="0"/>
        <v>32</v>
      </c>
      <c r="AJ9" s="86">
        <f t="shared" si="0"/>
        <v>33</v>
      </c>
      <c r="AK9" s="86">
        <f t="shared" ref="AK9:BA9" si="1">1+AJ9</f>
        <v>34</v>
      </c>
      <c r="AL9" s="86">
        <f t="shared" si="1"/>
        <v>35</v>
      </c>
      <c r="AM9" s="86">
        <f t="shared" si="1"/>
        <v>36</v>
      </c>
      <c r="AN9" s="86">
        <f t="shared" si="1"/>
        <v>37</v>
      </c>
      <c r="AO9" s="86">
        <f t="shared" si="1"/>
        <v>38</v>
      </c>
      <c r="AP9" s="86">
        <f t="shared" si="1"/>
        <v>39</v>
      </c>
      <c r="AQ9" s="86">
        <f t="shared" si="1"/>
        <v>40</v>
      </c>
      <c r="AR9" s="86">
        <f t="shared" si="1"/>
        <v>41</v>
      </c>
      <c r="AS9" s="86">
        <f t="shared" si="1"/>
        <v>42</v>
      </c>
      <c r="AT9" s="86">
        <f t="shared" si="1"/>
        <v>43</v>
      </c>
      <c r="AU9" s="86">
        <f t="shared" si="1"/>
        <v>44</v>
      </c>
      <c r="AV9" s="86">
        <f t="shared" si="1"/>
        <v>45</v>
      </c>
      <c r="AW9" s="86">
        <f t="shared" si="1"/>
        <v>46</v>
      </c>
      <c r="AX9" s="86">
        <f t="shared" si="1"/>
        <v>47</v>
      </c>
      <c r="AY9" s="86">
        <f t="shared" si="1"/>
        <v>48</v>
      </c>
      <c r="AZ9" s="86">
        <f t="shared" si="1"/>
        <v>49</v>
      </c>
      <c r="BA9" s="86">
        <f t="shared" si="1"/>
        <v>50</v>
      </c>
    </row>
    <row r="10" spans="1:53" ht="14.25" customHeight="1" x14ac:dyDescent="0.25">
      <c r="B10" s="103" t="s">
        <v>84</v>
      </c>
      <c r="C10" s="103" t="s">
        <v>132</v>
      </c>
      <c r="D10" s="411">
        <v>4.1759000000014312</v>
      </c>
      <c r="E10" s="411">
        <v>4.0755978084781042</v>
      </c>
      <c r="F10" s="411">
        <v>4.0523287909896011</v>
      </c>
      <c r="G10" s="411">
        <v>4.0389874311639318</v>
      </c>
      <c r="H10" s="411">
        <v>4.036239472180303</v>
      </c>
      <c r="I10" s="411">
        <v>4.0421468754170631</v>
      </c>
      <c r="J10" s="411">
        <v>4.0485532654243039</v>
      </c>
      <c r="K10" s="411">
        <v>4.0559944310448515</v>
      </c>
      <c r="L10" s="411">
        <v>4.0641821654694654</v>
      </c>
      <c r="M10" s="411">
        <v>4.0743689655504012</v>
      </c>
      <c r="N10" s="411">
        <v>4.0876748897950455</v>
      </c>
      <c r="O10" s="411">
        <v>4.1020725661557123</v>
      </c>
      <c r="P10" s="411">
        <v>4.1154287078137175</v>
      </c>
      <c r="Q10" s="411">
        <v>4.1261464558041805</v>
      </c>
      <c r="R10" s="411">
        <v>4.1329672663369399</v>
      </c>
      <c r="S10" s="411">
        <v>4.1351256359462019</v>
      </c>
      <c r="T10" s="411">
        <v>4.1329924135625529</v>
      </c>
      <c r="U10" s="411">
        <v>4.127055279683467</v>
      </c>
      <c r="V10" s="411">
        <v>4.1176590425643367</v>
      </c>
      <c r="W10" s="411">
        <v>4.105039835842339</v>
      </c>
      <c r="X10" s="411">
        <v>4.0893868727392313</v>
      </c>
      <c r="Y10" s="411">
        <v>4.0709603591996713</v>
      </c>
      <c r="Z10" s="411">
        <v>4.0499762519157212</v>
      </c>
      <c r="AA10" s="411">
        <v>4.0265827582917746</v>
      </c>
      <c r="AB10" s="411">
        <v>4.000873483491163</v>
      </c>
      <c r="AC10" s="411">
        <v>3.9728976948818273</v>
      </c>
      <c r="AD10" s="411">
        <v>3.9426684992117211</v>
      </c>
      <c r="AE10" s="411">
        <v>3.910169508891248</v>
      </c>
      <c r="AF10" s="411">
        <v>3.8753604218604298</v>
      </c>
      <c r="AG10" s="411">
        <v>3.8381818318133698</v>
      </c>
      <c r="AH10" s="411">
        <v>3.798722263032972</v>
      </c>
      <c r="AI10" s="411">
        <v>3.7576624877151632</v>
      </c>
      <c r="AJ10" s="411">
        <v>3.7157155467689273</v>
      </c>
      <c r="AK10" s="411">
        <v>3.673471872361378</v>
      </c>
      <c r="AL10" s="411">
        <v>3.6314176153020572</v>
      </c>
      <c r="AM10" s="411">
        <v>3.589950697803701</v>
      </c>
      <c r="AN10" s="411">
        <v>3.5493948305141743</v>
      </c>
      <c r="AO10" s="411">
        <v>3.5100117124146513</v>
      </c>
      <c r="AP10" s="411">
        <v>3.47201161657269</v>
      </c>
      <c r="AQ10" s="411">
        <v>3.4355625510611443</v>
      </c>
      <c r="AR10" s="411">
        <v>3.4007981712574242</v>
      </c>
      <c r="AS10" s="411">
        <v>3.3678246067384343</v>
      </c>
      <c r="AT10" s="411">
        <v>3.3367263530722502</v>
      </c>
      <c r="AU10" s="411">
        <v>3.3075713662076289</v>
      </c>
      <c r="AV10" s="411">
        <v>3.2804154851961975</v>
      </c>
      <c r="AW10" s="411">
        <v>3.2553062979794767</v>
      </c>
      <c r="AX10" s="411">
        <v>3.2322865552518065</v>
      </c>
      <c r="AY10" s="411">
        <v>3.2113972292586945</v>
      </c>
      <c r="AZ10" s="411">
        <v>3.1926803080906119</v>
      </c>
      <c r="BA10" s="411">
        <v>3.176181411884027</v>
      </c>
    </row>
    <row r="11" spans="1:53" ht="14.25" customHeight="1" x14ac:dyDescent="0.25">
      <c r="B11" s="105" t="s">
        <v>96</v>
      </c>
      <c r="C11" s="105" t="s">
        <v>132</v>
      </c>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row>
    <row r="12" spans="1:53" ht="14.25" customHeight="1" x14ac:dyDescent="0.3">
      <c r="A12" s="96"/>
      <c r="B12" s="107"/>
      <c r="C12" s="108" t="s">
        <v>131</v>
      </c>
      <c r="D12" s="134">
        <f>IF(D11="",(1+D10/100)^(-D9),(1+D11/100)^(-D9))</f>
        <v>0.95991491314208588</v>
      </c>
      <c r="E12" s="134">
        <f t="shared" ref="E12:BA12" si="2">IF(E11="",(1+E10/100)^(-E9),(1+E11/100)^(-E9))</f>
        <v>0.92321355363852842</v>
      </c>
      <c r="F12" s="134">
        <f t="shared" si="2"/>
        <v>0.8876557818547931</v>
      </c>
      <c r="G12" s="134">
        <f t="shared" si="2"/>
        <v>0.85352359836349279</v>
      </c>
      <c r="H12" s="134">
        <f t="shared" si="2"/>
        <v>0.82049657347894556</v>
      </c>
      <c r="I12" s="134">
        <f t="shared" si="2"/>
        <v>0.78839555883636603</v>
      </c>
      <c r="J12" s="134">
        <f t="shared" si="2"/>
        <v>0.75743902664850071</v>
      </c>
      <c r="K12" s="134">
        <f t="shared" si="2"/>
        <v>0.72755054110801776</v>
      </c>
      <c r="L12" s="134">
        <f t="shared" si="2"/>
        <v>0.69869642429899514</v>
      </c>
      <c r="M12" s="134">
        <f t="shared" si="2"/>
        <v>0.67075224808587808</v>
      </c>
      <c r="N12" s="134">
        <f t="shared" si="2"/>
        <v>0.64358752725463864</v>
      </c>
      <c r="O12" s="134">
        <f t="shared" si="2"/>
        <v>0.61728750834570023</v>
      </c>
      <c r="P12" s="134">
        <f t="shared" si="2"/>
        <v>0.59197560169183017</v>
      </c>
      <c r="Q12" s="134">
        <f t="shared" si="2"/>
        <v>0.5677574662693351</v>
      </c>
      <c r="R12" s="134">
        <f t="shared" si="2"/>
        <v>0.54472379060059883</v>
      </c>
      <c r="S12" s="134">
        <f t="shared" si="2"/>
        <v>0.52293062265472745</v>
      </c>
      <c r="T12" s="134">
        <f t="shared" si="2"/>
        <v>0.50234036040932051</v>
      </c>
      <c r="U12" s="134">
        <f t="shared" si="2"/>
        <v>0.48289803662025738</v>
      </c>
      <c r="V12" s="134">
        <f t="shared" si="2"/>
        <v>0.46455431201200731</v>
      </c>
      <c r="W12" s="134">
        <f t="shared" si="2"/>
        <v>0.44726499171396222</v>
      </c>
      <c r="X12" s="134">
        <f t="shared" si="2"/>
        <v>0.43098736861589126</v>
      </c>
      <c r="Y12" s="134">
        <f t="shared" si="2"/>
        <v>0.41567090901888371</v>
      </c>
      <c r="Z12" s="134">
        <f t="shared" si="2"/>
        <v>0.40126782247999909</v>
      </c>
      <c r="AA12" s="134">
        <f t="shared" si="2"/>
        <v>0.38773591036241356</v>
      </c>
      <c r="AB12" s="134">
        <f t="shared" si="2"/>
        <v>0.37503804683059544</v>
      </c>
      <c r="AC12" s="134">
        <f t="shared" si="2"/>
        <v>0.36314172907407577</v>
      </c>
      <c r="AD12" s="134">
        <f t="shared" si="2"/>
        <v>0.35201868885543353</v>
      </c>
      <c r="AE12" s="134">
        <f t="shared" si="2"/>
        <v>0.34164455848629799</v>
      </c>
      <c r="AF12" s="134">
        <f t="shared" si="2"/>
        <v>0.33199858522194398</v>
      </c>
      <c r="AG12" s="134">
        <f t="shared" si="2"/>
        <v>0.32306338884594132</v>
      </c>
      <c r="AH12" s="134">
        <f t="shared" si="2"/>
        <v>0.31480945531060173</v>
      </c>
      <c r="AI12" s="134">
        <f t="shared" si="2"/>
        <v>0.30715265041178147</v>
      </c>
      <c r="AJ12" s="134">
        <f t="shared" si="2"/>
        <v>0.3000055284439776</v>
      </c>
      <c r="AK12" s="134">
        <f t="shared" si="2"/>
        <v>0.293291954321103</v>
      </c>
      <c r="AL12" s="134">
        <f t="shared" si="2"/>
        <v>0.28694564125606647</v>
      </c>
      <c r="AM12" s="134">
        <f t="shared" si="2"/>
        <v>0.28090886860751485</v>
      </c>
      <c r="AN12" s="134">
        <f t="shared" si="2"/>
        <v>0.27513135752664525</v>
      </c>
      <c r="AO12" s="134">
        <f t="shared" si="2"/>
        <v>0.26956928478265446</v>
      </c>
      <c r="AP12" s="134">
        <f t="shared" si="2"/>
        <v>0.26418441755271094</v>
      </c>
      <c r="AQ12" s="134">
        <f t="shared" si="2"/>
        <v>0.25894335407260821</v>
      </c>
      <c r="AR12" s="134">
        <f t="shared" si="2"/>
        <v>0.25381685689425376</v>
      </c>
      <c r="AS12" s="134">
        <f t="shared" si="2"/>
        <v>0.24877926711754544</v>
      </c>
      <c r="AT12" s="134">
        <f t="shared" si="2"/>
        <v>0.24380798938531636</v>
      </c>
      <c r="AU12" s="134">
        <f t="shared" si="2"/>
        <v>0.23888303867535443</v>
      </c>
      <c r="AV12" s="134">
        <f t="shared" si="2"/>
        <v>0.23398664101447192</v>
      </c>
      <c r="AW12" s="134">
        <f t="shared" si="2"/>
        <v>0.22910288119546751</v>
      </c>
      <c r="AX12" s="134">
        <f t="shared" si="2"/>
        <v>0.22421739141477831</v>
      </c>
      <c r="AY12" s="134">
        <f t="shared" si="2"/>
        <v>0.21931707548140653</v>
      </c>
      <c r="AZ12" s="134">
        <f t="shared" si="2"/>
        <v>0.21438986388908196</v>
      </c>
      <c r="BA12" s="134">
        <f t="shared" si="2"/>
        <v>0.20942449560465776</v>
      </c>
    </row>
    <row r="13" spans="1:53" ht="14.25" customHeight="1" x14ac:dyDescent="0.3">
      <c r="A13" s="75"/>
      <c r="B13" s="76"/>
      <c r="C13" s="20"/>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row>
    <row r="14" spans="1:53" ht="14.25" customHeight="1" x14ac:dyDescent="0.25"/>
    <row r="15" spans="1:53" s="56" customFormat="1" ht="14.25" customHeight="1" x14ac:dyDescent="0.35">
      <c r="A15" s="58"/>
      <c r="B15" s="56" t="s">
        <v>121</v>
      </c>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row>
    <row r="16" spans="1:53" ht="14.25" customHeight="1" x14ac:dyDescent="0.25"/>
    <row r="17" spans="2:76" s="52" customFormat="1" ht="14.25" customHeight="1" x14ac:dyDescent="0.3">
      <c r="B17" s="89" t="s">
        <v>106</v>
      </c>
      <c r="C17" s="89" t="s">
        <v>105</v>
      </c>
      <c r="D17" s="89" t="s">
        <v>104</v>
      </c>
      <c r="E17" s="89" t="s">
        <v>103</v>
      </c>
      <c r="F17" s="89" t="s">
        <v>102</v>
      </c>
      <c r="G17" s="89" t="s">
        <v>101</v>
      </c>
      <c r="H17" s="97" t="s">
        <v>100</v>
      </c>
      <c r="K17" s="98"/>
    </row>
    <row r="18" spans="2:76" ht="14.25" customHeight="1" x14ac:dyDescent="0.25">
      <c r="B18" s="310">
        <v>5</v>
      </c>
      <c r="C18" s="311">
        <v>5</v>
      </c>
      <c r="D18" s="311">
        <v>0</v>
      </c>
      <c r="E18" s="312">
        <v>1</v>
      </c>
      <c r="F18" s="312" t="s">
        <v>99</v>
      </c>
      <c r="G18" s="360" t="s">
        <v>119</v>
      </c>
      <c r="H18" s="139"/>
      <c r="K18" s="140"/>
    </row>
    <row r="19" spans="2:76" ht="14.25" customHeight="1" x14ac:dyDescent="0.25">
      <c r="B19" s="313">
        <v>5</v>
      </c>
      <c r="C19" s="314">
        <v>10</v>
      </c>
      <c r="D19" s="314">
        <v>0</v>
      </c>
      <c r="E19" s="315">
        <v>1</v>
      </c>
      <c r="F19" s="315" t="s">
        <v>99</v>
      </c>
      <c r="G19" s="315" t="s">
        <v>119</v>
      </c>
      <c r="H19" s="139"/>
      <c r="K19" s="140"/>
    </row>
    <row r="20" spans="2:76" ht="14.25" customHeight="1" x14ac:dyDescent="0.25">
      <c r="B20" s="313">
        <v>5</v>
      </c>
      <c r="C20" s="314">
        <v>15</v>
      </c>
      <c r="D20" s="314">
        <v>0</v>
      </c>
      <c r="E20" s="315">
        <v>1</v>
      </c>
      <c r="F20" s="315" t="s">
        <v>99</v>
      </c>
      <c r="G20" s="315" t="s">
        <v>119</v>
      </c>
      <c r="H20" s="139"/>
      <c r="K20" s="140"/>
    </row>
    <row r="21" spans="2:76" ht="14.25" customHeight="1" x14ac:dyDescent="0.25">
      <c r="B21" s="313">
        <v>5</v>
      </c>
      <c r="C21" s="314">
        <v>20</v>
      </c>
      <c r="D21" s="314">
        <v>0</v>
      </c>
      <c r="E21" s="315">
        <v>1</v>
      </c>
      <c r="F21" s="315" t="s">
        <v>99</v>
      </c>
      <c r="G21" s="315" t="s">
        <v>119</v>
      </c>
      <c r="H21" s="139"/>
      <c r="K21" s="140"/>
    </row>
    <row r="22" spans="2:76" ht="14.25" customHeight="1" x14ac:dyDescent="0.25">
      <c r="B22" s="313">
        <v>5</v>
      </c>
      <c r="C22" s="314">
        <v>25</v>
      </c>
      <c r="D22" s="314">
        <v>0</v>
      </c>
      <c r="E22" s="315">
        <v>1</v>
      </c>
      <c r="F22" s="315" t="s">
        <v>99</v>
      </c>
      <c r="G22" s="315" t="s">
        <v>119</v>
      </c>
      <c r="H22" s="139"/>
      <c r="K22" s="140"/>
    </row>
    <row r="23" spans="2:76" ht="14.25" customHeight="1" x14ac:dyDescent="0.25">
      <c r="B23" s="313">
        <v>10</v>
      </c>
      <c r="C23" s="314">
        <v>5</v>
      </c>
      <c r="D23" s="314">
        <v>0</v>
      </c>
      <c r="E23" s="315">
        <v>1</v>
      </c>
      <c r="F23" s="315" t="s">
        <v>99</v>
      </c>
      <c r="G23" s="315" t="s">
        <v>119</v>
      </c>
      <c r="H23" s="139"/>
      <c r="K23" s="140"/>
    </row>
    <row r="24" spans="2:76" ht="14.25" customHeight="1" x14ac:dyDescent="0.3">
      <c r="B24" s="313">
        <v>10</v>
      </c>
      <c r="C24" s="314">
        <v>10</v>
      </c>
      <c r="D24" s="314">
        <v>0</v>
      </c>
      <c r="E24" s="315">
        <v>1</v>
      </c>
      <c r="F24" s="315" t="s">
        <v>99</v>
      </c>
      <c r="G24" s="315" t="s">
        <v>119</v>
      </c>
      <c r="H24" s="139"/>
      <c r="K24" s="140"/>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row>
    <row r="25" spans="2:76" ht="14.25" customHeight="1" x14ac:dyDescent="0.25">
      <c r="B25" s="313">
        <v>10</v>
      </c>
      <c r="C25" s="314">
        <v>15</v>
      </c>
      <c r="D25" s="314">
        <v>0</v>
      </c>
      <c r="E25" s="315">
        <v>1</v>
      </c>
      <c r="F25" s="315" t="s">
        <v>99</v>
      </c>
      <c r="G25" s="315" t="s">
        <v>119</v>
      </c>
      <c r="H25" s="139"/>
      <c r="K25" s="140"/>
    </row>
    <row r="26" spans="2:76" ht="14.25" customHeight="1" x14ac:dyDescent="0.25">
      <c r="B26" s="313">
        <v>10</v>
      </c>
      <c r="C26" s="314">
        <v>20</v>
      </c>
      <c r="D26" s="314">
        <v>0</v>
      </c>
      <c r="E26" s="315">
        <v>1</v>
      </c>
      <c r="F26" s="315" t="s">
        <v>99</v>
      </c>
      <c r="G26" s="315" t="s">
        <v>119</v>
      </c>
      <c r="H26" s="139"/>
      <c r="K26" s="140"/>
    </row>
    <row r="27" spans="2:76" ht="14.25" customHeight="1" x14ac:dyDescent="0.25">
      <c r="B27" s="313">
        <v>10</v>
      </c>
      <c r="C27" s="314">
        <v>25</v>
      </c>
      <c r="D27" s="314">
        <v>0</v>
      </c>
      <c r="E27" s="315">
        <v>1</v>
      </c>
      <c r="F27" s="315" t="s">
        <v>99</v>
      </c>
      <c r="G27" s="315" t="s">
        <v>119</v>
      </c>
      <c r="H27" s="139"/>
      <c r="K27" s="140"/>
    </row>
    <row r="28" spans="2:76" ht="14.25" customHeight="1" x14ac:dyDescent="0.25">
      <c r="B28" s="313">
        <v>15</v>
      </c>
      <c r="C28" s="314">
        <v>5</v>
      </c>
      <c r="D28" s="314">
        <v>0</v>
      </c>
      <c r="E28" s="315">
        <v>1</v>
      </c>
      <c r="F28" s="315" t="s">
        <v>99</v>
      </c>
      <c r="G28" s="315" t="s">
        <v>119</v>
      </c>
      <c r="H28" s="139"/>
      <c r="K28" s="140"/>
    </row>
    <row r="29" spans="2:76" ht="14.25" customHeight="1" x14ac:dyDescent="0.25">
      <c r="B29" s="313">
        <v>15</v>
      </c>
      <c r="C29" s="314">
        <v>10</v>
      </c>
      <c r="D29" s="314">
        <v>0</v>
      </c>
      <c r="E29" s="315">
        <v>1</v>
      </c>
      <c r="F29" s="315" t="s">
        <v>99</v>
      </c>
      <c r="G29" s="315" t="s">
        <v>119</v>
      </c>
      <c r="H29" s="139"/>
      <c r="K29" s="140"/>
    </row>
    <row r="30" spans="2:76" ht="14.25" customHeight="1" x14ac:dyDescent="0.25">
      <c r="B30" s="313">
        <v>15</v>
      </c>
      <c r="C30" s="314">
        <v>15</v>
      </c>
      <c r="D30" s="314">
        <v>0</v>
      </c>
      <c r="E30" s="315">
        <v>1</v>
      </c>
      <c r="F30" s="315" t="s">
        <v>99</v>
      </c>
      <c r="G30" s="315" t="s">
        <v>119</v>
      </c>
      <c r="H30" s="139"/>
      <c r="K30" s="140"/>
    </row>
    <row r="31" spans="2:76" ht="14.25" customHeight="1" x14ac:dyDescent="0.25">
      <c r="B31" s="313">
        <v>15</v>
      </c>
      <c r="C31" s="314">
        <v>20</v>
      </c>
      <c r="D31" s="314">
        <v>0</v>
      </c>
      <c r="E31" s="315">
        <v>1</v>
      </c>
      <c r="F31" s="315" t="s">
        <v>99</v>
      </c>
      <c r="G31" s="315" t="s">
        <v>119</v>
      </c>
      <c r="H31" s="139"/>
      <c r="K31" s="140"/>
    </row>
    <row r="32" spans="2:76" ht="14.25" customHeight="1" x14ac:dyDescent="0.25">
      <c r="B32" s="313">
        <v>15</v>
      </c>
      <c r="C32" s="314">
        <v>25</v>
      </c>
      <c r="D32" s="314">
        <v>0</v>
      </c>
      <c r="E32" s="315">
        <v>1</v>
      </c>
      <c r="F32" s="315" t="s">
        <v>99</v>
      </c>
      <c r="G32" s="315" t="s">
        <v>119</v>
      </c>
      <c r="H32" s="139"/>
      <c r="K32" s="140"/>
    </row>
    <row r="33" spans="2:11" ht="14.25" customHeight="1" x14ac:dyDescent="0.25">
      <c r="B33" s="313">
        <v>20</v>
      </c>
      <c r="C33" s="314">
        <v>5</v>
      </c>
      <c r="D33" s="314">
        <v>0</v>
      </c>
      <c r="E33" s="315">
        <v>1</v>
      </c>
      <c r="F33" s="315" t="s">
        <v>99</v>
      </c>
      <c r="G33" s="315" t="s">
        <v>119</v>
      </c>
      <c r="H33" s="139"/>
      <c r="K33" s="140"/>
    </row>
    <row r="34" spans="2:11" ht="14.25" customHeight="1" x14ac:dyDescent="0.25">
      <c r="B34" s="313">
        <v>20</v>
      </c>
      <c r="C34" s="314">
        <v>10</v>
      </c>
      <c r="D34" s="314">
        <v>0</v>
      </c>
      <c r="E34" s="315">
        <v>1</v>
      </c>
      <c r="F34" s="315" t="s">
        <v>99</v>
      </c>
      <c r="G34" s="315" t="s">
        <v>119</v>
      </c>
      <c r="H34" s="139"/>
      <c r="K34" s="140"/>
    </row>
    <row r="35" spans="2:11" ht="14.25" customHeight="1" x14ac:dyDescent="0.25">
      <c r="B35" s="313">
        <v>20</v>
      </c>
      <c r="C35" s="314">
        <v>15</v>
      </c>
      <c r="D35" s="314">
        <v>0</v>
      </c>
      <c r="E35" s="315">
        <v>1</v>
      </c>
      <c r="F35" s="315" t="s">
        <v>99</v>
      </c>
      <c r="G35" s="315" t="s">
        <v>119</v>
      </c>
      <c r="H35" s="139"/>
      <c r="K35" s="140"/>
    </row>
    <row r="36" spans="2:11" ht="14.25" customHeight="1" x14ac:dyDescent="0.25">
      <c r="B36" s="313">
        <v>20</v>
      </c>
      <c r="C36" s="314">
        <v>20</v>
      </c>
      <c r="D36" s="314">
        <v>0</v>
      </c>
      <c r="E36" s="315">
        <v>1</v>
      </c>
      <c r="F36" s="315" t="s">
        <v>99</v>
      </c>
      <c r="G36" s="315" t="s">
        <v>119</v>
      </c>
      <c r="H36" s="139"/>
      <c r="K36" s="140"/>
    </row>
    <row r="37" spans="2:11" ht="14.25" customHeight="1" x14ac:dyDescent="0.25">
      <c r="B37" s="313">
        <v>20</v>
      </c>
      <c r="C37" s="314">
        <v>25</v>
      </c>
      <c r="D37" s="314">
        <v>0</v>
      </c>
      <c r="E37" s="315">
        <v>1</v>
      </c>
      <c r="F37" s="315" t="s">
        <v>99</v>
      </c>
      <c r="G37" s="315" t="s">
        <v>119</v>
      </c>
      <c r="H37" s="139"/>
      <c r="K37" s="140"/>
    </row>
    <row r="38" spans="2:11" ht="14.25" customHeight="1" x14ac:dyDescent="0.25">
      <c r="B38" s="313">
        <v>25</v>
      </c>
      <c r="C38" s="314">
        <v>5</v>
      </c>
      <c r="D38" s="314">
        <v>0</v>
      </c>
      <c r="E38" s="315">
        <v>1</v>
      </c>
      <c r="F38" s="315" t="s">
        <v>99</v>
      </c>
      <c r="G38" s="315" t="s">
        <v>119</v>
      </c>
      <c r="H38" s="139"/>
      <c r="K38" s="140"/>
    </row>
    <row r="39" spans="2:11" ht="14.25" customHeight="1" x14ac:dyDescent="0.25">
      <c r="B39" s="313">
        <v>25</v>
      </c>
      <c r="C39" s="314">
        <v>10</v>
      </c>
      <c r="D39" s="314">
        <v>0</v>
      </c>
      <c r="E39" s="315">
        <v>1</v>
      </c>
      <c r="F39" s="315" t="s">
        <v>99</v>
      </c>
      <c r="G39" s="315" t="s">
        <v>119</v>
      </c>
      <c r="H39" s="139"/>
      <c r="K39" s="140"/>
    </row>
    <row r="40" spans="2:11" ht="14.25" customHeight="1" x14ac:dyDescent="0.25">
      <c r="B40" s="313">
        <v>25</v>
      </c>
      <c r="C40" s="314">
        <v>15</v>
      </c>
      <c r="D40" s="314">
        <v>0</v>
      </c>
      <c r="E40" s="315">
        <v>1</v>
      </c>
      <c r="F40" s="315" t="s">
        <v>99</v>
      </c>
      <c r="G40" s="315" t="s">
        <v>119</v>
      </c>
      <c r="H40" s="139"/>
      <c r="K40" s="140"/>
    </row>
    <row r="41" spans="2:11" ht="14.25" customHeight="1" x14ac:dyDescent="0.25">
      <c r="B41" s="313">
        <v>25</v>
      </c>
      <c r="C41" s="314">
        <v>20</v>
      </c>
      <c r="D41" s="314">
        <v>0</v>
      </c>
      <c r="E41" s="315">
        <v>1</v>
      </c>
      <c r="F41" s="315" t="s">
        <v>99</v>
      </c>
      <c r="G41" s="315" t="s">
        <v>119</v>
      </c>
      <c r="H41" s="139"/>
      <c r="K41" s="140"/>
    </row>
    <row r="42" spans="2:11" ht="14.25" customHeight="1" x14ac:dyDescent="0.25">
      <c r="B42" s="313">
        <v>25</v>
      </c>
      <c r="C42" s="314">
        <v>25</v>
      </c>
      <c r="D42" s="314">
        <v>0</v>
      </c>
      <c r="E42" s="315">
        <v>1</v>
      </c>
      <c r="F42" s="315" t="s">
        <v>99</v>
      </c>
      <c r="G42" s="315" t="s">
        <v>119</v>
      </c>
      <c r="H42" s="139"/>
      <c r="K42" s="140"/>
    </row>
    <row r="43" spans="2:11" ht="14.25" customHeight="1" x14ac:dyDescent="0.25">
      <c r="B43" s="313">
        <v>30</v>
      </c>
      <c r="C43" s="314">
        <v>5</v>
      </c>
      <c r="D43" s="314">
        <v>0</v>
      </c>
      <c r="E43" s="315">
        <v>1</v>
      </c>
      <c r="F43" s="315" t="s">
        <v>99</v>
      </c>
      <c r="G43" s="315" t="s">
        <v>119</v>
      </c>
      <c r="H43" s="139"/>
      <c r="K43" s="140"/>
    </row>
    <row r="44" spans="2:11" ht="14.25" customHeight="1" x14ac:dyDescent="0.25">
      <c r="B44" s="313">
        <v>30</v>
      </c>
      <c r="C44" s="314">
        <v>10</v>
      </c>
      <c r="D44" s="314">
        <v>0</v>
      </c>
      <c r="E44" s="315">
        <v>1</v>
      </c>
      <c r="F44" s="315" t="s">
        <v>99</v>
      </c>
      <c r="G44" s="315" t="s">
        <v>119</v>
      </c>
      <c r="H44" s="139"/>
      <c r="K44" s="140"/>
    </row>
    <row r="45" spans="2:11" ht="14.25" customHeight="1" x14ac:dyDescent="0.25">
      <c r="B45" s="313">
        <v>30</v>
      </c>
      <c r="C45" s="314">
        <v>15</v>
      </c>
      <c r="D45" s="314">
        <v>0</v>
      </c>
      <c r="E45" s="315">
        <v>1</v>
      </c>
      <c r="F45" s="315" t="s">
        <v>99</v>
      </c>
      <c r="G45" s="315" t="s">
        <v>119</v>
      </c>
      <c r="H45" s="139"/>
      <c r="K45" s="140"/>
    </row>
    <row r="46" spans="2:11" ht="14.25" customHeight="1" x14ac:dyDescent="0.25">
      <c r="B46" s="313">
        <v>30</v>
      </c>
      <c r="C46" s="314">
        <v>20</v>
      </c>
      <c r="D46" s="314">
        <v>0</v>
      </c>
      <c r="E46" s="315">
        <v>1</v>
      </c>
      <c r="F46" s="315" t="s">
        <v>99</v>
      </c>
      <c r="G46" s="315" t="s">
        <v>119</v>
      </c>
      <c r="H46" s="139"/>
      <c r="K46" s="140"/>
    </row>
    <row r="47" spans="2:11" ht="14.25" customHeight="1" x14ac:dyDescent="0.25">
      <c r="B47" s="316">
        <v>30</v>
      </c>
      <c r="C47" s="317">
        <v>25</v>
      </c>
      <c r="D47" s="317">
        <v>0</v>
      </c>
      <c r="E47" s="318">
        <v>1</v>
      </c>
      <c r="F47" s="318" t="s">
        <v>99</v>
      </c>
      <c r="G47" s="318" t="s">
        <v>119</v>
      </c>
      <c r="H47" s="141"/>
      <c r="K47" s="140"/>
    </row>
    <row r="48" spans="2:11" ht="15" customHeight="1" x14ac:dyDescent="0.25"/>
    <row r="49" spans="1:11" s="56" customFormat="1" ht="20.149999999999999" customHeight="1" x14ac:dyDescent="0.35">
      <c r="A49" s="58"/>
      <c r="B49" s="58" t="s">
        <v>98</v>
      </c>
    </row>
    <row r="50" spans="1:11" s="56" customFormat="1" ht="14.25" customHeight="1" x14ac:dyDescent="0.35">
      <c r="A50" s="58"/>
      <c r="B50" s="56" t="s">
        <v>97</v>
      </c>
    </row>
    <row r="51" spans="1:11" ht="14.25" customHeight="1" x14ac:dyDescent="0.25">
      <c r="C51" s="56"/>
      <c r="D51" s="56"/>
      <c r="E51" s="56"/>
      <c r="F51" s="56"/>
      <c r="G51" s="56"/>
      <c r="H51" s="56"/>
      <c r="I51" s="56"/>
    </row>
    <row r="52" spans="1:11" ht="14.25" customHeight="1" x14ac:dyDescent="0.3">
      <c r="B52" s="90"/>
      <c r="C52" s="307" t="s">
        <v>96</v>
      </c>
      <c r="G52" s="51"/>
      <c r="H52" s="121"/>
      <c r="I52" s="51"/>
      <c r="J52" s="121"/>
      <c r="K52" s="121"/>
    </row>
    <row r="53" spans="1:11" ht="14.25" customHeight="1" x14ac:dyDescent="0.25">
      <c r="B53" s="292" t="s">
        <v>81</v>
      </c>
      <c r="C53" s="320">
        <v>10</v>
      </c>
      <c r="G53" s="121"/>
      <c r="H53" s="121"/>
      <c r="I53" s="121"/>
      <c r="J53" s="121"/>
      <c r="K53" s="121"/>
    </row>
    <row r="54" spans="1:11" ht="14.25" customHeight="1" x14ac:dyDescent="0.25">
      <c r="B54" s="293" t="s">
        <v>88</v>
      </c>
      <c r="C54" s="319"/>
      <c r="G54" s="121"/>
      <c r="H54" s="121"/>
      <c r="I54" s="121"/>
      <c r="J54" s="121"/>
      <c r="K54" s="121"/>
    </row>
    <row r="55" spans="1:11" ht="40.5" customHeight="1" x14ac:dyDescent="0.25">
      <c r="B55" s="294" t="s">
        <v>95</v>
      </c>
      <c r="C55" s="321" t="s">
        <v>128</v>
      </c>
      <c r="G55" s="121"/>
      <c r="H55" s="121"/>
      <c r="I55" s="121"/>
      <c r="J55" s="121"/>
      <c r="K55" s="121"/>
    </row>
    <row r="56" spans="1:11" ht="14.25" customHeight="1" x14ac:dyDescent="0.3">
      <c r="C56" s="121"/>
      <c r="D56" s="121"/>
      <c r="E56" s="133"/>
      <c r="F56" s="133"/>
      <c r="G56" s="121"/>
      <c r="H56" s="121"/>
      <c r="I56" s="121"/>
    </row>
    <row r="57" spans="1:11" ht="14.25" customHeight="1" x14ac:dyDescent="0.25"/>
    <row r="58" spans="1:11" s="56" customFormat="1" ht="20.149999999999999" customHeight="1" x14ac:dyDescent="0.35">
      <c r="A58" s="58"/>
      <c r="B58" s="58" t="s">
        <v>117</v>
      </c>
    </row>
    <row r="59" spans="1:11" s="56" customFormat="1" ht="14.25" customHeight="1" x14ac:dyDescent="0.35">
      <c r="A59" s="58"/>
      <c r="B59" s="56" t="s">
        <v>116</v>
      </c>
    </row>
    <row r="60" spans="1:11" s="56" customFormat="1" ht="14.25" customHeight="1" x14ac:dyDescent="0.35">
      <c r="A60" s="58"/>
    </row>
    <row r="61" spans="1:11" ht="14.25" customHeight="1" x14ac:dyDescent="0.25">
      <c r="B61" s="90"/>
      <c r="C61" s="307" t="s">
        <v>96</v>
      </c>
    </row>
    <row r="62" spans="1:11" ht="14.25" customHeight="1" x14ac:dyDescent="0.25">
      <c r="B62" s="302" t="s">
        <v>81</v>
      </c>
      <c r="C62" s="122">
        <v>10</v>
      </c>
      <c r="G62" s="121"/>
    </row>
    <row r="63" spans="1:11" ht="14.25" customHeight="1" x14ac:dyDescent="0.25">
      <c r="B63" s="293" t="s">
        <v>88</v>
      </c>
      <c r="C63" s="136"/>
      <c r="G63" s="121"/>
    </row>
    <row r="64" spans="1:11" ht="14.25" customHeight="1" x14ac:dyDescent="0.25">
      <c r="B64" s="293" t="s">
        <v>115</v>
      </c>
      <c r="C64" s="136"/>
      <c r="G64" s="121"/>
    </row>
    <row r="65" spans="2:7" ht="35.25" customHeight="1" x14ac:dyDescent="0.25">
      <c r="B65" s="294" t="s">
        <v>95</v>
      </c>
      <c r="C65" s="125" t="s">
        <v>127</v>
      </c>
      <c r="G65" s="121"/>
    </row>
    <row r="66" spans="2:7" ht="14.25" customHeight="1" x14ac:dyDescent="0.25">
      <c r="G66" s="121"/>
    </row>
    <row r="67" spans="2:7" ht="14.25" customHeight="1" x14ac:dyDescent="0.25">
      <c r="C67" s="138"/>
      <c r="D67" s="138"/>
      <c r="E67" s="138"/>
      <c r="F67" s="138"/>
      <c r="G67" s="121"/>
    </row>
    <row r="68" spans="2:7" ht="20.149999999999999" customHeight="1" x14ac:dyDescent="0.35">
      <c r="B68" s="58" t="s">
        <v>126</v>
      </c>
      <c r="C68" s="138"/>
      <c r="D68" s="138"/>
      <c r="E68" s="138"/>
      <c r="F68" s="138"/>
      <c r="G68" s="121"/>
    </row>
    <row r="69" spans="2:7" ht="14.25" customHeight="1" x14ac:dyDescent="0.3">
      <c r="B69" s="56" t="s">
        <v>125</v>
      </c>
      <c r="C69" s="121"/>
      <c r="D69" s="121"/>
      <c r="E69" s="133"/>
      <c r="F69" s="133"/>
      <c r="G69" s="121"/>
    </row>
    <row r="70" spans="2:7" ht="14.25" customHeight="1" x14ac:dyDescent="0.25"/>
    <row r="71" spans="2:7" ht="14.25" customHeight="1" x14ac:dyDescent="0.3">
      <c r="B71" s="90"/>
      <c r="C71" s="307" t="s">
        <v>83</v>
      </c>
      <c r="E71" s="94"/>
      <c r="G71" s="121"/>
    </row>
    <row r="72" spans="2:7" ht="14.25" customHeight="1" x14ac:dyDescent="0.25">
      <c r="B72" s="302" t="s">
        <v>91</v>
      </c>
      <c r="C72" s="406" t="s">
        <v>324</v>
      </c>
      <c r="E72" s="121"/>
      <c r="G72" s="121"/>
    </row>
    <row r="73" spans="2:7" ht="14.25" customHeight="1" x14ac:dyDescent="0.25">
      <c r="B73" s="293" t="s">
        <v>88</v>
      </c>
      <c r="C73" s="136"/>
      <c r="E73" s="121"/>
      <c r="G73" s="121"/>
    </row>
    <row r="74" spans="2:7" ht="14.25" customHeight="1" x14ac:dyDescent="0.25">
      <c r="B74" s="293" t="s">
        <v>87</v>
      </c>
      <c r="C74" s="296">
        <f>C73*2</f>
        <v>0</v>
      </c>
      <c r="E74" s="121"/>
      <c r="G74" s="121"/>
    </row>
    <row r="75" spans="2:7" ht="14.25" customHeight="1" x14ac:dyDescent="0.25">
      <c r="B75" s="294" t="s">
        <v>86</v>
      </c>
      <c r="C75" s="124" t="s">
        <v>110</v>
      </c>
      <c r="E75" s="121"/>
      <c r="G75" s="121"/>
    </row>
    <row r="76" spans="2:7" ht="14.25" customHeight="1" x14ac:dyDescent="0.25">
      <c r="C76" s="121"/>
      <c r="D76" s="121"/>
      <c r="E76" s="121"/>
      <c r="F76" s="121"/>
      <c r="G76" s="121"/>
    </row>
    <row r="77" spans="2:7" ht="14.25" customHeight="1" x14ac:dyDescent="0.25"/>
    <row r="78" spans="2:7" ht="20.149999999999999" customHeight="1" x14ac:dyDescent="0.35">
      <c r="B78" s="58" t="s">
        <v>124</v>
      </c>
    </row>
    <row r="79" spans="2:7" ht="14.25" customHeight="1" x14ac:dyDescent="0.25">
      <c r="B79" s="101" t="s">
        <v>123</v>
      </c>
    </row>
    <row r="80" spans="2:7" ht="14.25" customHeight="1" x14ac:dyDescent="0.25"/>
    <row r="81" spans="2:8" ht="14.25" customHeight="1" x14ac:dyDescent="0.25">
      <c r="B81" s="90"/>
      <c r="C81" s="307" t="s">
        <v>83</v>
      </c>
    </row>
    <row r="82" spans="2:8" ht="14.25" customHeight="1" x14ac:dyDescent="0.25">
      <c r="B82" s="302" t="s">
        <v>91</v>
      </c>
      <c r="C82" s="122" t="s">
        <v>111</v>
      </c>
    </row>
    <row r="83" spans="2:8" ht="14.25" customHeight="1" x14ac:dyDescent="0.3">
      <c r="B83" s="293" t="s">
        <v>88</v>
      </c>
      <c r="C83" s="136"/>
      <c r="E83" s="94"/>
      <c r="G83" s="121"/>
    </row>
    <row r="84" spans="2:8" ht="14.25" customHeight="1" x14ac:dyDescent="0.25">
      <c r="B84" s="294" t="s">
        <v>86</v>
      </c>
      <c r="C84" s="303" t="s">
        <v>110</v>
      </c>
      <c r="E84" s="121"/>
      <c r="G84" s="121"/>
    </row>
    <row r="85" spans="2:8" ht="14.25" customHeight="1" x14ac:dyDescent="0.25">
      <c r="E85" s="121"/>
      <c r="G85" s="121"/>
    </row>
    <row r="86" spans="2:8" ht="14.25" customHeight="1" x14ac:dyDescent="0.25">
      <c r="E86" s="121"/>
      <c r="G86" s="121"/>
    </row>
    <row r="87" spans="2:8" ht="14.25" customHeight="1" x14ac:dyDescent="0.25">
      <c r="C87" s="100"/>
      <c r="D87" s="121"/>
      <c r="E87" s="121"/>
      <c r="F87" s="121"/>
      <c r="G87" s="121"/>
      <c r="H87" s="121"/>
    </row>
    <row r="88" spans="2:8" x14ac:dyDescent="0.25">
      <c r="C88" s="57"/>
    </row>
    <row r="89" spans="2:8" x14ac:dyDescent="0.25">
      <c r="C89" s="57"/>
    </row>
  </sheetData>
  <pageMargins left="0.7" right="0.7" top="0.78740157499999996" bottom="0.78740157499999996"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D4ECF9"/>
  </sheetPr>
  <dimension ref="A1:BY72"/>
  <sheetViews>
    <sheetView showGridLines="0" zoomScale="90" zoomScaleNormal="90" workbookViewId="0"/>
  </sheetViews>
  <sheetFormatPr baseColWidth="10" defaultColWidth="11.453125" defaultRowHeight="12.5" x14ac:dyDescent="0.25"/>
  <cols>
    <col min="1" max="1" width="5.7265625" style="47" customWidth="1"/>
    <col min="2" max="2" width="15.54296875" style="47" customWidth="1"/>
    <col min="3" max="3" width="21.26953125" style="47" customWidth="1"/>
    <col min="4" max="4" width="12.453125" style="47" customWidth="1"/>
    <col min="5" max="5" width="13" style="47" customWidth="1"/>
    <col min="6" max="6" width="10.7265625" style="47" customWidth="1"/>
    <col min="7" max="7" width="16.54296875" style="47" customWidth="1"/>
    <col min="8" max="8" width="15.453125" style="47" customWidth="1"/>
    <col min="9" max="9" width="13.453125" style="47" customWidth="1"/>
    <col min="10" max="53" width="10.7265625" style="47" customWidth="1"/>
    <col min="54" max="16384" width="11.453125" style="47"/>
  </cols>
  <sheetData>
    <row r="1" spans="1:54" s="83" customFormat="1" ht="20" x14ac:dyDescent="0.25">
      <c r="A1" s="397" t="s">
        <v>282</v>
      </c>
      <c r="B1" s="65" t="s">
        <v>144</v>
      </c>
      <c r="K1" s="85"/>
    </row>
    <row r="2" spans="1:54" s="5" customFormat="1" ht="14.25" customHeight="1" x14ac:dyDescent="0.25">
      <c r="B2" s="14"/>
    </row>
    <row r="3" spans="1:54" ht="14.25" customHeight="1" x14ac:dyDescent="0.25"/>
    <row r="4" spans="1:54" s="56" customFormat="1" ht="14.25" customHeight="1" x14ac:dyDescent="0.4">
      <c r="A4" s="55"/>
    </row>
    <row r="5" spans="1:54" ht="14.25" customHeight="1" x14ac:dyDescent="0.25"/>
    <row r="6" spans="1:54" s="56" customFormat="1" ht="20.149999999999999" customHeight="1" x14ac:dyDescent="0.35">
      <c r="A6" s="58"/>
      <c r="B6" s="58" t="s">
        <v>215</v>
      </c>
    </row>
    <row r="7" spans="1:54" s="56" customFormat="1" ht="14.25" customHeight="1" x14ac:dyDescent="0.35">
      <c r="A7" s="58"/>
      <c r="B7" s="56" t="s">
        <v>109</v>
      </c>
    </row>
    <row r="8" spans="1:54" s="56" customFormat="1" ht="14.25" customHeight="1" x14ac:dyDescent="0.35">
      <c r="A8" s="58"/>
      <c r="B8" s="58"/>
    </row>
    <row r="9" spans="1:54" ht="14.25" customHeight="1" x14ac:dyDescent="0.25">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row>
    <row r="10" spans="1:54" ht="14.25" customHeight="1" x14ac:dyDescent="0.25">
      <c r="B10" s="91"/>
      <c r="C10" s="91" t="s">
        <v>108</v>
      </c>
      <c r="D10" s="95">
        <v>1</v>
      </c>
      <c r="E10" s="86">
        <f t="shared" ref="E10:BA10" si="0">1+D10</f>
        <v>2</v>
      </c>
      <c r="F10" s="86">
        <f t="shared" si="0"/>
        <v>3</v>
      </c>
      <c r="G10" s="86">
        <f t="shared" si="0"/>
        <v>4</v>
      </c>
      <c r="H10" s="86">
        <f t="shared" si="0"/>
        <v>5</v>
      </c>
      <c r="I10" s="86">
        <f t="shared" si="0"/>
        <v>6</v>
      </c>
      <c r="J10" s="86">
        <f t="shared" si="0"/>
        <v>7</v>
      </c>
      <c r="K10" s="86">
        <f t="shared" si="0"/>
        <v>8</v>
      </c>
      <c r="L10" s="86">
        <f t="shared" si="0"/>
        <v>9</v>
      </c>
      <c r="M10" s="86">
        <f t="shared" si="0"/>
        <v>10</v>
      </c>
      <c r="N10" s="86">
        <f t="shared" si="0"/>
        <v>11</v>
      </c>
      <c r="O10" s="86">
        <f t="shared" si="0"/>
        <v>12</v>
      </c>
      <c r="P10" s="86">
        <f t="shared" si="0"/>
        <v>13</v>
      </c>
      <c r="Q10" s="86">
        <f t="shared" si="0"/>
        <v>14</v>
      </c>
      <c r="R10" s="86">
        <f t="shared" si="0"/>
        <v>15</v>
      </c>
      <c r="S10" s="86">
        <f t="shared" si="0"/>
        <v>16</v>
      </c>
      <c r="T10" s="86">
        <f t="shared" si="0"/>
        <v>17</v>
      </c>
      <c r="U10" s="86">
        <f t="shared" si="0"/>
        <v>18</v>
      </c>
      <c r="V10" s="86">
        <f t="shared" si="0"/>
        <v>19</v>
      </c>
      <c r="W10" s="86">
        <f t="shared" si="0"/>
        <v>20</v>
      </c>
      <c r="X10" s="86">
        <f t="shared" si="0"/>
        <v>21</v>
      </c>
      <c r="Y10" s="86">
        <f t="shared" si="0"/>
        <v>22</v>
      </c>
      <c r="Z10" s="86">
        <f t="shared" si="0"/>
        <v>23</v>
      </c>
      <c r="AA10" s="86">
        <f t="shared" si="0"/>
        <v>24</v>
      </c>
      <c r="AB10" s="86">
        <f t="shared" si="0"/>
        <v>25</v>
      </c>
      <c r="AC10" s="86">
        <f t="shared" si="0"/>
        <v>26</v>
      </c>
      <c r="AD10" s="86">
        <f t="shared" si="0"/>
        <v>27</v>
      </c>
      <c r="AE10" s="86">
        <f t="shared" si="0"/>
        <v>28</v>
      </c>
      <c r="AF10" s="86">
        <f t="shared" si="0"/>
        <v>29</v>
      </c>
      <c r="AG10" s="86">
        <f t="shared" si="0"/>
        <v>30</v>
      </c>
      <c r="AH10" s="86">
        <f t="shared" si="0"/>
        <v>31</v>
      </c>
      <c r="AI10" s="86">
        <f t="shared" si="0"/>
        <v>32</v>
      </c>
      <c r="AJ10" s="86">
        <f t="shared" si="0"/>
        <v>33</v>
      </c>
      <c r="AK10" s="86">
        <f t="shared" si="0"/>
        <v>34</v>
      </c>
      <c r="AL10" s="86">
        <f t="shared" si="0"/>
        <v>35</v>
      </c>
      <c r="AM10" s="86">
        <f t="shared" si="0"/>
        <v>36</v>
      </c>
      <c r="AN10" s="86">
        <f t="shared" si="0"/>
        <v>37</v>
      </c>
      <c r="AO10" s="86">
        <f t="shared" si="0"/>
        <v>38</v>
      </c>
      <c r="AP10" s="86">
        <f t="shared" si="0"/>
        <v>39</v>
      </c>
      <c r="AQ10" s="86">
        <f t="shared" si="0"/>
        <v>40</v>
      </c>
      <c r="AR10" s="86">
        <f t="shared" si="0"/>
        <v>41</v>
      </c>
      <c r="AS10" s="86">
        <f t="shared" si="0"/>
        <v>42</v>
      </c>
      <c r="AT10" s="86">
        <f t="shared" si="0"/>
        <v>43</v>
      </c>
      <c r="AU10" s="86">
        <f t="shared" si="0"/>
        <v>44</v>
      </c>
      <c r="AV10" s="86">
        <f t="shared" si="0"/>
        <v>45</v>
      </c>
      <c r="AW10" s="86">
        <f t="shared" si="0"/>
        <v>46</v>
      </c>
      <c r="AX10" s="86">
        <f t="shared" si="0"/>
        <v>47</v>
      </c>
      <c r="AY10" s="86">
        <f t="shared" si="0"/>
        <v>48</v>
      </c>
      <c r="AZ10" s="86">
        <f t="shared" si="0"/>
        <v>49</v>
      </c>
      <c r="BA10" s="86">
        <f t="shared" si="0"/>
        <v>50</v>
      </c>
    </row>
    <row r="11" spans="1:54" ht="14.25" customHeight="1" x14ac:dyDescent="0.25">
      <c r="B11" s="103" t="s">
        <v>84</v>
      </c>
      <c r="C11" s="103" t="s">
        <v>132</v>
      </c>
      <c r="D11" s="411">
        <v>4.4558800000001231</v>
      </c>
      <c r="E11" s="411">
        <v>4.2645796685589321</v>
      </c>
      <c r="F11" s="411">
        <v>4.154955289228135</v>
      </c>
      <c r="G11" s="411">
        <v>4.083659199331402</v>
      </c>
      <c r="H11" s="411">
        <v>4.0388246301482411</v>
      </c>
      <c r="I11" s="411">
        <v>4.0165244285765178</v>
      </c>
      <c r="J11" s="411">
        <v>4.0142485073837442</v>
      </c>
      <c r="K11" s="411">
        <v>4.0256532432265235</v>
      </c>
      <c r="L11" s="411">
        <v>4.0467883309640129</v>
      </c>
      <c r="M11" s="411">
        <v>4.0718573287258142</v>
      </c>
      <c r="N11" s="411">
        <v>4.1025481956807219</v>
      </c>
      <c r="O11" s="411">
        <v>4.136279920335606</v>
      </c>
      <c r="P11" s="411">
        <v>4.1699736846904534</v>
      </c>
      <c r="Q11" s="411">
        <v>4.2014141189400167</v>
      </c>
      <c r="R11" s="411">
        <v>4.2289297880090171</v>
      </c>
      <c r="S11" s="411">
        <v>4.2515335165052459</v>
      </c>
      <c r="T11" s="411">
        <v>4.2696713229831706</v>
      </c>
      <c r="U11" s="411">
        <v>4.283961326210628</v>
      </c>
      <c r="V11" s="411">
        <v>4.2948698417401454</v>
      </c>
      <c r="W11" s="411">
        <v>4.3027479940922042</v>
      </c>
      <c r="X11" s="411">
        <v>4.3078411997494293</v>
      </c>
      <c r="Y11" s="411">
        <v>4.3102634094466241</v>
      </c>
      <c r="Z11" s="411">
        <v>4.3100680300525163</v>
      </c>
      <c r="AA11" s="411">
        <v>4.3072731282616461</v>
      </c>
      <c r="AB11" s="411">
        <v>4.3018669202518067</v>
      </c>
      <c r="AC11" s="411">
        <v>4.2938121414151542</v>
      </c>
      <c r="AD11" s="411">
        <v>4.2830496531619078</v>
      </c>
      <c r="AE11" s="411">
        <v>4.2695015534389702</v>
      </c>
      <c r="AF11" s="411">
        <v>4.2530739951749386</v>
      </c>
      <c r="AG11" s="411">
        <v>4.2336598722955143</v>
      </c>
      <c r="AH11" s="411">
        <v>4.2113004048243141</v>
      </c>
      <c r="AI11" s="411">
        <v>4.1866221121046321</v>
      </c>
      <c r="AJ11" s="411">
        <v>4.1602961347582346</v>
      </c>
      <c r="AK11" s="411">
        <v>4.1328861370260483</v>
      </c>
      <c r="AL11" s="411">
        <v>4.1048642214654318</v>
      </c>
      <c r="AM11" s="411">
        <v>4.0766247215008766</v>
      </c>
      <c r="AN11" s="411">
        <v>4.0484961549300147</v>
      </c>
      <c r="AO11" s="411">
        <v>4.020751579393167</v>
      </c>
      <c r="AP11" s="411">
        <v>3.9936175585186806</v>
      </c>
      <c r="AQ11" s="411">
        <v>3.967281921698973</v>
      </c>
      <c r="AR11" s="411">
        <v>3.9419004791685808</v>
      </c>
      <c r="AS11" s="411">
        <v>3.9176028359710013</v>
      </c>
      <c r="AT11" s="411">
        <v>3.8944974327468573</v>
      </c>
      <c r="AU11" s="411">
        <v>3.8726759276072498</v>
      </c>
      <c r="AV11" s="411">
        <v>3.852217021422133</v>
      </c>
      <c r="AW11" s="411">
        <v>3.8331898185248292</v>
      </c>
      <c r="AX11" s="411">
        <v>3.8156568060573326</v>
      </c>
      <c r="AY11" s="411">
        <v>3.7996765279511902</v>
      </c>
      <c r="AZ11" s="411">
        <v>3.785306023898416</v>
      </c>
      <c r="BA11" s="411">
        <v>3.7726030996992677</v>
      </c>
    </row>
    <row r="12" spans="1:54" ht="14.25" customHeight="1" x14ac:dyDescent="0.25">
      <c r="B12" s="105" t="s">
        <v>96</v>
      </c>
      <c r="C12" s="105" t="s">
        <v>132</v>
      </c>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row>
    <row r="13" spans="1:54" ht="14.25" customHeight="1" x14ac:dyDescent="0.3">
      <c r="A13" s="96"/>
      <c r="B13" s="107"/>
      <c r="C13" s="108" t="s">
        <v>131</v>
      </c>
      <c r="D13" s="134">
        <f>IF(D12="",(1+D11/100)^(-D10),(1+D12/100)^(-D10))</f>
        <v>0.95734198974724904</v>
      </c>
      <c r="E13" s="134">
        <f t="shared" ref="E13:BA13" si="1">IF(E12="",(1+E11/100)^(-E10),(1+E12/100)^(-E10))</f>
        <v>0.91986989658364327</v>
      </c>
      <c r="F13" s="134">
        <f t="shared" si="1"/>
        <v>0.88503447765691545</v>
      </c>
      <c r="G13" s="134">
        <f t="shared" si="1"/>
        <v>0.85205924289890966</v>
      </c>
      <c r="H13" s="134">
        <f t="shared" si="1"/>
        <v>0.82039464000104134</v>
      </c>
      <c r="I13" s="134">
        <f t="shared" si="1"/>
        <v>0.78956151208674297</v>
      </c>
      <c r="J13" s="134">
        <f t="shared" si="1"/>
        <v>0.75918942529285249</v>
      </c>
      <c r="K13" s="134">
        <f t="shared" si="1"/>
        <v>0.72924991390625904</v>
      </c>
      <c r="L13" s="134">
        <f t="shared" si="1"/>
        <v>0.69974835737380703</v>
      </c>
      <c r="M13" s="134">
        <f t="shared" si="1"/>
        <v>0.67091414286329543</v>
      </c>
      <c r="N13" s="134">
        <f t="shared" si="1"/>
        <v>0.64257679474709362</v>
      </c>
      <c r="O13" s="134">
        <f t="shared" si="1"/>
        <v>0.6148586528297465</v>
      </c>
      <c r="P13" s="134">
        <f t="shared" si="1"/>
        <v>0.58795866095016935</v>
      </c>
      <c r="Q13" s="134">
        <f t="shared" si="1"/>
        <v>0.56204284118132342</v>
      </c>
      <c r="R13" s="134">
        <f t="shared" si="1"/>
        <v>0.53724925574141358</v>
      </c>
      <c r="S13" s="134">
        <f t="shared" si="1"/>
        <v>0.51366593682942085</v>
      </c>
      <c r="T13" s="134">
        <f t="shared" si="1"/>
        <v>0.49126284880493082</v>
      </c>
      <c r="U13" s="134">
        <f t="shared" si="1"/>
        <v>0.46998569748377489</v>
      </c>
      <c r="V13" s="134">
        <f t="shared" si="1"/>
        <v>0.44978401562293024</v>
      </c>
      <c r="W13" s="134">
        <f t="shared" si="1"/>
        <v>0.43061086858394032</v>
      </c>
      <c r="X13" s="134">
        <f t="shared" si="1"/>
        <v>0.41242397133943764</v>
      </c>
      <c r="Y13" s="134">
        <f t="shared" si="1"/>
        <v>0.39518920571494315</v>
      </c>
      <c r="Z13" s="134">
        <f t="shared" si="1"/>
        <v>0.37887569073479388</v>
      </c>
      <c r="AA13" s="134">
        <f t="shared" si="1"/>
        <v>0.3634542852435112</v>
      </c>
      <c r="AB13" s="134">
        <f t="shared" si="1"/>
        <v>0.34889757384599945</v>
      </c>
      <c r="AC13" s="134">
        <f t="shared" si="1"/>
        <v>0.33517985331955047</v>
      </c>
      <c r="AD13" s="134">
        <f t="shared" si="1"/>
        <v>0.32227711996779762</v>
      </c>
      <c r="AE13" s="134">
        <f t="shared" si="1"/>
        <v>0.31016705833580321</v>
      </c>
      <c r="AF13" s="134">
        <f t="shared" si="1"/>
        <v>0.29882903166281827</v>
      </c>
      <c r="AG13" s="134">
        <f t="shared" si="1"/>
        <v>0.28824407441353361</v>
      </c>
      <c r="AH13" s="134">
        <f t="shared" si="1"/>
        <v>0.27838172778264564</v>
      </c>
      <c r="AI13" s="134">
        <f t="shared" si="1"/>
        <v>0.26916423400066658</v>
      </c>
      <c r="AJ13" s="134">
        <f t="shared" si="1"/>
        <v>0.26051168234395372</v>
      </c>
      <c r="AK13" s="134">
        <f t="shared" si="1"/>
        <v>0.2523545942226032</v>
      </c>
      <c r="AL13" s="134">
        <f t="shared" si="1"/>
        <v>0.24463254171907334</v>
      </c>
      <c r="AM13" s="134">
        <f t="shared" si="1"/>
        <v>0.23729294429117925</v>
      </c>
      <c r="AN13" s="134">
        <f t="shared" si="1"/>
        <v>0.23029002067650917</v>
      </c>
      <c r="AO13" s="134">
        <f t="shared" si="1"/>
        <v>0.22358387597738338</v>
      </c>
      <c r="AP13" s="134">
        <f t="shared" si="1"/>
        <v>0.21713970647044931</v>
      </c>
      <c r="AQ13" s="134">
        <f t="shared" si="1"/>
        <v>0.2109271069210143</v>
      </c>
      <c r="AR13" s="134">
        <f t="shared" si="1"/>
        <v>0.20491946713155945</v>
      </c>
      <c r="AS13" s="134">
        <f t="shared" si="1"/>
        <v>0.19909344615306476</v>
      </c>
      <c r="AT13" s="134">
        <f t="shared" si="1"/>
        <v>0.19342851406905714</v>
      </c>
      <c r="AU13" s="134">
        <f t="shared" si="1"/>
        <v>0.187906552553365</v>
      </c>
      <c r="AV13" s="134">
        <f t="shared" si="1"/>
        <v>0.18251150652783557</v>
      </c>
      <c r="AW13" s="134">
        <f t="shared" si="1"/>
        <v>0.17722908022708006</v>
      </c>
      <c r="AX13" s="134">
        <f t="shared" si="1"/>
        <v>0.17204647183191429</v>
      </c>
      <c r="AY13" s="134">
        <f t="shared" si="1"/>
        <v>0.16695214157795152</v>
      </c>
      <c r="AZ13" s="134">
        <f t="shared" si="1"/>
        <v>0.16193560889461014</v>
      </c>
      <c r="BA13" s="134">
        <f t="shared" si="1"/>
        <v>0.15698727469504803</v>
      </c>
    </row>
    <row r="14" spans="1:54" ht="14.25" customHeight="1" x14ac:dyDescent="0.3">
      <c r="A14" s="53"/>
      <c r="B14" s="53"/>
      <c r="C14" s="59"/>
      <c r="D14" s="2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row>
    <row r="15" spans="1:54" ht="14.25" customHeight="1" x14ac:dyDescent="0.25"/>
    <row r="16" spans="1:54" s="56" customFormat="1" ht="14.25" customHeight="1" x14ac:dyDescent="0.35">
      <c r="A16" s="58"/>
      <c r="B16" s="56" t="s">
        <v>121</v>
      </c>
    </row>
    <row r="17" spans="2:77" ht="14.25" customHeight="1" x14ac:dyDescent="0.25"/>
    <row r="18" spans="2:77" s="52" customFormat="1" ht="14.25" customHeight="1" x14ac:dyDescent="0.3">
      <c r="B18" s="89" t="s">
        <v>106</v>
      </c>
      <c r="C18" s="89" t="s">
        <v>105</v>
      </c>
      <c r="D18" s="89" t="s">
        <v>104</v>
      </c>
      <c r="E18" s="89" t="s">
        <v>103</v>
      </c>
      <c r="F18" s="89" t="s">
        <v>102</v>
      </c>
      <c r="G18" s="89" t="s">
        <v>101</v>
      </c>
      <c r="H18" s="97" t="s">
        <v>100</v>
      </c>
      <c r="L18" s="98"/>
    </row>
    <row r="19" spans="2:77" ht="14.25" customHeight="1" x14ac:dyDescent="0.25">
      <c r="B19" s="310">
        <v>5</v>
      </c>
      <c r="C19" s="311">
        <v>5</v>
      </c>
      <c r="D19" s="311">
        <v>0</v>
      </c>
      <c r="E19" s="312">
        <v>1</v>
      </c>
      <c r="F19" s="312" t="s">
        <v>99</v>
      </c>
      <c r="G19" s="312" t="s">
        <v>119</v>
      </c>
      <c r="H19" s="139"/>
      <c r="L19" s="99"/>
    </row>
    <row r="20" spans="2:77" ht="14.25" customHeight="1" x14ac:dyDescent="0.25">
      <c r="B20" s="313">
        <v>5</v>
      </c>
      <c r="C20" s="314">
        <v>10</v>
      </c>
      <c r="D20" s="314">
        <v>0</v>
      </c>
      <c r="E20" s="315">
        <v>1</v>
      </c>
      <c r="F20" s="315" t="s">
        <v>99</v>
      </c>
      <c r="G20" s="315" t="s">
        <v>119</v>
      </c>
      <c r="H20" s="139"/>
      <c r="L20" s="99"/>
    </row>
    <row r="21" spans="2:77" ht="14.25" customHeight="1" x14ac:dyDescent="0.25">
      <c r="B21" s="313">
        <v>5</v>
      </c>
      <c r="C21" s="314">
        <v>15</v>
      </c>
      <c r="D21" s="314">
        <v>0</v>
      </c>
      <c r="E21" s="315">
        <v>1</v>
      </c>
      <c r="F21" s="315" t="s">
        <v>99</v>
      </c>
      <c r="G21" s="315" t="s">
        <v>119</v>
      </c>
      <c r="H21" s="139"/>
      <c r="L21" s="99"/>
    </row>
    <row r="22" spans="2:77" ht="14.25" customHeight="1" x14ac:dyDescent="0.25">
      <c r="B22" s="313">
        <v>5</v>
      </c>
      <c r="C22" s="314">
        <v>20</v>
      </c>
      <c r="D22" s="314">
        <v>0</v>
      </c>
      <c r="E22" s="315">
        <v>1</v>
      </c>
      <c r="F22" s="315" t="s">
        <v>99</v>
      </c>
      <c r="G22" s="315" t="s">
        <v>119</v>
      </c>
      <c r="H22" s="139"/>
      <c r="L22" s="99"/>
    </row>
    <row r="23" spans="2:77" ht="14.25" customHeight="1" x14ac:dyDescent="0.25">
      <c r="B23" s="313">
        <v>5</v>
      </c>
      <c r="C23" s="314">
        <v>25</v>
      </c>
      <c r="D23" s="314">
        <v>0</v>
      </c>
      <c r="E23" s="315">
        <v>1</v>
      </c>
      <c r="F23" s="315" t="s">
        <v>99</v>
      </c>
      <c r="G23" s="315" t="s">
        <v>119</v>
      </c>
      <c r="H23" s="139"/>
      <c r="L23" s="99"/>
    </row>
    <row r="24" spans="2:77" ht="14.25" customHeight="1" x14ac:dyDescent="0.25">
      <c r="B24" s="313">
        <v>10</v>
      </c>
      <c r="C24" s="314">
        <v>5</v>
      </c>
      <c r="D24" s="314">
        <v>0</v>
      </c>
      <c r="E24" s="315">
        <v>1</v>
      </c>
      <c r="F24" s="315" t="s">
        <v>99</v>
      </c>
      <c r="G24" s="315" t="s">
        <v>119</v>
      </c>
      <c r="H24" s="139"/>
      <c r="L24" s="99"/>
    </row>
    <row r="25" spans="2:77" ht="14.25" customHeight="1" x14ac:dyDescent="0.3">
      <c r="B25" s="313">
        <v>10</v>
      </c>
      <c r="C25" s="314">
        <v>10</v>
      </c>
      <c r="D25" s="314">
        <v>0</v>
      </c>
      <c r="E25" s="315">
        <v>1</v>
      </c>
      <c r="F25" s="315" t="s">
        <v>99</v>
      </c>
      <c r="G25" s="315" t="s">
        <v>119</v>
      </c>
      <c r="H25" s="139"/>
      <c r="L25" s="99"/>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row>
    <row r="26" spans="2:77" ht="14.25" customHeight="1" x14ac:dyDescent="0.25">
      <c r="B26" s="313">
        <v>10</v>
      </c>
      <c r="C26" s="314">
        <v>15</v>
      </c>
      <c r="D26" s="314">
        <v>0</v>
      </c>
      <c r="E26" s="315">
        <v>1</v>
      </c>
      <c r="F26" s="315" t="s">
        <v>99</v>
      </c>
      <c r="G26" s="315" t="s">
        <v>119</v>
      </c>
      <c r="H26" s="139"/>
      <c r="L26" s="99"/>
    </row>
    <row r="27" spans="2:77" ht="14.25" customHeight="1" x14ac:dyDescent="0.25">
      <c r="B27" s="313">
        <v>10</v>
      </c>
      <c r="C27" s="314">
        <v>20</v>
      </c>
      <c r="D27" s="314">
        <v>0</v>
      </c>
      <c r="E27" s="315">
        <v>1</v>
      </c>
      <c r="F27" s="315" t="s">
        <v>99</v>
      </c>
      <c r="G27" s="315" t="s">
        <v>119</v>
      </c>
      <c r="H27" s="139"/>
      <c r="L27" s="99"/>
    </row>
    <row r="28" spans="2:77" ht="14.25" customHeight="1" x14ac:dyDescent="0.25">
      <c r="B28" s="313">
        <v>10</v>
      </c>
      <c r="C28" s="314">
        <v>25</v>
      </c>
      <c r="D28" s="314">
        <v>0</v>
      </c>
      <c r="E28" s="315">
        <v>1</v>
      </c>
      <c r="F28" s="315" t="s">
        <v>99</v>
      </c>
      <c r="G28" s="315" t="s">
        <v>119</v>
      </c>
      <c r="H28" s="139"/>
      <c r="L28" s="99"/>
    </row>
    <row r="29" spans="2:77" ht="14.25" customHeight="1" x14ac:dyDescent="0.25">
      <c r="B29" s="313">
        <v>15</v>
      </c>
      <c r="C29" s="314">
        <v>5</v>
      </c>
      <c r="D29" s="314">
        <v>0</v>
      </c>
      <c r="E29" s="315">
        <v>1</v>
      </c>
      <c r="F29" s="315" t="s">
        <v>99</v>
      </c>
      <c r="G29" s="315" t="s">
        <v>119</v>
      </c>
      <c r="H29" s="139"/>
      <c r="L29" s="99"/>
    </row>
    <row r="30" spans="2:77" ht="14.25" customHeight="1" x14ac:dyDescent="0.25">
      <c r="B30" s="313">
        <v>15</v>
      </c>
      <c r="C30" s="314">
        <v>10</v>
      </c>
      <c r="D30" s="314">
        <v>0</v>
      </c>
      <c r="E30" s="315">
        <v>1</v>
      </c>
      <c r="F30" s="315" t="s">
        <v>99</v>
      </c>
      <c r="G30" s="315" t="s">
        <v>119</v>
      </c>
      <c r="H30" s="139"/>
      <c r="L30" s="99"/>
    </row>
    <row r="31" spans="2:77" ht="14.25" customHeight="1" x14ac:dyDescent="0.25">
      <c r="B31" s="313">
        <v>15</v>
      </c>
      <c r="C31" s="314">
        <v>15</v>
      </c>
      <c r="D31" s="314">
        <v>0</v>
      </c>
      <c r="E31" s="315">
        <v>1</v>
      </c>
      <c r="F31" s="315" t="s">
        <v>99</v>
      </c>
      <c r="G31" s="315" t="s">
        <v>119</v>
      </c>
      <c r="H31" s="139"/>
      <c r="L31" s="99"/>
    </row>
    <row r="32" spans="2:77" ht="14.25" customHeight="1" x14ac:dyDescent="0.25">
      <c r="B32" s="313">
        <v>15</v>
      </c>
      <c r="C32" s="314">
        <v>20</v>
      </c>
      <c r="D32" s="314">
        <v>0</v>
      </c>
      <c r="E32" s="315">
        <v>1</v>
      </c>
      <c r="F32" s="315" t="s">
        <v>99</v>
      </c>
      <c r="G32" s="315" t="s">
        <v>119</v>
      </c>
      <c r="H32" s="139"/>
      <c r="L32" s="99"/>
    </row>
    <row r="33" spans="2:12" ht="14.25" customHeight="1" x14ac:dyDescent="0.25">
      <c r="B33" s="313">
        <v>15</v>
      </c>
      <c r="C33" s="314">
        <v>25</v>
      </c>
      <c r="D33" s="314">
        <v>0</v>
      </c>
      <c r="E33" s="315">
        <v>1</v>
      </c>
      <c r="F33" s="315" t="s">
        <v>99</v>
      </c>
      <c r="G33" s="315" t="s">
        <v>119</v>
      </c>
      <c r="H33" s="139"/>
      <c r="L33" s="99"/>
    </row>
    <row r="34" spans="2:12" ht="14.25" customHeight="1" x14ac:dyDescent="0.25">
      <c r="B34" s="313">
        <v>20</v>
      </c>
      <c r="C34" s="314">
        <v>5</v>
      </c>
      <c r="D34" s="314">
        <v>0</v>
      </c>
      <c r="E34" s="315">
        <v>1</v>
      </c>
      <c r="F34" s="315" t="s">
        <v>99</v>
      </c>
      <c r="G34" s="315" t="s">
        <v>119</v>
      </c>
      <c r="H34" s="139"/>
      <c r="L34" s="99"/>
    </row>
    <row r="35" spans="2:12" ht="14.25" customHeight="1" x14ac:dyDescent="0.25">
      <c r="B35" s="313">
        <v>20</v>
      </c>
      <c r="C35" s="314">
        <v>10</v>
      </c>
      <c r="D35" s="314">
        <v>0</v>
      </c>
      <c r="E35" s="315">
        <v>1</v>
      </c>
      <c r="F35" s="315" t="s">
        <v>99</v>
      </c>
      <c r="G35" s="315" t="s">
        <v>119</v>
      </c>
      <c r="H35" s="139"/>
      <c r="L35" s="99"/>
    </row>
    <row r="36" spans="2:12" ht="14.25" customHeight="1" x14ac:dyDescent="0.25">
      <c r="B36" s="313">
        <v>20</v>
      </c>
      <c r="C36" s="314">
        <v>15</v>
      </c>
      <c r="D36" s="314">
        <v>0</v>
      </c>
      <c r="E36" s="315">
        <v>1</v>
      </c>
      <c r="F36" s="315" t="s">
        <v>99</v>
      </c>
      <c r="G36" s="315" t="s">
        <v>119</v>
      </c>
      <c r="H36" s="139"/>
      <c r="L36" s="99"/>
    </row>
    <row r="37" spans="2:12" ht="14.25" customHeight="1" x14ac:dyDescent="0.25">
      <c r="B37" s="313">
        <v>20</v>
      </c>
      <c r="C37" s="314">
        <v>20</v>
      </c>
      <c r="D37" s="314">
        <v>0</v>
      </c>
      <c r="E37" s="315">
        <v>1</v>
      </c>
      <c r="F37" s="315" t="s">
        <v>99</v>
      </c>
      <c r="G37" s="315" t="s">
        <v>119</v>
      </c>
      <c r="H37" s="139"/>
      <c r="L37" s="99"/>
    </row>
    <row r="38" spans="2:12" ht="14.25" customHeight="1" x14ac:dyDescent="0.25">
      <c r="B38" s="313">
        <v>20</v>
      </c>
      <c r="C38" s="314">
        <v>25</v>
      </c>
      <c r="D38" s="314">
        <v>0</v>
      </c>
      <c r="E38" s="315">
        <v>1</v>
      </c>
      <c r="F38" s="315" t="s">
        <v>99</v>
      </c>
      <c r="G38" s="315" t="s">
        <v>119</v>
      </c>
      <c r="H38" s="139"/>
      <c r="L38" s="99"/>
    </row>
    <row r="39" spans="2:12" ht="14.25" customHeight="1" x14ac:dyDescent="0.25">
      <c r="B39" s="313">
        <v>25</v>
      </c>
      <c r="C39" s="314">
        <v>5</v>
      </c>
      <c r="D39" s="314">
        <v>0</v>
      </c>
      <c r="E39" s="315">
        <v>1</v>
      </c>
      <c r="F39" s="315" t="s">
        <v>99</v>
      </c>
      <c r="G39" s="315" t="s">
        <v>119</v>
      </c>
      <c r="H39" s="139"/>
      <c r="L39" s="99"/>
    </row>
    <row r="40" spans="2:12" ht="14.25" customHeight="1" x14ac:dyDescent="0.25">
      <c r="B40" s="313">
        <v>25</v>
      </c>
      <c r="C40" s="314">
        <v>10</v>
      </c>
      <c r="D40" s="314">
        <v>0</v>
      </c>
      <c r="E40" s="315">
        <v>1</v>
      </c>
      <c r="F40" s="315" t="s">
        <v>99</v>
      </c>
      <c r="G40" s="315" t="s">
        <v>119</v>
      </c>
      <c r="H40" s="139"/>
      <c r="L40" s="99"/>
    </row>
    <row r="41" spans="2:12" ht="14.25" customHeight="1" x14ac:dyDescent="0.25">
      <c r="B41" s="313">
        <v>25</v>
      </c>
      <c r="C41" s="314">
        <v>15</v>
      </c>
      <c r="D41" s="314">
        <v>0</v>
      </c>
      <c r="E41" s="315">
        <v>1</v>
      </c>
      <c r="F41" s="315" t="s">
        <v>99</v>
      </c>
      <c r="G41" s="315" t="s">
        <v>119</v>
      </c>
      <c r="H41" s="139"/>
      <c r="L41" s="99"/>
    </row>
    <row r="42" spans="2:12" ht="14.25" customHeight="1" x14ac:dyDescent="0.25">
      <c r="B42" s="313">
        <v>25</v>
      </c>
      <c r="C42" s="314">
        <v>20</v>
      </c>
      <c r="D42" s="314">
        <v>0</v>
      </c>
      <c r="E42" s="315">
        <v>1</v>
      </c>
      <c r="F42" s="315" t="s">
        <v>99</v>
      </c>
      <c r="G42" s="315" t="s">
        <v>119</v>
      </c>
      <c r="H42" s="139"/>
      <c r="L42" s="99"/>
    </row>
    <row r="43" spans="2:12" ht="14.25" customHeight="1" x14ac:dyDescent="0.25">
      <c r="B43" s="313">
        <v>25</v>
      </c>
      <c r="C43" s="314">
        <v>25</v>
      </c>
      <c r="D43" s="314">
        <v>0</v>
      </c>
      <c r="E43" s="315">
        <v>1</v>
      </c>
      <c r="F43" s="315" t="s">
        <v>99</v>
      </c>
      <c r="G43" s="315" t="s">
        <v>119</v>
      </c>
      <c r="H43" s="139"/>
      <c r="L43" s="99"/>
    </row>
    <row r="44" spans="2:12" ht="14.25" customHeight="1" x14ac:dyDescent="0.25">
      <c r="B44" s="313">
        <v>30</v>
      </c>
      <c r="C44" s="314">
        <v>5</v>
      </c>
      <c r="D44" s="314">
        <v>0</v>
      </c>
      <c r="E44" s="315">
        <v>1</v>
      </c>
      <c r="F44" s="315" t="s">
        <v>99</v>
      </c>
      <c r="G44" s="315" t="s">
        <v>119</v>
      </c>
      <c r="H44" s="139"/>
      <c r="L44" s="99"/>
    </row>
    <row r="45" spans="2:12" ht="14.25" customHeight="1" x14ac:dyDescent="0.25">
      <c r="B45" s="313">
        <v>30</v>
      </c>
      <c r="C45" s="314">
        <v>10</v>
      </c>
      <c r="D45" s="314">
        <v>0</v>
      </c>
      <c r="E45" s="315">
        <v>1</v>
      </c>
      <c r="F45" s="315" t="s">
        <v>99</v>
      </c>
      <c r="G45" s="315" t="s">
        <v>119</v>
      </c>
      <c r="H45" s="139"/>
      <c r="L45" s="99"/>
    </row>
    <row r="46" spans="2:12" ht="14.25" customHeight="1" x14ac:dyDescent="0.25">
      <c r="B46" s="313">
        <v>30</v>
      </c>
      <c r="C46" s="314">
        <v>15</v>
      </c>
      <c r="D46" s="314">
        <v>0</v>
      </c>
      <c r="E46" s="315">
        <v>1</v>
      </c>
      <c r="F46" s="315" t="s">
        <v>99</v>
      </c>
      <c r="G46" s="315" t="s">
        <v>119</v>
      </c>
      <c r="H46" s="139"/>
      <c r="L46" s="99"/>
    </row>
    <row r="47" spans="2:12" ht="14.25" customHeight="1" x14ac:dyDescent="0.25">
      <c r="B47" s="313">
        <v>30</v>
      </c>
      <c r="C47" s="314">
        <v>20</v>
      </c>
      <c r="D47" s="314">
        <v>0</v>
      </c>
      <c r="E47" s="315">
        <v>1</v>
      </c>
      <c r="F47" s="315" t="s">
        <v>99</v>
      </c>
      <c r="G47" s="315" t="s">
        <v>119</v>
      </c>
      <c r="H47" s="139"/>
      <c r="L47" s="99"/>
    </row>
    <row r="48" spans="2:12" ht="14.25" customHeight="1" x14ac:dyDescent="0.25">
      <c r="B48" s="316">
        <v>30</v>
      </c>
      <c r="C48" s="317">
        <v>25</v>
      </c>
      <c r="D48" s="317">
        <v>0</v>
      </c>
      <c r="E48" s="318">
        <v>1</v>
      </c>
      <c r="F48" s="318" t="s">
        <v>99</v>
      </c>
      <c r="G48" s="318" t="s">
        <v>119</v>
      </c>
      <c r="H48" s="141"/>
      <c r="L48" s="99"/>
    </row>
    <row r="49" spans="1:12" ht="14.25" customHeight="1" x14ac:dyDescent="0.25"/>
    <row r="50" spans="1:12" ht="14.25" customHeight="1" x14ac:dyDescent="0.25"/>
    <row r="51" spans="1:12" s="56" customFormat="1" ht="20.149999999999999" customHeight="1" x14ac:dyDescent="0.35">
      <c r="A51" s="58"/>
      <c r="B51" s="58" t="s">
        <v>98</v>
      </c>
    </row>
    <row r="52" spans="1:12" s="56" customFormat="1" ht="14.25" customHeight="1" x14ac:dyDescent="0.35">
      <c r="A52" s="58"/>
      <c r="B52" s="56" t="s">
        <v>97</v>
      </c>
    </row>
    <row r="53" spans="1:12" ht="14.25" customHeight="1" x14ac:dyDescent="0.3">
      <c r="K53" s="51"/>
      <c r="L53" s="48"/>
    </row>
    <row r="54" spans="1:12" ht="14.25" customHeight="1" x14ac:dyDescent="0.3">
      <c r="B54" s="90"/>
      <c r="C54" s="307" t="s">
        <v>96</v>
      </c>
      <c r="F54" s="51"/>
      <c r="H54" s="51"/>
      <c r="I54" s="48"/>
      <c r="J54" s="51"/>
      <c r="K54" s="48"/>
      <c r="L54" s="48"/>
    </row>
    <row r="55" spans="1:12" ht="14.25" customHeight="1" x14ac:dyDescent="0.25">
      <c r="B55" s="292" t="s">
        <v>81</v>
      </c>
      <c r="C55" s="320">
        <v>10</v>
      </c>
      <c r="F55" s="48"/>
      <c r="H55" s="48"/>
      <c r="I55" s="48"/>
      <c r="J55" s="48"/>
      <c r="K55" s="48"/>
      <c r="L55" s="48"/>
    </row>
    <row r="56" spans="1:12" ht="14.25" customHeight="1" x14ac:dyDescent="0.25">
      <c r="B56" s="293" t="s">
        <v>88</v>
      </c>
      <c r="C56" s="319"/>
      <c r="F56" s="48"/>
      <c r="H56" s="48"/>
      <c r="I56" s="48"/>
      <c r="J56" s="48"/>
      <c r="K56" s="48"/>
      <c r="L56" s="48"/>
    </row>
    <row r="57" spans="1:12" ht="49.5" customHeight="1" x14ac:dyDescent="0.25">
      <c r="B57" s="294" t="s">
        <v>95</v>
      </c>
      <c r="C57" s="321" t="s">
        <v>130</v>
      </c>
      <c r="F57" s="48"/>
      <c r="H57" s="48"/>
      <c r="I57" s="48"/>
      <c r="J57" s="48"/>
      <c r="K57" s="48"/>
      <c r="L57" s="48"/>
    </row>
    <row r="58" spans="1:12" ht="14.25" customHeight="1" x14ac:dyDescent="0.35">
      <c r="C58" s="62"/>
      <c r="D58" s="48"/>
      <c r="E58" s="48"/>
      <c r="F58" s="54"/>
      <c r="G58" s="54"/>
      <c r="H58" s="48"/>
      <c r="I58" s="48"/>
      <c r="J58" s="48"/>
    </row>
    <row r="59" spans="1:12" ht="14.25" customHeight="1" x14ac:dyDescent="0.25">
      <c r="C59" s="57"/>
    </row>
    <row r="60" spans="1:12" s="56" customFormat="1" ht="20.149999999999999" customHeight="1" x14ac:dyDescent="0.35">
      <c r="A60" s="58"/>
      <c r="B60" s="58" t="s">
        <v>117</v>
      </c>
    </row>
    <row r="61" spans="1:12" s="56" customFormat="1" ht="14.25" customHeight="1" x14ac:dyDescent="0.35">
      <c r="A61" s="58"/>
      <c r="B61" s="56" t="s">
        <v>116</v>
      </c>
    </row>
    <row r="62" spans="1:12" s="56" customFormat="1" ht="14.25" customHeight="1" x14ac:dyDescent="0.35">
      <c r="A62" s="58"/>
      <c r="B62" s="58"/>
    </row>
    <row r="63" spans="1:12" ht="14.25" customHeight="1" x14ac:dyDescent="0.25">
      <c r="B63" s="90"/>
      <c r="C63" s="307" t="s">
        <v>96</v>
      </c>
      <c r="H63" s="48"/>
    </row>
    <row r="64" spans="1:12" ht="14.25" customHeight="1" x14ac:dyDescent="0.25">
      <c r="B64" s="302" t="s">
        <v>81</v>
      </c>
      <c r="C64" s="122">
        <v>10</v>
      </c>
      <c r="H64" s="48"/>
    </row>
    <row r="65" spans="2:9" ht="14.25" customHeight="1" x14ac:dyDescent="0.25">
      <c r="B65" s="293" t="s">
        <v>88</v>
      </c>
      <c r="C65" s="309"/>
      <c r="H65" s="48"/>
    </row>
    <row r="66" spans="2:9" ht="14.25" customHeight="1" x14ac:dyDescent="0.25">
      <c r="B66" s="293" t="s">
        <v>115</v>
      </c>
      <c r="C66" s="309"/>
      <c r="H66" s="48"/>
    </row>
    <row r="67" spans="2:9" ht="37.5" customHeight="1" x14ac:dyDescent="0.25">
      <c r="B67" s="294" t="s">
        <v>95</v>
      </c>
      <c r="C67" s="125" t="s">
        <v>129</v>
      </c>
      <c r="H67" s="48"/>
    </row>
    <row r="68" spans="2:9" ht="14.5" x14ac:dyDescent="0.35">
      <c r="B68" s="298"/>
      <c r="C68" s="322"/>
      <c r="D68" s="50"/>
      <c r="E68" s="48"/>
      <c r="F68" s="54"/>
      <c r="G68" s="54"/>
      <c r="H68" s="48"/>
    </row>
    <row r="69" spans="2:9" ht="14.5" x14ac:dyDescent="0.25">
      <c r="C69" s="61"/>
      <c r="D69" s="49"/>
      <c r="E69" s="49"/>
      <c r="F69" s="49"/>
      <c r="G69" s="49"/>
      <c r="H69" s="48"/>
    </row>
    <row r="70" spans="2:9" ht="14.5" x14ac:dyDescent="0.25">
      <c r="D70" s="61"/>
      <c r="E70" s="49"/>
      <c r="F70" s="49"/>
      <c r="G70" s="49"/>
      <c r="H70" s="49"/>
      <c r="I70" s="48"/>
    </row>
    <row r="71" spans="2:9" x14ac:dyDescent="0.25">
      <c r="D71" s="57"/>
    </row>
    <row r="72" spans="2:9" x14ac:dyDescent="0.25">
      <c r="D72" s="57"/>
    </row>
  </sheetData>
  <pageMargins left="0.7" right="0.7" top="0.78740157499999996" bottom="0.78740157499999996" header="0.3" footer="0.3"/>
  <pageSetup paperSize="9"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D4ECF9"/>
    <pageSetUpPr fitToPage="1"/>
  </sheetPr>
  <dimension ref="A1:IU92"/>
  <sheetViews>
    <sheetView showGridLines="0" zoomScale="90" zoomScaleNormal="90" workbookViewId="0"/>
  </sheetViews>
  <sheetFormatPr baseColWidth="10" defaultColWidth="8.81640625" defaultRowHeight="12.75" customHeight="1" outlineLevelCol="1" x14ac:dyDescent="0.3"/>
  <cols>
    <col min="1" max="1" width="5.7265625" style="27" customWidth="1"/>
    <col min="2" max="2" width="71.1796875" style="268" customWidth="1"/>
    <col min="3" max="3" width="73.81640625" style="268" customWidth="1" outlineLevel="1"/>
    <col min="4" max="4" width="48.54296875" style="38" customWidth="1" outlineLevel="1"/>
    <col min="5" max="5" width="22.81640625" style="37" customWidth="1"/>
    <col min="6" max="55" width="10.7265625" style="27" customWidth="1"/>
    <col min="56" max="16384" width="8.81640625" style="27"/>
  </cols>
  <sheetData>
    <row r="1" spans="1:255" s="28" customFormat="1" ht="20.149999999999999" customHeight="1" x14ac:dyDescent="0.3">
      <c r="A1" s="64">
        <v>5</v>
      </c>
      <c r="B1" s="65" t="s">
        <v>261</v>
      </c>
      <c r="C1" s="257"/>
      <c r="D1" s="142"/>
      <c r="E1" s="142"/>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row>
    <row r="2" spans="1:255" ht="14.25" customHeight="1" x14ac:dyDescent="0.3">
      <c r="A2" s="29"/>
      <c r="B2" s="30"/>
      <c r="C2" s="30"/>
      <c r="D2" s="30"/>
      <c r="E2" s="31"/>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row>
    <row r="3" spans="1:255" ht="14.25" customHeight="1" x14ac:dyDescent="0.3">
      <c r="A3" s="29"/>
      <c r="B3" s="32"/>
      <c r="C3" s="32"/>
      <c r="D3" s="30"/>
      <c r="E3" s="31"/>
      <c r="F3" s="29"/>
      <c r="G3" s="33"/>
      <c r="H3" s="33"/>
      <c r="I3" s="33"/>
      <c r="J3" s="33"/>
      <c r="K3" s="33"/>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row>
    <row r="4" spans="1:255" s="43" customFormat="1" ht="20.149999999999999" customHeight="1" x14ac:dyDescent="0.25">
      <c r="B4" s="154"/>
      <c r="C4" s="193" t="s">
        <v>135</v>
      </c>
      <c r="D4" s="193" t="s">
        <v>134</v>
      </c>
      <c r="E4" s="195" t="s">
        <v>2</v>
      </c>
      <c r="F4" s="29"/>
      <c r="G4" s="229"/>
      <c r="H4" s="33"/>
      <c r="I4" s="34"/>
      <c r="J4" s="33"/>
      <c r="K4" s="33"/>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row>
    <row r="5" spans="1:255" ht="14.25" customHeight="1" x14ac:dyDescent="0.3">
      <c r="B5" s="258" t="s">
        <v>244</v>
      </c>
      <c r="C5" s="259"/>
      <c r="D5" s="147"/>
      <c r="E5" s="158">
        <f>E45</f>
        <v>0</v>
      </c>
      <c r="F5" s="35"/>
      <c r="G5" s="33"/>
      <c r="H5" s="33"/>
      <c r="I5" s="34"/>
      <c r="J5" s="33"/>
      <c r="K5" s="33"/>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row>
    <row r="6" spans="1:255" ht="14.25" customHeight="1" x14ac:dyDescent="0.3">
      <c r="B6" s="260" t="s">
        <v>72</v>
      </c>
      <c r="C6" s="261" t="s">
        <v>73</v>
      </c>
      <c r="D6" s="145"/>
      <c r="E6" s="159"/>
      <c r="F6" s="29"/>
      <c r="G6" s="33"/>
      <c r="H6" s="33"/>
      <c r="I6" s="34"/>
      <c r="J6" s="33"/>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row>
    <row r="7" spans="1:255" ht="29.25" customHeight="1" x14ac:dyDescent="0.3">
      <c r="B7" s="287" t="str">
        <f>"Best Estimate der Versicherungsverpflichtungen (Kollektivgeschäft BVG) brutto per 01.01." &amp;current_year</f>
        <v>Best Estimate der Versicherungsverpflichtungen (Kollektivgeschäft BVG) brutto per 01.01.2025</v>
      </c>
      <c r="C7" s="261" t="s">
        <v>74</v>
      </c>
      <c r="D7" s="145"/>
      <c r="E7" s="148">
        <f>E5+E6</f>
        <v>0</v>
      </c>
      <c r="F7" s="29"/>
      <c r="G7" s="29"/>
      <c r="H7" s="29"/>
      <c r="I7" s="36"/>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row>
    <row r="8" spans="1:255" ht="17.25" customHeight="1" x14ac:dyDescent="0.3">
      <c r="B8" s="260" t="str">
        <f>"Statutarische Rückstellungen für Kollektivgeschäft BVG brutto per 01.01." &amp;current_year</f>
        <v>Statutarische Rückstellungen für Kollektivgeschäft BVG brutto per 01.01.2025</v>
      </c>
      <c r="C8" s="261"/>
      <c r="D8" s="145"/>
      <c r="E8" s="159"/>
      <c r="F8" s="29"/>
      <c r="G8" s="29"/>
      <c r="H8" s="29"/>
      <c r="I8" s="36"/>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row>
    <row r="9" spans="1:255" ht="14.25" customHeight="1" x14ac:dyDescent="0.3">
      <c r="B9" s="262" t="s">
        <v>75</v>
      </c>
      <c r="C9" s="263"/>
      <c r="D9" s="146"/>
      <c r="E9" s="144">
        <f>E7+E8</f>
        <v>0</v>
      </c>
      <c r="F9" s="29"/>
      <c r="G9" s="29"/>
      <c r="H9" s="29"/>
      <c r="I9" s="36"/>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row>
    <row r="10" spans="1:255" ht="14.25" customHeight="1" x14ac:dyDescent="0.3">
      <c r="B10" s="264"/>
      <c r="C10" s="265"/>
      <c r="E10" s="39"/>
      <c r="F10" s="40">
        <v>1</v>
      </c>
      <c r="G10" s="40">
        <v>2</v>
      </c>
      <c r="H10" s="40">
        <v>3</v>
      </c>
      <c r="I10" s="40">
        <v>4</v>
      </c>
      <c r="J10" s="40">
        <v>5</v>
      </c>
      <c r="K10" s="40">
        <v>6</v>
      </c>
      <c r="L10" s="40">
        <v>7</v>
      </c>
      <c r="M10" s="40">
        <v>8</v>
      </c>
      <c r="N10" s="40">
        <v>9</v>
      </c>
      <c r="O10" s="40">
        <v>10</v>
      </c>
      <c r="P10" s="40">
        <v>11</v>
      </c>
      <c r="Q10" s="40">
        <v>12</v>
      </c>
      <c r="R10" s="40">
        <v>13</v>
      </c>
      <c r="S10" s="40">
        <v>14</v>
      </c>
      <c r="T10" s="40">
        <v>15</v>
      </c>
      <c r="U10" s="40">
        <v>16</v>
      </c>
      <c r="V10" s="40">
        <v>17</v>
      </c>
      <c r="W10" s="40">
        <v>18</v>
      </c>
      <c r="X10" s="40">
        <v>19</v>
      </c>
      <c r="Y10" s="40">
        <v>20</v>
      </c>
      <c r="Z10" s="40">
        <v>21</v>
      </c>
      <c r="AA10" s="40">
        <v>22</v>
      </c>
      <c r="AB10" s="40">
        <v>23</v>
      </c>
      <c r="AC10" s="40">
        <v>24</v>
      </c>
      <c r="AD10" s="40">
        <v>25</v>
      </c>
      <c r="AE10" s="40">
        <v>26</v>
      </c>
      <c r="AF10" s="40">
        <v>27</v>
      </c>
      <c r="AG10" s="40">
        <v>28</v>
      </c>
      <c r="AH10" s="40">
        <v>29</v>
      </c>
      <c r="AI10" s="40">
        <v>30</v>
      </c>
      <c r="AJ10" s="40">
        <v>31</v>
      </c>
      <c r="AK10" s="40">
        <v>32</v>
      </c>
      <c r="AL10" s="40">
        <v>33</v>
      </c>
      <c r="AM10" s="40">
        <v>34</v>
      </c>
      <c r="AN10" s="40">
        <v>35</v>
      </c>
      <c r="AO10" s="40">
        <v>36</v>
      </c>
      <c r="AP10" s="40">
        <v>37</v>
      </c>
      <c r="AQ10" s="40">
        <v>38</v>
      </c>
      <c r="AR10" s="40">
        <v>39</v>
      </c>
      <c r="AS10" s="40">
        <v>40</v>
      </c>
      <c r="AT10" s="40">
        <v>41</v>
      </c>
      <c r="AU10" s="40">
        <v>42</v>
      </c>
      <c r="AV10" s="40">
        <v>43</v>
      </c>
      <c r="AW10" s="40">
        <v>44</v>
      </c>
      <c r="AX10" s="40">
        <v>45</v>
      </c>
      <c r="AY10" s="40">
        <v>46</v>
      </c>
      <c r="AZ10" s="40">
        <v>47</v>
      </c>
      <c r="BA10" s="40">
        <v>48</v>
      </c>
      <c r="BB10" s="40">
        <v>49</v>
      </c>
      <c r="BC10" s="40">
        <v>50</v>
      </c>
    </row>
    <row r="11" spans="1:255" s="43" customFormat="1" ht="20.149999999999999" customHeight="1" x14ac:dyDescent="0.25">
      <c r="B11" s="239"/>
      <c r="C11" s="193" t="s">
        <v>135</v>
      </c>
      <c r="D11" s="193" t="s">
        <v>134</v>
      </c>
      <c r="E11" s="154"/>
      <c r="F11" s="230">
        <f>DATE(current_year,12,31)</f>
        <v>46022</v>
      </c>
      <c r="G11" s="230">
        <f>DATE(YEAR(F11)+1,12,31)</f>
        <v>46387</v>
      </c>
      <c r="H11" s="230">
        <f t="shared" ref="H11:BC11" si="0">DATE(YEAR(G11)+1,12,31)</f>
        <v>46752</v>
      </c>
      <c r="I11" s="230">
        <f t="shared" si="0"/>
        <v>47118</v>
      </c>
      <c r="J11" s="230">
        <f t="shared" si="0"/>
        <v>47483</v>
      </c>
      <c r="K11" s="230">
        <f t="shared" si="0"/>
        <v>47848</v>
      </c>
      <c r="L11" s="230">
        <f t="shared" si="0"/>
        <v>48213</v>
      </c>
      <c r="M11" s="230">
        <f t="shared" si="0"/>
        <v>48579</v>
      </c>
      <c r="N11" s="230">
        <f t="shared" si="0"/>
        <v>48944</v>
      </c>
      <c r="O11" s="230">
        <f t="shared" si="0"/>
        <v>49309</v>
      </c>
      <c r="P11" s="230">
        <f t="shared" si="0"/>
        <v>49674</v>
      </c>
      <c r="Q11" s="230">
        <f t="shared" si="0"/>
        <v>50040</v>
      </c>
      <c r="R11" s="230">
        <f t="shared" si="0"/>
        <v>50405</v>
      </c>
      <c r="S11" s="230">
        <f t="shared" si="0"/>
        <v>50770</v>
      </c>
      <c r="T11" s="230">
        <f t="shared" si="0"/>
        <v>51135</v>
      </c>
      <c r="U11" s="230">
        <f t="shared" si="0"/>
        <v>51501</v>
      </c>
      <c r="V11" s="230">
        <f t="shared" si="0"/>
        <v>51866</v>
      </c>
      <c r="W11" s="230">
        <f t="shared" si="0"/>
        <v>52231</v>
      </c>
      <c r="X11" s="230">
        <f t="shared" si="0"/>
        <v>52596</v>
      </c>
      <c r="Y11" s="230">
        <f t="shared" si="0"/>
        <v>52962</v>
      </c>
      <c r="Z11" s="230">
        <f t="shared" si="0"/>
        <v>53327</v>
      </c>
      <c r="AA11" s="230">
        <f t="shared" si="0"/>
        <v>53692</v>
      </c>
      <c r="AB11" s="230">
        <f t="shared" si="0"/>
        <v>54057</v>
      </c>
      <c r="AC11" s="230">
        <f t="shared" si="0"/>
        <v>54423</v>
      </c>
      <c r="AD11" s="230">
        <f t="shared" si="0"/>
        <v>54788</v>
      </c>
      <c r="AE11" s="230">
        <f t="shared" si="0"/>
        <v>55153</v>
      </c>
      <c r="AF11" s="230">
        <f t="shared" si="0"/>
        <v>55518</v>
      </c>
      <c r="AG11" s="230">
        <f t="shared" si="0"/>
        <v>55884</v>
      </c>
      <c r="AH11" s="230">
        <f t="shared" si="0"/>
        <v>56249</v>
      </c>
      <c r="AI11" s="230">
        <f t="shared" si="0"/>
        <v>56614</v>
      </c>
      <c r="AJ11" s="230">
        <f t="shared" si="0"/>
        <v>56979</v>
      </c>
      <c r="AK11" s="230">
        <f t="shared" si="0"/>
        <v>57345</v>
      </c>
      <c r="AL11" s="230">
        <f t="shared" si="0"/>
        <v>57710</v>
      </c>
      <c r="AM11" s="230">
        <f t="shared" si="0"/>
        <v>58075</v>
      </c>
      <c r="AN11" s="230">
        <f t="shared" si="0"/>
        <v>58440</v>
      </c>
      <c r="AO11" s="230">
        <f t="shared" si="0"/>
        <v>58806</v>
      </c>
      <c r="AP11" s="230">
        <f t="shared" si="0"/>
        <v>59171</v>
      </c>
      <c r="AQ11" s="230">
        <f t="shared" si="0"/>
        <v>59536</v>
      </c>
      <c r="AR11" s="230">
        <f t="shared" si="0"/>
        <v>59901</v>
      </c>
      <c r="AS11" s="230">
        <f t="shared" si="0"/>
        <v>60267</v>
      </c>
      <c r="AT11" s="230">
        <f t="shared" si="0"/>
        <v>60632</v>
      </c>
      <c r="AU11" s="230">
        <f t="shared" si="0"/>
        <v>60997</v>
      </c>
      <c r="AV11" s="230">
        <f t="shared" si="0"/>
        <v>61362</v>
      </c>
      <c r="AW11" s="230">
        <f t="shared" si="0"/>
        <v>61728</v>
      </c>
      <c r="AX11" s="230">
        <f t="shared" si="0"/>
        <v>62093</v>
      </c>
      <c r="AY11" s="230">
        <f t="shared" si="0"/>
        <v>62458</v>
      </c>
      <c r="AZ11" s="230">
        <f t="shared" si="0"/>
        <v>62823</v>
      </c>
      <c r="BA11" s="230">
        <f t="shared" si="0"/>
        <v>63189</v>
      </c>
      <c r="BB11" s="230">
        <f t="shared" si="0"/>
        <v>63554</v>
      </c>
      <c r="BC11" s="231">
        <f t="shared" si="0"/>
        <v>63919</v>
      </c>
    </row>
    <row r="12" spans="1:255" ht="14.25" customHeight="1" x14ac:dyDescent="0.3">
      <c r="B12" s="258" t="s">
        <v>3</v>
      </c>
      <c r="C12" s="259"/>
      <c r="D12" s="147"/>
      <c r="E12" s="153"/>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row>
    <row r="13" spans="1:255" ht="14.25" customHeight="1" x14ac:dyDescent="0.3">
      <c r="B13" s="260" t="s">
        <v>4</v>
      </c>
      <c r="C13" s="261"/>
      <c r="D13" s="145"/>
      <c r="E13" s="149"/>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row>
    <row r="14" spans="1:255" ht="14.25" customHeight="1" x14ac:dyDescent="0.3">
      <c r="B14" s="260" t="s">
        <v>5</v>
      </c>
      <c r="C14" s="261"/>
      <c r="D14" s="145"/>
      <c r="E14" s="149"/>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row>
    <row r="15" spans="1:255" ht="14.25" customHeight="1" x14ac:dyDescent="0.3">
      <c r="B15" s="260" t="s">
        <v>6</v>
      </c>
      <c r="C15" s="261"/>
      <c r="D15" s="145"/>
      <c r="E15" s="149"/>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row>
    <row r="16" spans="1:255" ht="14.25" customHeight="1" x14ac:dyDescent="0.3">
      <c r="B16" s="260" t="s">
        <v>7</v>
      </c>
      <c r="C16" s="261"/>
      <c r="D16" s="145"/>
      <c r="E16" s="149"/>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row>
    <row r="17" spans="1:255" ht="14.25" customHeight="1" x14ac:dyDescent="0.3">
      <c r="B17" s="260" t="s">
        <v>8</v>
      </c>
      <c r="C17" s="261"/>
      <c r="D17" s="145"/>
      <c r="E17" s="149"/>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row>
    <row r="18" spans="1:255" ht="14.25" customHeight="1" x14ac:dyDescent="0.3">
      <c r="B18" s="260" t="s">
        <v>9</v>
      </c>
      <c r="C18" s="261"/>
      <c r="D18" s="145"/>
      <c r="E18" s="149"/>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row>
    <row r="19" spans="1:255" ht="14.25" customHeight="1" x14ac:dyDescent="0.3">
      <c r="B19" s="260" t="s">
        <v>10</v>
      </c>
      <c r="C19" s="261"/>
      <c r="D19" s="145"/>
      <c r="E19" s="149"/>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60" t="s">
        <v>11</v>
      </c>
      <c r="C20" s="261"/>
      <c r="D20" s="145"/>
      <c r="E20" s="149"/>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row>
    <row r="21" spans="1:255" ht="14.25" customHeight="1" x14ac:dyDescent="0.3">
      <c r="B21" s="260" t="s">
        <v>12</v>
      </c>
      <c r="C21" s="261"/>
      <c r="D21" s="145"/>
      <c r="E21" s="149"/>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row>
    <row r="22" spans="1:255" s="42" customFormat="1" ht="14.25" customHeight="1" x14ac:dyDescent="0.3">
      <c r="A22" s="41"/>
      <c r="B22" s="260" t="s">
        <v>13</v>
      </c>
      <c r="C22" s="266"/>
      <c r="D22" s="152"/>
      <c r="E22" s="150"/>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row>
    <row r="23" spans="1:255" s="42" customFormat="1" ht="14.25" customHeight="1" x14ac:dyDescent="0.3">
      <c r="A23" s="41"/>
      <c r="B23" s="262" t="s">
        <v>14</v>
      </c>
      <c r="C23" s="267"/>
      <c r="D23" s="146"/>
      <c r="E23" s="151"/>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row>
    <row r="24" spans="1:255" ht="14.25" customHeight="1" x14ac:dyDescent="0.3">
      <c r="C24" s="269"/>
    </row>
    <row r="25" spans="1:255" ht="14.25" customHeight="1" x14ac:dyDescent="0.3">
      <c r="B25" s="12" t="str">
        <f>"Risikofreier Abzinsfaktor ab 01.01." &amp;current_year</f>
        <v>Risikofreier Abzinsfaktor ab 01.01.2025</v>
      </c>
      <c r="C25" s="269"/>
    </row>
    <row r="26" spans="1:255" s="43" customFormat="1" ht="26.25" customHeight="1" x14ac:dyDescent="0.25">
      <c r="B26" s="193" t="s">
        <v>172</v>
      </c>
      <c r="C26" s="251"/>
      <c r="D26" s="194"/>
      <c r="E26" s="193" t="str">
        <f>"Barwert per 01.01." &amp;current_year</f>
        <v>Barwert per 01.01.2025</v>
      </c>
      <c r="F26" s="196">
        <f>L_CHF!D12</f>
        <v>0.99908663493211891</v>
      </c>
      <c r="G26" s="196">
        <f>L_CHF!E12</f>
        <v>0.99991891468144845</v>
      </c>
      <c r="H26" s="196">
        <f>L_CHF!F12</f>
        <v>0.99922973835301299</v>
      </c>
      <c r="I26" s="196">
        <f>L_CHF!G12</f>
        <v>0.99715554277811003</v>
      </c>
      <c r="J26" s="196">
        <f>L_CHF!H12</f>
        <v>0.99397081462190939</v>
      </c>
      <c r="K26" s="196">
        <f>L_CHF!I12</f>
        <v>0.98991951910088871</v>
      </c>
      <c r="L26" s="196">
        <f>L_CHF!J12</f>
        <v>0.98521315256170905</v>
      </c>
      <c r="M26" s="196">
        <f>L_CHF!K12</f>
        <v>0.98003333158862449</v>
      </c>
      <c r="N26" s="196">
        <f>L_CHF!L12</f>
        <v>0.97453465094250991</v>
      </c>
      <c r="O26" s="196">
        <f>L_CHF!M12</f>
        <v>0.96884756615968104</v>
      </c>
      <c r="P26" s="196">
        <f>L_CHF!N12</f>
        <v>0.9632398584812204</v>
      </c>
      <c r="Q26" s="196">
        <f>L_CHF!O12</f>
        <v>0.9577101797207217</v>
      </c>
      <c r="R26" s="196">
        <f>L_CHF!P12</f>
        <v>0.952178360979276</v>
      </c>
      <c r="S26" s="196">
        <f>L_CHF!Q12</f>
        <v>0.94656684170382122</v>
      </c>
      <c r="T26" s="196">
        <f>L_CHF!R12</f>
        <v>0.94079984055255106</v>
      </c>
      <c r="U26" s="196">
        <f>L_CHF!S12</f>
        <v>0.93482031330906956</v>
      </c>
      <c r="V26" s="196">
        <f>L_CHF!T12</f>
        <v>0.92864138262637042</v>
      </c>
      <c r="W26" s="196">
        <f>L_CHF!U12</f>
        <v>0.92229095998916422</v>
      </c>
      <c r="X26" s="196">
        <f>L_CHF!V12</f>
        <v>0.91579400889776597</v>
      </c>
      <c r="Y26" s="196">
        <f>L_CHF!W12</f>
        <v>0.90917284989273572</v>
      </c>
      <c r="Z26" s="196">
        <f>L_CHF!X12</f>
        <v>0.90244743407453587</v>
      </c>
      <c r="AA26" s="196">
        <f>L_CHF!Y12</f>
        <v>0.89563558837165724</v>
      </c>
      <c r="AB26" s="196">
        <f>L_CHF!Z12</f>
        <v>0.88875323547488194</v>
      </c>
      <c r="AC26" s="196">
        <f>L_CHF!AA12</f>
        <v>0.88181459105389404</v>
      </c>
      <c r="AD26" s="196">
        <f>L_CHF!AB12</f>
        <v>0.87483234060230497</v>
      </c>
      <c r="AE26" s="196">
        <f>L_CHF!AC12</f>
        <v>0.86781779801496683</v>
      </c>
      <c r="AF26" s="196">
        <f>L_CHF!AD12</f>
        <v>0.86078104778408959</v>
      </c>
      <c r="AG26" s="196">
        <f>L_CHF!AE12</f>
        <v>0.85373107250584801</v>
      </c>
      <c r="AH26" s="196">
        <f>L_CHF!AF12</f>
        <v>0.84667586721456878</v>
      </c>
      <c r="AI26" s="196">
        <f>L_CHF!AG12</f>
        <v>0.83962254190479568</v>
      </c>
      <c r="AJ26" s="196">
        <f>L_CHF!AH12</f>
        <v>0.83257741346114755</v>
      </c>
      <c r="AK26" s="196">
        <f>L_CHF!AI12</f>
        <v>0.82554608808986318</v>
      </c>
      <c r="AL26" s="196">
        <f>L_CHF!AJ12</f>
        <v>0.81853353523288996</v>
      </c>
      <c r="AM26" s="196">
        <f>L_CHF!AK12</f>
        <v>0.81154415384431522</v>
      </c>
      <c r="AN26" s="196">
        <f>L_CHF!AL12</f>
        <v>0.80458183181769016</v>
      </c>
      <c r="AO26" s="196">
        <f>L_CHF!AM12</f>
        <v>0.79764999927184632</v>
      </c>
      <c r="AP26" s="196">
        <f>L_CHF!AN12</f>
        <v>0.79075167632925702</v>
      </c>
      <c r="AQ26" s="196">
        <f>L_CHF!AO12</f>
        <v>0.78388951595585654</v>
      </c>
      <c r="AR26" s="196">
        <f>L_CHF!AP12</f>
        <v>0.77706584237236898</v>
      </c>
      <c r="AS26" s="196">
        <f>L_CHF!AQ12</f>
        <v>0.77028268549441903</v>
      </c>
      <c r="AT26" s="196">
        <f>L_CHF!AR12</f>
        <v>0.76354181181168057</v>
      </c>
      <c r="AU26" s="196">
        <f>L_CHF!AS12</f>
        <v>0.75684475207375235</v>
      </c>
      <c r="AV26" s="196">
        <f>L_CHF!AT12</f>
        <v>0.7501928261126326</v>
      </c>
      <c r="AW26" s="196">
        <f>L_CHF!AU12</f>
        <v>0.74358716509749112</v>
      </c>
      <c r="AX26" s="196">
        <f>L_CHF!AV12</f>
        <v>0.73702873148697468</v>
      </c>
      <c r="AY26" s="196">
        <f>L_CHF!AW12</f>
        <v>0.73051833691682944</v>
      </c>
      <c r="AZ26" s="196">
        <f>L_CHF!AX12</f>
        <v>0.724056658236094</v>
      </c>
      <c r="BA26" s="196">
        <f>L_CHF!AY12</f>
        <v>0.71764425188317849</v>
      </c>
      <c r="BB26" s="196">
        <f>L_CHF!AZ12</f>
        <v>0.71128156677315779</v>
      </c>
      <c r="BC26" s="196">
        <f>L_CHF!BA12</f>
        <v>0.70496895585018027</v>
      </c>
    </row>
    <row r="27" spans="1:255" ht="14.25" customHeight="1" x14ac:dyDescent="0.3">
      <c r="A27" s="43"/>
      <c r="B27" s="258" t="s">
        <v>15</v>
      </c>
      <c r="C27" s="259"/>
      <c r="D27" s="147"/>
      <c r="E27" s="172">
        <f>SUMPRODUCT($F$26:$BC$26,F27:BC27)</f>
        <v>0</v>
      </c>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row>
    <row r="28" spans="1:255" ht="14.25" customHeight="1" x14ac:dyDescent="0.3">
      <c r="A28" s="43"/>
      <c r="B28" s="260" t="s">
        <v>16</v>
      </c>
      <c r="C28" s="261"/>
      <c r="D28" s="145"/>
      <c r="E28" s="163">
        <f>SUMPRODUCT($F$26:$BC$26,F28:BC28)</f>
        <v>0</v>
      </c>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row>
    <row r="29" spans="1:255" ht="14.25" customHeight="1" x14ac:dyDescent="0.3">
      <c r="A29" s="43"/>
      <c r="B29" s="260" t="s">
        <v>17</v>
      </c>
      <c r="C29" s="261"/>
      <c r="D29" s="145"/>
      <c r="E29" s="163">
        <f>SUMPRODUCT($F$26:$BC$26,F29:BC29)</f>
        <v>0</v>
      </c>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row>
    <row r="30" spans="1:255" ht="14.25" customHeight="1" x14ac:dyDescent="0.3">
      <c r="A30" s="43"/>
      <c r="B30" s="270" t="s">
        <v>18</v>
      </c>
      <c r="C30" s="261"/>
      <c r="D30" s="145"/>
      <c r="E30" s="163">
        <f>SUMPRODUCT($F$26:$BC$26,F30:BC30)</f>
        <v>0</v>
      </c>
      <c r="F30" s="170">
        <f t="shared" ref="F30:BC30" si="1">F27+F28+F29</f>
        <v>0</v>
      </c>
      <c r="G30" s="170">
        <f t="shared" si="1"/>
        <v>0</v>
      </c>
      <c r="H30" s="170">
        <f t="shared" si="1"/>
        <v>0</v>
      </c>
      <c r="I30" s="170">
        <f t="shared" si="1"/>
        <v>0</v>
      </c>
      <c r="J30" s="170">
        <f t="shared" si="1"/>
        <v>0</v>
      </c>
      <c r="K30" s="170">
        <f t="shared" si="1"/>
        <v>0</v>
      </c>
      <c r="L30" s="170">
        <f t="shared" si="1"/>
        <v>0</v>
      </c>
      <c r="M30" s="170">
        <f t="shared" si="1"/>
        <v>0</v>
      </c>
      <c r="N30" s="170">
        <f t="shared" si="1"/>
        <v>0</v>
      </c>
      <c r="O30" s="170">
        <f t="shared" si="1"/>
        <v>0</v>
      </c>
      <c r="P30" s="170">
        <f t="shared" si="1"/>
        <v>0</v>
      </c>
      <c r="Q30" s="170">
        <f t="shared" si="1"/>
        <v>0</v>
      </c>
      <c r="R30" s="170">
        <f t="shared" si="1"/>
        <v>0</v>
      </c>
      <c r="S30" s="170">
        <f t="shared" si="1"/>
        <v>0</v>
      </c>
      <c r="T30" s="170">
        <f t="shared" si="1"/>
        <v>0</v>
      </c>
      <c r="U30" s="170">
        <f t="shared" si="1"/>
        <v>0</v>
      </c>
      <c r="V30" s="170">
        <f t="shared" si="1"/>
        <v>0</v>
      </c>
      <c r="W30" s="170">
        <f t="shared" si="1"/>
        <v>0</v>
      </c>
      <c r="X30" s="170">
        <f t="shared" si="1"/>
        <v>0</v>
      </c>
      <c r="Y30" s="170">
        <f t="shared" si="1"/>
        <v>0</v>
      </c>
      <c r="Z30" s="170">
        <f t="shared" si="1"/>
        <v>0</v>
      </c>
      <c r="AA30" s="170">
        <f t="shared" si="1"/>
        <v>0</v>
      </c>
      <c r="AB30" s="170">
        <f t="shared" si="1"/>
        <v>0</v>
      </c>
      <c r="AC30" s="170">
        <f t="shared" si="1"/>
        <v>0</v>
      </c>
      <c r="AD30" s="170">
        <f t="shared" si="1"/>
        <v>0</v>
      </c>
      <c r="AE30" s="170">
        <f t="shared" si="1"/>
        <v>0</v>
      </c>
      <c r="AF30" s="170">
        <f t="shared" si="1"/>
        <v>0</v>
      </c>
      <c r="AG30" s="170">
        <f t="shared" si="1"/>
        <v>0</v>
      </c>
      <c r="AH30" s="170">
        <f t="shared" si="1"/>
        <v>0</v>
      </c>
      <c r="AI30" s="170">
        <f t="shared" si="1"/>
        <v>0</v>
      </c>
      <c r="AJ30" s="170">
        <f t="shared" si="1"/>
        <v>0</v>
      </c>
      <c r="AK30" s="170">
        <f t="shared" si="1"/>
        <v>0</v>
      </c>
      <c r="AL30" s="170">
        <f t="shared" si="1"/>
        <v>0</v>
      </c>
      <c r="AM30" s="170">
        <f t="shared" si="1"/>
        <v>0</v>
      </c>
      <c r="AN30" s="170">
        <f t="shared" si="1"/>
        <v>0</v>
      </c>
      <c r="AO30" s="170">
        <f t="shared" si="1"/>
        <v>0</v>
      </c>
      <c r="AP30" s="170">
        <f t="shared" si="1"/>
        <v>0</v>
      </c>
      <c r="AQ30" s="170">
        <f t="shared" si="1"/>
        <v>0</v>
      </c>
      <c r="AR30" s="170">
        <f t="shared" si="1"/>
        <v>0</v>
      </c>
      <c r="AS30" s="170">
        <f t="shared" si="1"/>
        <v>0</v>
      </c>
      <c r="AT30" s="170">
        <f t="shared" si="1"/>
        <v>0</v>
      </c>
      <c r="AU30" s="170">
        <f t="shared" si="1"/>
        <v>0</v>
      </c>
      <c r="AV30" s="170">
        <f t="shared" si="1"/>
        <v>0</v>
      </c>
      <c r="AW30" s="170">
        <f t="shared" si="1"/>
        <v>0</v>
      </c>
      <c r="AX30" s="170">
        <f t="shared" si="1"/>
        <v>0</v>
      </c>
      <c r="AY30" s="170">
        <f t="shared" si="1"/>
        <v>0</v>
      </c>
      <c r="AZ30" s="170">
        <f t="shared" si="1"/>
        <v>0</v>
      </c>
      <c r="BA30" s="170">
        <f t="shared" si="1"/>
        <v>0</v>
      </c>
      <c r="BB30" s="170">
        <f t="shared" si="1"/>
        <v>0</v>
      </c>
      <c r="BC30" s="170">
        <f t="shared" si="1"/>
        <v>0</v>
      </c>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row>
    <row r="31" spans="1:255" s="44" customFormat="1" ht="14.25" customHeight="1" x14ac:dyDescent="0.3">
      <c r="B31" s="271"/>
      <c r="C31" s="272"/>
      <c r="D31" s="165"/>
      <c r="E31" s="166"/>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c r="IO31" s="27"/>
      <c r="IP31" s="27"/>
      <c r="IQ31" s="27"/>
      <c r="IR31" s="27"/>
      <c r="IS31" s="27"/>
      <c r="IT31" s="27"/>
      <c r="IU31" s="27"/>
    </row>
    <row r="32" spans="1:255" ht="14.25" customHeight="1" x14ac:dyDescent="0.3">
      <c r="A32" s="43"/>
      <c r="B32" s="270" t="s">
        <v>19</v>
      </c>
      <c r="C32" s="261"/>
      <c r="D32" s="145"/>
      <c r="E32" s="163">
        <f>SUMPRODUCT($F$26:$BC$26,F32:BC32)</f>
        <v>0</v>
      </c>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4"/>
      <c r="HL32" s="44"/>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N32" s="44"/>
      <c r="IO32" s="44"/>
      <c r="IP32" s="44"/>
      <c r="IQ32" s="44"/>
      <c r="IR32" s="44"/>
      <c r="IS32" s="44"/>
      <c r="IT32" s="44"/>
      <c r="IU32" s="44"/>
    </row>
    <row r="33" spans="1:255" s="44" customFormat="1" ht="14.25" customHeight="1" x14ac:dyDescent="0.3">
      <c r="B33" s="271"/>
      <c r="C33" s="272"/>
      <c r="D33" s="165"/>
      <c r="E33" s="166"/>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c r="IO33" s="27"/>
      <c r="IP33" s="27"/>
      <c r="IQ33" s="27"/>
      <c r="IR33" s="27"/>
      <c r="IS33" s="27"/>
      <c r="IT33" s="27"/>
      <c r="IU33" s="27"/>
    </row>
    <row r="34" spans="1:255" ht="14.25" customHeight="1" x14ac:dyDescent="0.3">
      <c r="A34" s="44"/>
      <c r="B34" s="260" t="s">
        <v>20</v>
      </c>
      <c r="C34" s="261"/>
      <c r="D34" s="145"/>
      <c r="E34" s="163">
        <f>SUMPRODUCT($F$26:$BC$26,F34:BC34)</f>
        <v>0</v>
      </c>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row>
    <row r="35" spans="1:255" ht="14.25" customHeight="1" x14ac:dyDescent="0.3">
      <c r="A35" s="44"/>
      <c r="B35" s="260" t="s">
        <v>21</v>
      </c>
      <c r="C35" s="261"/>
      <c r="D35" s="145"/>
      <c r="E35" s="163">
        <f>SUMPRODUCT($F$26:$BC$26,F35:BC35)</f>
        <v>0</v>
      </c>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row>
    <row r="36" spans="1:255" ht="14.25" customHeight="1" x14ac:dyDescent="0.3">
      <c r="A36" s="44"/>
      <c r="B36" s="260" t="s">
        <v>22</v>
      </c>
      <c r="C36" s="261"/>
      <c r="D36" s="145"/>
      <c r="E36" s="163">
        <f>SUMPRODUCT($F$26:$BC$26,F36:BC36)</f>
        <v>0</v>
      </c>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row>
    <row r="37" spans="1:255" ht="14.25" customHeight="1" x14ac:dyDescent="0.3">
      <c r="A37" s="44"/>
      <c r="B37" s="260" t="s">
        <v>23</v>
      </c>
      <c r="C37" s="261"/>
      <c r="D37" s="145"/>
      <c r="E37" s="163">
        <f>SUMPRODUCT($F$26:$BC$26,F37:BC37)</f>
        <v>0</v>
      </c>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row>
    <row r="38" spans="1:255" ht="14.25" customHeight="1" x14ac:dyDescent="0.3">
      <c r="A38" s="44"/>
      <c r="B38" s="260" t="s">
        <v>24</v>
      </c>
      <c r="C38" s="261"/>
      <c r="D38" s="145"/>
      <c r="E38" s="163">
        <f>SUMPRODUCT($F$26:$BC$26,F38:BC38)</f>
        <v>0</v>
      </c>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row>
    <row r="39" spans="1:255" ht="14.25" customHeight="1" x14ac:dyDescent="0.3">
      <c r="A39" s="43"/>
      <c r="B39" s="270" t="s">
        <v>25</v>
      </c>
      <c r="C39" s="266"/>
      <c r="D39" s="145"/>
      <c r="E39" s="163">
        <f t="shared" ref="E39:BC39" si="2">SUM(E34:E38)</f>
        <v>0</v>
      </c>
      <c r="F39" s="170">
        <f t="shared" si="2"/>
        <v>0</v>
      </c>
      <c r="G39" s="170">
        <f t="shared" si="2"/>
        <v>0</v>
      </c>
      <c r="H39" s="170">
        <f t="shared" si="2"/>
        <v>0</v>
      </c>
      <c r="I39" s="170">
        <f t="shared" si="2"/>
        <v>0</v>
      </c>
      <c r="J39" s="170">
        <f t="shared" si="2"/>
        <v>0</v>
      </c>
      <c r="K39" s="170">
        <f t="shared" si="2"/>
        <v>0</v>
      </c>
      <c r="L39" s="170">
        <f t="shared" si="2"/>
        <v>0</v>
      </c>
      <c r="M39" s="170">
        <f t="shared" si="2"/>
        <v>0</v>
      </c>
      <c r="N39" s="170">
        <f t="shared" si="2"/>
        <v>0</v>
      </c>
      <c r="O39" s="170">
        <f t="shared" si="2"/>
        <v>0</v>
      </c>
      <c r="P39" s="170">
        <f t="shared" si="2"/>
        <v>0</v>
      </c>
      <c r="Q39" s="170">
        <f t="shared" si="2"/>
        <v>0</v>
      </c>
      <c r="R39" s="170">
        <f t="shared" si="2"/>
        <v>0</v>
      </c>
      <c r="S39" s="170">
        <f t="shared" si="2"/>
        <v>0</v>
      </c>
      <c r="T39" s="170">
        <f t="shared" si="2"/>
        <v>0</v>
      </c>
      <c r="U39" s="170">
        <f t="shared" si="2"/>
        <v>0</v>
      </c>
      <c r="V39" s="170">
        <f t="shared" si="2"/>
        <v>0</v>
      </c>
      <c r="W39" s="170">
        <f t="shared" si="2"/>
        <v>0</v>
      </c>
      <c r="X39" s="170">
        <f t="shared" si="2"/>
        <v>0</v>
      </c>
      <c r="Y39" s="170">
        <f t="shared" si="2"/>
        <v>0</v>
      </c>
      <c r="Z39" s="170">
        <f t="shared" si="2"/>
        <v>0</v>
      </c>
      <c r="AA39" s="170">
        <f t="shared" si="2"/>
        <v>0</v>
      </c>
      <c r="AB39" s="170">
        <f t="shared" si="2"/>
        <v>0</v>
      </c>
      <c r="AC39" s="170">
        <f t="shared" si="2"/>
        <v>0</v>
      </c>
      <c r="AD39" s="170">
        <f t="shared" si="2"/>
        <v>0</v>
      </c>
      <c r="AE39" s="170">
        <f t="shared" si="2"/>
        <v>0</v>
      </c>
      <c r="AF39" s="170">
        <f t="shared" si="2"/>
        <v>0</v>
      </c>
      <c r="AG39" s="170">
        <f t="shared" si="2"/>
        <v>0</v>
      </c>
      <c r="AH39" s="170">
        <f t="shared" si="2"/>
        <v>0</v>
      </c>
      <c r="AI39" s="170">
        <f t="shared" si="2"/>
        <v>0</v>
      </c>
      <c r="AJ39" s="170">
        <f t="shared" si="2"/>
        <v>0</v>
      </c>
      <c r="AK39" s="170">
        <f t="shared" si="2"/>
        <v>0</v>
      </c>
      <c r="AL39" s="170">
        <f t="shared" si="2"/>
        <v>0</v>
      </c>
      <c r="AM39" s="170">
        <f t="shared" si="2"/>
        <v>0</v>
      </c>
      <c r="AN39" s="170">
        <f t="shared" si="2"/>
        <v>0</v>
      </c>
      <c r="AO39" s="170">
        <f t="shared" si="2"/>
        <v>0</v>
      </c>
      <c r="AP39" s="170">
        <f t="shared" si="2"/>
        <v>0</v>
      </c>
      <c r="AQ39" s="170">
        <f t="shared" si="2"/>
        <v>0</v>
      </c>
      <c r="AR39" s="170">
        <f t="shared" si="2"/>
        <v>0</v>
      </c>
      <c r="AS39" s="170">
        <f t="shared" si="2"/>
        <v>0</v>
      </c>
      <c r="AT39" s="170">
        <f t="shared" si="2"/>
        <v>0</v>
      </c>
      <c r="AU39" s="170">
        <f t="shared" si="2"/>
        <v>0</v>
      </c>
      <c r="AV39" s="170">
        <f t="shared" si="2"/>
        <v>0</v>
      </c>
      <c r="AW39" s="170">
        <f t="shared" si="2"/>
        <v>0</v>
      </c>
      <c r="AX39" s="170">
        <f t="shared" si="2"/>
        <v>0</v>
      </c>
      <c r="AY39" s="170">
        <f t="shared" si="2"/>
        <v>0</v>
      </c>
      <c r="AZ39" s="170">
        <f t="shared" si="2"/>
        <v>0</v>
      </c>
      <c r="BA39" s="170">
        <f t="shared" si="2"/>
        <v>0</v>
      </c>
      <c r="BB39" s="170">
        <f t="shared" si="2"/>
        <v>0</v>
      </c>
      <c r="BC39" s="170">
        <f t="shared" si="2"/>
        <v>0</v>
      </c>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44"/>
      <c r="GQ39" s="44"/>
      <c r="GR39" s="44"/>
      <c r="GS39" s="44"/>
      <c r="GT39" s="44"/>
      <c r="GU39" s="44"/>
      <c r="GV39" s="44"/>
      <c r="GW39" s="44"/>
      <c r="GX39" s="44"/>
      <c r="GY39" s="44"/>
      <c r="GZ39" s="44"/>
      <c r="HA39" s="44"/>
      <c r="HB39" s="44"/>
      <c r="HC39" s="44"/>
      <c r="HD39" s="44"/>
      <c r="HE39" s="44"/>
      <c r="HF39" s="44"/>
      <c r="HG39" s="44"/>
      <c r="HH39" s="44"/>
      <c r="HI39" s="44"/>
      <c r="HJ39" s="44"/>
      <c r="HK39" s="44"/>
      <c r="HL39" s="44"/>
      <c r="HM39" s="44"/>
      <c r="HN39" s="44"/>
      <c r="HO39" s="44"/>
      <c r="HP39" s="44"/>
      <c r="HQ39" s="44"/>
      <c r="HR39" s="44"/>
      <c r="HS39" s="44"/>
      <c r="HT39" s="44"/>
      <c r="HU39" s="44"/>
      <c r="HV39" s="44"/>
      <c r="HW39" s="44"/>
      <c r="HX39" s="44"/>
      <c r="HY39" s="44"/>
      <c r="HZ39" s="44"/>
      <c r="IA39" s="44"/>
      <c r="IB39" s="44"/>
      <c r="IC39" s="44"/>
      <c r="ID39" s="44"/>
      <c r="IE39" s="44"/>
      <c r="IF39" s="44"/>
      <c r="IG39" s="44"/>
      <c r="IH39" s="44"/>
      <c r="II39" s="44"/>
      <c r="IJ39" s="44"/>
      <c r="IK39" s="44"/>
      <c r="IL39" s="44"/>
      <c r="IM39" s="44"/>
      <c r="IN39" s="44"/>
      <c r="IO39" s="44"/>
      <c r="IP39" s="44"/>
      <c r="IQ39" s="44"/>
      <c r="IR39" s="44"/>
      <c r="IS39" s="44"/>
      <c r="IT39" s="44"/>
      <c r="IU39" s="44"/>
    </row>
    <row r="40" spans="1:255" s="44" customFormat="1" ht="14.25" customHeight="1" x14ac:dyDescent="0.3">
      <c r="B40" s="271"/>
      <c r="C40" s="272"/>
      <c r="D40" s="165"/>
      <c r="E40" s="166"/>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c r="HO40" s="27"/>
      <c r="HP40" s="27"/>
      <c r="HQ40" s="27"/>
      <c r="HR40" s="27"/>
      <c r="HS40" s="27"/>
      <c r="HT40" s="27"/>
      <c r="HU40" s="27"/>
      <c r="HV40" s="27"/>
      <c r="HW40" s="27"/>
      <c r="HX40" s="27"/>
      <c r="HY40" s="27"/>
      <c r="HZ40" s="27"/>
      <c r="IA40" s="27"/>
      <c r="IB40" s="27"/>
      <c r="IC40" s="27"/>
      <c r="ID40" s="27"/>
      <c r="IE40" s="27"/>
      <c r="IF40" s="27"/>
      <c r="IG40" s="27"/>
      <c r="IH40" s="27"/>
      <c r="II40" s="27"/>
      <c r="IJ40" s="27"/>
      <c r="IK40" s="27"/>
      <c r="IL40" s="27"/>
      <c r="IM40" s="27"/>
      <c r="IN40" s="27"/>
      <c r="IO40" s="27"/>
      <c r="IP40" s="27"/>
      <c r="IQ40" s="27"/>
      <c r="IR40" s="27"/>
      <c r="IS40" s="27"/>
      <c r="IT40" s="27"/>
      <c r="IU40" s="27"/>
    </row>
    <row r="41" spans="1:255" ht="14.25" customHeight="1" x14ac:dyDescent="0.3">
      <c r="A41" s="44"/>
      <c r="B41" s="260" t="s">
        <v>26</v>
      </c>
      <c r="C41" s="261"/>
      <c r="D41" s="145"/>
      <c r="E41" s="163">
        <f>SUMPRODUCT($F$26:$BC$26,F41:BC41)</f>
        <v>0</v>
      </c>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row>
    <row r="42" spans="1:255" ht="14.25" customHeight="1" x14ac:dyDescent="0.3">
      <c r="A42" s="43"/>
      <c r="B42" s="260" t="s">
        <v>27</v>
      </c>
      <c r="C42" s="261"/>
      <c r="D42" s="145"/>
      <c r="E42" s="163">
        <f>SUMPRODUCT($F$26:$BC$26,F42:BC42)</f>
        <v>0</v>
      </c>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row>
    <row r="43" spans="1:255" ht="14.25" customHeight="1" x14ac:dyDescent="0.3">
      <c r="A43" s="43"/>
      <c r="B43" s="270" t="s">
        <v>28</v>
      </c>
      <c r="C43" s="266"/>
      <c r="D43" s="145"/>
      <c r="E43" s="163">
        <f>SUMPRODUCT($F$26:$BC$26,F43:BC43)</f>
        <v>0</v>
      </c>
      <c r="F43" s="170">
        <f>F41+F42</f>
        <v>0</v>
      </c>
      <c r="G43" s="170">
        <f t="shared" ref="G43:BC43" si="3">G41+G42</f>
        <v>0</v>
      </c>
      <c r="H43" s="170">
        <f t="shared" si="3"/>
        <v>0</v>
      </c>
      <c r="I43" s="170">
        <f t="shared" si="3"/>
        <v>0</v>
      </c>
      <c r="J43" s="170">
        <f t="shared" si="3"/>
        <v>0</v>
      </c>
      <c r="K43" s="170">
        <f t="shared" si="3"/>
        <v>0</v>
      </c>
      <c r="L43" s="170">
        <f t="shared" si="3"/>
        <v>0</v>
      </c>
      <c r="M43" s="170">
        <f t="shared" si="3"/>
        <v>0</v>
      </c>
      <c r="N43" s="170">
        <f t="shared" si="3"/>
        <v>0</v>
      </c>
      <c r="O43" s="170">
        <f t="shared" si="3"/>
        <v>0</v>
      </c>
      <c r="P43" s="170">
        <f t="shared" si="3"/>
        <v>0</v>
      </c>
      <c r="Q43" s="170">
        <f t="shared" si="3"/>
        <v>0</v>
      </c>
      <c r="R43" s="170">
        <f t="shared" si="3"/>
        <v>0</v>
      </c>
      <c r="S43" s="170">
        <f t="shared" si="3"/>
        <v>0</v>
      </c>
      <c r="T43" s="170">
        <f t="shared" si="3"/>
        <v>0</v>
      </c>
      <c r="U43" s="170">
        <f t="shared" si="3"/>
        <v>0</v>
      </c>
      <c r="V43" s="170">
        <f t="shared" si="3"/>
        <v>0</v>
      </c>
      <c r="W43" s="170">
        <f t="shared" si="3"/>
        <v>0</v>
      </c>
      <c r="X43" s="170">
        <f t="shared" si="3"/>
        <v>0</v>
      </c>
      <c r="Y43" s="170">
        <f t="shared" si="3"/>
        <v>0</v>
      </c>
      <c r="Z43" s="170">
        <f t="shared" si="3"/>
        <v>0</v>
      </c>
      <c r="AA43" s="170">
        <f t="shared" si="3"/>
        <v>0</v>
      </c>
      <c r="AB43" s="170">
        <f t="shared" si="3"/>
        <v>0</v>
      </c>
      <c r="AC43" s="170">
        <f t="shared" si="3"/>
        <v>0</v>
      </c>
      <c r="AD43" s="170">
        <f t="shared" si="3"/>
        <v>0</v>
      </c>
      <c r="AE43" s="170">
        <f t="shared" si="3"/>
        <v>0</v>
      </c>
      <c r="AF43" s="170">
        <f t="shared" si="3"/>
        <v>0</v>
      </c>
      <c r="AG43" s="170">
        <f t="shared" si="3"/>
        <v>0</v>
      </c>
      <c r="AH43" s="170">
        <f t="shared" si="3"/>
        <v>0</v>
      </c>
      <c r="AI43" s="170">
        <f t="shared" si="3"/>
        <v>0</v>
      </c>
      <c r="AJ43" s="170">
        <f t="shared" si="3"/>
        <v>0</v>
      </c>
      <c r="AK43" s="170">
        <f t="shared" si="3"/>
        <v>0</v>
      </c>
      <c r="AL43" s="170">
        <f t="shared" si="3"/>
        <v>0</v>
      </c>
      <c r="AM43" s="170">
        <f t="shared" si="3"/>
        <v>0</v>
      </c>
      <c r="AN43" s="170">
        <f t="shared" si="3"/>
        <v>0</v>
      </c>
      <c r="AO43" s="170">
        <f t="shared" si="3"/>
        <v>0</v>
      </c>
      <c r="AP43" s="170">
        <f t="shared" si="3"/>
        <v>0</v>
      </c>
      <c r="AQ43" s="170">
        <f t="shared" si="3"/>
        <v>0</v>
      </c>
      <c r="AR43" s="170">
        <f t="shared" si="3"/>
        <v>0</v>
      </c>
      <c r="AS43" s="170">
        <f t="shared" si="3"/>
        <v>0</v>
      </c>
      <c r="AT43" s="170">
        <f t="shared" si="3"/>
        <v>0</v>
      </c>
      <c r="AU43" s="170">
        <f t="shared" si="3"/>
        <v>0</v>
      </c>
      <c r="AV43" s="170">
        <f t="shared" si="3"/>
        <v>0</v>
      </c>
      <c r="AW43" s="170">
        <f t="shared" si="3"/>
        <v>0</v>
      </c>
      <c r="AX43" s="170">
        <f t="shared" si="3"/>
        <v>0</v>
      </c>
      <c r="AY43" s="170">
        <f t="shared" si="3"/>
        <v>0</v>
      </c>
      <c r="AZ43" s="170">
        <f t="shared" si="3"/>
        <v>0</v>
      </c>
      <c r="BA43" s="170">
        <f t="shared" si="3"/>
        <v>0</v>
      </c>
      <c r="BB43" s="170">
        <f t="shared" si="3"/>
        <v>0</v>
      </c>
      <c r="BC43" s="170">
        <f t="shared" si="3"/>
        <v>0</v>
      </c>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c r="GN43" s="44"/>
      <c r="GO43" s="44"/>
      <c r="GP43" s="44"/>
      <c r="GQ43" s="44"/>
      <c r="GR43" s="44"/>
      <c r="GS43" s="44"/>
      <c r="GT43" s="44"/>
      <c r="GU43" s="44"/>
      <c r="GV43" s="44"/>
      <c r="GW43" s="44"/>
      <c r="GX43" s="44"/>
      <c r="GY43" s="44"/>
      <c r="GZ43" s="44"/>
      <c r="HA43" s="44"/>
      <c r="HB43" s="44"/>
      <c r="HC43" s="44"/>
      <c r="HD43" s="44"/>
      <c r="HE43" s="44"/>
      <c r="HF43" s="44"/>
      <c r="HG43" s="44"/>
      <c r="HH43" s="44"/>
      <c r="HI43" s="44"/>
      <c r="HJ43" s="44"/>
      <c r="HK43" s="44"/>
      <c r="HL43" s="44"/>
      <c r="HM43" s="44"/>
      <c r="HN43" s="44"/>
      <c r="HO43" s="44"/>
      <c r="HP43" s="44"/>
      <c r="HQ43" s="44"/>
      <c r="HR43" s="44"/>
      <c r="HS43" s="44"/>
      <c r="HT43" s="44"/>
      <c r="HU43" s="44"/>
      <c r="HV43" s="44"/>
      <c r="HW43" s="44"/>
      <c r="HX43" s="44"/>
      <c r="HY43" s="44"/>
      <c r="HZ43" s="44"/>
      <c r="IA43" s="44"/>
      <c r="IB43" s="44"/>
      <c r="IC43" s="44"/>
      <c r="ID43" s="44"/>
      <c r="IE43" s="44"/>
      <c r="IF43" s="44"/>
      <c r="IG43" s="44"/>
      <c r="IH43" s="44"/>
      <c r="II43" s="44"/>
      <c r="IJ43" s="44"/>
      <c r="IK43" s="44"/>
      <c r="IL43" s="44"/>
      <c r="IM43" s="44"/>
      <c r="IN43" s="44"/>
      <c r="IO43" s="44"/>
      <c r="IP43" s="44"/>
      <c r="IQ43" s="44"/>
      <c r="IR43" s="44"/>
      <c r="IS43" s="44"/>
      <c r="IT43" s="44"/>
      <c r="IU43" s="44"/>
    </row>
    <row r="44" spans="1:255" s="44" customFormat="1" ht="14.25" customHeight="1" x14ac:dyDescent="0.3">
      <c r="B44" s="271"/>
      <c r="C44" s="272"/>
      <c r="D44" s="165"/>
      <c r="E44" s="166"/>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GO44" s="27"/>
      <c r="GP44" s="27"/>
      <c r="GQ44" s="27"/>
      <c r="GR44" s="27"/>
      <c r="GS44" s="27"/>
      <c r="GT44" s="27"/>
      <c r="GU44" s="27"/>
      <c r="GV44" s="27"/>
      <c r="GW44" s="27"/>
      <c r="GX44" s="27"/>
      <c r="GY44" s="27"/>
      <c r="GZ44" s="27"/>
      <c r="HA44" s="27"/>
      <c r="HB44" s="27"/>
      <c r="HC44" s="27"/>
      <c r="HD44" s="27"/>
      <c r="HE44" s="27"/>
      <c r="HF44" s="27"/>
      <c r="HG44" s="27"/>
      <c r="HH44" s="27"/>
      <c r="HI44" s="27"/>
      <c r="HJ44" s="27"/>
      <c r="HK44" s="27"/>
      <c r="HL44" s="27"/>
      <c r="HM44" s="27"/>
      <c r="HN44" s="27"/>
      <c r="HO44" s="27"/>
      <c r="HP44" s="27"/>
      <c r="HQ44" s="27"/>
      <c r="HR44" s="27"/>
      <c r="HS44" s="27"/>
      <c r="HT44" s="27"/>
      <c r="HU44" s="27"/>
      <c r="HV44" s="27"/>
      <c r="HW44" s="27"/>
      <c r="HX44" s="27"/>
      <c r="HY44" s="27"/>
      <c r="HZ44" s="27"/>
      <c r="IA44" s="27"/>
      <c r="IB44" s="27"/>
      <c r="IC44" s="27"/>
      <c r="ID44" s="27"/>
      <c r="IE44" s="27"/>
      <c r="IF44" s="27"/>
      <c r="IG44" s="27"/>
      <c r="IH44" s="27"/>
      <c r="II44" s="27"/>
      <c r="IJ44" s="27"/>
      <c r="IK44" s="27"/>
      <c r="IL44" s="27"/>
      <c r="IM44" s="27"/>
      <c r="IN44" s="27"/>
      <c r="IO44" s="27"/>
      <c r="IP44" s="27"/>
      <c r="IQ44" s="27"/>
      <c r="IR44" s="27"/>
      <c r="IS44" s="27"/>
      <c r="IT44" s="27"/>
      <c r="IU44" s="27"/>
    </row>
    <row r="45" spans="1:255" ht="14.25" customHeight="1" x14ac:dyDescent="0.3">
      <c r="A45" s="43"/>
      <c r="B45" s="270" t="s">
        <v>29</v>
      </c>
      <c r="C45" s="266"/>
      <c r="D45" s="145"/>
      <c r="E45" s="163">
        <f>SUMPRODUCT($F$26:$BC$26,F45:BC45)</f>
        <v>0</v>
      </c>
      <c r="F45" s="164">
        <f t="shared" ref="F45:BC45" si="4">F30+F32+F39+F43</f>
        <v>0</v>
      </c>
      <c r="G45" s="164">
        <f t="shared" si="4"/>
        <v>0</v>
      </c>
      <c r="H45" s="164">
        <f t="shared" si="4"/>
        <v>0</v>
      </c>
      <c r="I45" s="164">
        <f t="shared" si="4"/>
        <v>0</v>
      </c>
      <c r="J45" s="164">
        <f t="shared" si="4"/>
        <v>0</v>
      </c>
      <c r="K45" s="164">
        <f t="shared" si="4"/>
        <v>0</v>
      </c>
      <c r="L45" s="164">
        <f t="shared" si="4"/>
        <v>0</v>
      </c>
      <c r="M45" s="164">
        <f t="shared" si="4"/>
        <v>0</v>
      </c>
      <c r="N45" s="164">
        <f t="shared" si="4"/>
        <v>0</v>
      </c>
      <c r="O45" s="164">
        <f t="shared" si="4"/>
        <v>0</v>
      </c>
      <c r="P45" s="164">
        <f t="shared" si="4"/>
        <v>0</v>
      </c>
      <c r="Q45" s="164">
        <f t="shared" si="4"/>
        <v>0</v>
      </c>
      <c r="R45" s="164">
        <f t="shared" si="4"/>
        <v>0</v>
      </c>
      <c r="S45" s="164">
        <f t="shared" si="4"/>
        <v>0</v>
      </c>
      <c r="T45" s="164">
        <f t="shared" si="4"/>
        <v>0</v>
      </c>
      <c r="U45" s="164">
        <f t="shared" si="4"/>
        <v>0</v>
      </c>
      <c r="V45" s="164">
        <f t="shared" si="4"/>
        <v>0</v>
      </c>
      <c r="W45" s="164">
        <f t="shared" si="4"/>
        <v>0</v>
      </c>
      <c r="X45" s="164">
        <f t="shared" si="4"/>
        <v>0</v>
      </c>
      <c r="Y45" s="164">
        <f t="shared" si="4"/>
        <v>0</v>
      </c>
      <c r="Z45" s="164">
        <f t="shared" si="4"/>
        <v>0</v>
      </c>
      <c r="AA45" s="164">
        <f t="shared" si="4"/>
        <v>0</v>
      </c>
      <c r="AB45" s="164">
        <f t="shared" si="4"/>
        <v>0</v>
      </c>
      <c r="AC45" s="164">
        <f t="shared" si="4"/>
        <v>0</v>
      </c>
      <c r="AD45" s="164">
        <f t="shared" si="4"/>
        <v>0</v>
      </c>
      <c r="AE45" s="164">
        <f t="shared" si="4"/>
        <v>0</v>
      </c>
      <c r="AF45" s="164">
        <f t="shared" si="4"/>
        <v>0</v>
      </c>
      <c r="AG45" s="164">
        <f t="shared" si="4"/>
        <v>0</v>
      </c>
      <c r="AH45" s="164">
        <f t="shared" si="4"/>
        <v>0</v>
      </c>
      <c r="AI45" s="164">
        <f t="shared" si="4"/>
        <v>0</v>
      </c>
      <c r="AJ45" s="164">
        <f t="shared" si="4"/>
        <v>0</v>
      </c>
      <c r="AK45" s="164">
        <f t="shared" si="4"/>
        <v>0</v>
      </c>
      <c r="AL45" s="164">
        <f t="shared" si="4"/>
        <v>0</v>
      </c>
      <c r="AM45" s="164">
        <f t="shared" si="4"/>
        <v>0</v>
      </c>
      <c r="AN45" s="164">
        <f t="shared" si="4"/>
        <v>0</v>
      </c>
      <c r="AO45" s="164">
        <f t="shared" si="4"/>
        <v>0</v>
      </c>
      <c r="AP45" s="164">
        <f t="shared" si="4"/>
        <v>0</v>
      </c>
      <c r="AQ45" s="164">
        <f t="shared" si="4"/>
        <v>0</v>
      </c>
      <c r="AR45" s="164">
        <f t="shared" si="4"/>
        <v>0</v>
      </c>
      <c r="AS45" s="164">
        <f t="shared" si="4"/>
        <v>0</v>
      </c>
      <c r="AT45" s="164">
        <f t="shared" si="4"/>
        <v>0</v>
      </c>
      <c r="AU45" s="164">
        <f t="shared" si="4"/>
        <v>0</v>
      </c>
      <c r="AV45" s="164">
        <f t="shared" si="4"/>
        <v>0</v>
      </c>
      <c r="AW45" s="164">
        <f t="shared" si="4"/>
        <v>0</v>
      </c>
      <c r="AX45" s="164">
        <f t="shared" si="4"/>
        <v>0</v>
      </c>
      <c r="AY45" s="164">
        <f t="shared" si="4"/>
        <v>0</v>
      </c>
      <c r="AZ45" s="164">
        <f t="shared" si="4"/>
        <v>0</v>
      </c>
      <c r="BA45" s="164">
        <f t="shared" si="4"/>
        <v>0</v>
      </c>
      <c r="BB45" s="164">
        <f t="shared" si="4"/>
        <v>0</v>
      </c>
      <c r="BC45" s="164">
        <f t="shared" si="4"/>
        <v>0</v>
      </c>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c r="GN45" s="44"/>
      <c r="GO45" s="44"/>
      <c r="GP45" s="44"/>
      <c r="GQ45" s="44"/>
      <c r="GR45" s="44"/>
      <c r="GS45" s="44"/>
      <c r="GT45" s="44"/>
      <c r="GU45" s="44"/>
      <c r="GV45" s="44"/>
      <c r="GW45" s="44"/>
      <c r="GX45" s="44"/>
      <c r="GY45" s="44"/>
      <c r="GZ45" s="44"/>
      <c r="HA45" s="44"/>
      <c r="HB45" s="44"/>
      <c r="HC45" s="44"/>
      <c r="HD45" s="44"/>
      <c r="HE45" s="44"/>
      <c r="HF45" s="44"/>
      <c r="HG45" s="44"/>
      <c r="HH45" s="44"/>
      <c r="HI45" s="44"/>
      <c r="HJ45" s="44"/>
      <c r="HK45" s="44"/>
      <c r="HL45" s="44"/>
      <c r="HM45" s="44"/>
      <c r="HN45" s="44"/>
      <c r="HO45" s="44"/>
      <c r="HP45" s="44"/>
      <c r="HQ45" s="44"/>
      <c r="HR45" s="44"/>
      <c r="HS45" s="44"/>
      <c r="HT45" s="44"/>
      <c r="HU45" s="44"/>
      <c r="HV45" s="44"/>
      <c r="HW45" s="44"/>
      <c r="HX45" s="44"/>
      <c r="HY45" s="44"/>
      <c r="HZ45" s="44"/>
      <c r="IA45" s="44"/>
      <c r="IB45" s="44"/>
      <c r="IC45" s="44"/>
      <c r="ID45" s="44"/>
      <c r="IE45" s="44"/>
      <c r="IF45" s="44"/>
      <c r="IG45" s="44"/>
      <c r="IH45" s="44"/>
      <c r="II45" s="44"/>
      <c r="IJ45" s="44"/>
      <c r="IK45" s="44"/>
      <c r="IL45" s="44"/>
      <c r="IM45" s="44"/>
      <c r="IN45" s="44"/>
      <c r="IO45" s="44"/>
      <c r="IP45" s="44"/>
      <c r="IQ45" s="44"/>
      <c r="IR45" s="44"/>
      <c r="IS45" s="44"/>
      <c r="IT45" s="44"/>
      <c r="IU45" s="44"/>
    </row>
    <row r="46" spans="1:255" s="44" customFormat="1" ht="14.25" customHeight="1" x14ac:dyDescent="0.3">
      <c r="B46" s="271"/>
      <c r="C46" s="272"/>
      <c r="D46" s="165"/>
      <c r="E46" s="166"/>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c r="IL46" s="27"/>
      <c r="IM46" s="27"/>
      <c r="IN46" s="27"/>
      <c r="IO46" s="27"/>
      <c r="IP46" s="27"/>
      <c r="IQ46" s="27"/>
      <c r="IR46" s="27"/>
      <c r="IS46" s="27"/>
      <c r="IT46" s="27"/>
      <c r="IU46" s="27"/>
    </row>
    <row r="47" spans="1:255" ht="14.25" customHeight="1" x14ac:dyDescent="0.3">
      <c r="A47" s="43"/>
      <c r="B47" s="260" t="s">
        <v>30</v>
      </c>
      <c r="C47" s="261"/>
      <c r="D47" s="145"/>
      <c r="E47" s="163"/>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row>
    <row r="48" spans="1:255" ht="14.25" customHeight="1" x14ac:dyDescent="0.3">
      <c r="A48" s="43"/>
      <c r="B48" s="273" t="s">
        <v>31</v>
      </c>
      <c r="C48" s="267"/>
      <c r="D48" s="146"/>
      <c r="E48" s="168">
        <f>SUMPRODUCT($F$26:$BC$26,F48:BC48)</f>
        <v>0</v>
      </c>
      <c r="F48" s="171">
        <f>F45+F47</f>
        <v>0</v>
      </c>
      <c r="G48" s="171">
        <f t="shared" ref="G48:BC48" si="5">G45+G47</f>
        <v>0</v>
      </c>
      <c r="H48" s="171">
        <f t="shared" si="5"/>
        <v>0</v>
      </c>
      <c r="I48" s="171">
        <f t="shared" si="5"/>
        <v>0</v>
      </c>
      <c r="J48" s="171">
        <f t="shared" si="5"/>
        <v>0</v>
      </c>
      <c r="K48" s="171">
        <f t="shared" si="5"/>
        <v>0</v>
      </c>
      <c r="L48" s="171">
        <f t="shared" si="5"/>
        <v>0</v>
      </c>
      <c r="M48" s="171">
        <f t="shared" si="5"/>
        <v>0</v>
      </c>
      <c r="N48" s="171">
        <f t="shared" si="5"/>
        <v>0</v>
      </c>
      <c r="O48" s="171">
        <f t="shared" si="5"/>
        <v>0</v>
      </c>
      <c r="P48" s="171">
        <f t="shared" si="5"/>
        <v>0</v>
      </c>
      <c r="Q48" s="171">
        <f t="shared" si="5"/>
        <v>0</v>
      </c>
      <c r="R48" s="171">
        <f t="shared" si="5"/>
        <v>0</v>
      </c>
      <c r="S48" s="171">
        <f t="shared" si="5"/>
        <v>0</v>
      </c>
      <c r="T48" s="171">
        <f t="shared" si="5"/>
        <v>0</v>
      </c>
      <c r="U48" s="171">
        <f t="shared" si="5"/>
        <v>0</v>
      </c>
      <c r="V48" s="171">
        <f t="shared" si="5"/>
        <v>0</v>
      </c>
      <c r="W48" s="171">
        <f t="shared" si="5"/>
        <v>0</v>
      </c>
      <c r="X48" s="171">
        <f t="shared" si="5"/>
        <v>0</v>
      </c>
      <c r="Y48" s="171">
        <f t="shared" si="5"/>
        <v>0</v>
      </c>
      <c r="Z48" s="171">
        <f t="shared" si="5"/>
        <v>0</v>
      </c>
      <c r="AA48" s="171">
        <f t="shared" si="5"/>
        <v>0</v>
      </c>
      <c r="AB48" s="171">
        <f t="shared" si="5"/>
        <v>0</v>
      </c>
      <c r="AC48" s="171">
        <f t="shared" si="5"/>
        <v>0</v>
      </c>
      <c r="AD48" s="171">
        <f t="shared" si="5"/>
        <v>0</v>
      </c>
      <c r="AE48" s="171">
        <f t="shared" si="5"/>
        <v>0</v>
      </c>
      <c r="AF48" s="171">
        <f t="shared" si="5"/>
        <v>0</v>
      </c>
      <c r="AG48" s="171">
        <f t="shared" si="5"/>
        <v>0</v>
      </c>
      <c r="AH48" s="171">
        <f t="shared" si="5"/>
        <v>0</v>
      </c>
      <c r="AI48" s="171">
        <f t="shared" si="5"/>
        <v>0</v>
      </c>
      <c r="AJ48" s="171">
        <f t="shared" si="5"/>
        <v>0</v>
      </c>
      <c r="AK48" s="171">
        <f t="shared" si="5"/>
        <v>0</v>
      </c>
      <c r="AL48" s="171">
        <f t="shared" si="5"/>
        <v>0</v>
      </c>
      <c r="AM48" s="171">
        <f t="shared" si="5"/>
        <v>0</v>
      </c>
      <c r="AN48" s="171">
        <f t="shared" si="5"/>
        <v>0</v>
      </c>
      <c r="AO48" s="171">
        <f t="shared" si="5"/>
        <v>0</v>
      </c>
      <c r="AP48" s="171">
        <f t="shared" si="5"/>
        <v>0</v>
      </c>
      <c r="AQ48" s="171">
        <f t="shared" si="5"/>
        <v>0</v>
      </c>
      <c r="AR48" s="171">
        <f t="shared" si="5"/>
        <v>0</v>
      </c>
      <c r="AS48" s="171">
        <f t="shared" si="5"/>
        <v>0</v>
      </c>
      <c r="AT48" s="171">
        <f t="shared" si="5"/>
        <v>0</v>
      </c>
      <c r="AU48" s="171">
        <f t="shared" si="5"/>
        <v>0</v>
      </c>
      <c r="AV48" s="171">
        <f t="shared" si="5"/>
        <v>0</v>
      </c>
      <c r="AW48" s="171">
        <f t="shared" si="5"/>
        <v>0</v>
      </c>
      <c r="AX48" s="171">
        <f t="shared" si="5"/>
        <v>0</v>
      </c>
      <c r="AY48" s="171">
        <f t="shared" si="5"/>
        <v>0</v>
      </c>
      <c r="AZ48" s="171">
        <f t="shared" si="5"/>
        <v>0</v>
      </c>
      <c r="BA48" s="171">
        <f t="shared" si="5"/>
        <v>0</v>
      </c>
      <c r="BB48" s="171">
        <f t="shared" si="5"/>
        <v>0</v>
      </c>
      <c r="BC48" s="171">
        <f t="shared" si="5"/>
        <v>0</v>
      </c>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c r="GN48" s="44"/>
      <c r="GO48" s="44"/>
      <c r="GP48" s="44"/>
      <c r="GQ48" s="44"/>
      <c r="GR48" s="44"/>
      <c r="GS48" s="44"/>
      <c r="GT48" s="44"/>
      <c r="GU48" s="44"/>
      <c r="GV48" s="44"/>
      <c r="GW48" s="44"/>
      <c r="GX48" s="44"/>
      <c r="GY48" s="44"/>
      <c r="GZ48" s="44"/>
      <c r="HA48" s="44"/>
      <c r="HB48" s="44"/>
      <c r="HC48" s="44"/>
      <c r="HD48" s="44"/>
      <c r="HE48" s="44"/>
      <c r="HF48" s="44"/>
      <c r="HG48" s="44"/>
      <c r="HH48" s="44"/>
      <c r="HI48" s="44"/>
      <c r="HJ48" s="44"/>
      <c r="HK48" s="44"/>
      <c r="HL48" s="44"/>
      <c r="HM48" s="44"/>
      <c r="HN48" s="44"/>
      <c r="HO48" s="44"/>
      <c r="HP48" s="44"/>
      <c r="HQ48" s="44"/>
      <c r="HR48" s="44"/>
      <c r="HS48" s="44"/>
      <c r="HT48" s="44"/>
      <c r="HU48" s="44"/>
      <c r="HV48" s="44"/>
      <c r="HW48" s="44"/>
      <c r="HX48" s="44"/>
      <c r="HY48" s="44"/>
      <c r="HZ48" s="44"/>
      <c r="IA48" s="44"/>
      <c r="IB48" s="44"/>
      <c r="IC48" s="44"/>
      <c r="ID48" s="44"/>
      <c r="IE48" s="44"/>
      <c r="IF48" s="44"/>
      <c r="IG48" s="44"/>
      <c r="IH48" s="44"/>
      <c r="II48" s="44"/>
      <c r="IJ48" s="44"/>
      <c r="IK48" s="44"/>
      <c r="IL48" s="44"/>
      <c r="IM48" s="44"/>
      <c r="IN48" s="44"/>
      <c r="IO48" s="44"/>
      <c r="IP48" s="44"/>
      <c r="IQ48" s="44"/>
      <c r="IR48" s="44"/>
      <c r="IS48" s="44"/>
      <c r="IT48" s="44"/>
      <c r="IU48" s="44"/>
    </row>
    <row r="49" spans="1:255" s="44" customFormat="1" ht="14.25" customHeight="1" x14ac:dyDescent="0.3">
      <c r="B49" s="274"/>
      <c r="C49" s="275"/>
      <c r="D49" s="160"/>
      <c r="E49" s="161"/>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c r="CZ49" s="45"/>
      <c r="DA49" s="45"/>
      <c r="DB49" s="45"/>
      <c r="DC49" s="45"/>
      <c r="DD49" s="45"/>
      <c r="DE49" s="45"/>
      <c r="DF49" s="45"/>
      <c r="DG49" s="45"/>
      <c r="DH49" s="45"/>
      <c r="DI49" s="45"/>
      <c r="DJ49" s="45"/>
      <c r="DK49" s="45"/>
      <c r="DL49" s="45"/>
      <c r="DM49" s="45"/>
      <c r="DN49" s="45"/>
      <c r="DO49" s="45"/>
      <c r="DP49" s="45"/>
      <c r="DQ49" s="45"/>
      <c r="DR49" s="45"/>
      <c r="DS49" s="45"/>
      <c r="DT49" s="45"/>
      <c r="DU49" s="45"/>
      <c r="DV49" s="45"/>
      <c r="DW49" s="45"/>
      <c r="DX49" s="45"/>
      <c r="DY49" s="45"/>
      <c r="DZ49" s="45"/>
      <c r="EA49" s="45"/>
      <c r="EB49" s="45"/>
      <c r="EC49" s="45"/>
      <c r="ED49" s="45"/>
      <c r="EE49" s="45"/>
      <c r="EF49" s="45"/>
      <c r="EG49" s="45"/>
      <c r="EH49" s="45"/>
      <c r="EI49" s="45"/>
      <c r="EJ49" s="45"/>
      <c r="EK49" s="45"/>
      <c r="EL49" s="45"/>
      <c r="EM49" s="45"/>
      <c r="EN49" s="45"/>
      <c r="EO49" s="45"/>
      <c r="EP49" s="45"/>
      <c r="EQ49" s="45"/>
      <c r="ER49" s="45"/>
      <c r="ES49" s="45"/>
      <c r="ET49" s="45"/>
      <c r="EU49" s="45"/>
      <c r="EV49" s="45"/>
      <c r="EW49" s="45"/>
      <c r="EX49" s="45"/>
      <c r="EY49" s="45"/>
      <c r="EZ49" s="45"/>
      <c r="FA49" s="45"/>
      <c r="FB49" s="45"/>
      <c r="FC49" s="45"/>
      <c r="FD49" s="45"/>
      <c r="FE49" s="45"/>
      <c r="FF49" s="45"/>
      <c r="FG49" s="45"/>
      <c r="FH49" s="45"/>
      <c r="FI49" s="45"/>
      <c r="FJ49" s="45"/>
      <c r="FK49" s="45"/>
      <c r="FL49" s="45"/>
      <c r="FM49" s="45"/>
      <c r="FN49" s="45"/>
      <c r="FO49" s="45"/>
      <c r="FP49" s="45"/>
      <c r="FQ49" s="45"/>
      <c r="FR49" s="45"/>
      <c r="FS49" s="45"/>
      <c r="FT49" s="45"/>
      <c r="FU49" s="45"/>
      <c r="FV49" s="45"/>
      <c r="FW49" s="45"/>
      <c r="FX49" s="45"/>
      <c r="FY49" s="45"/>
      <c r="FZ49" s="45"/>
      <c r="GA49" s="45"/>
      <c r="GB49" s="45"/>
      <c r="GC49" s="45"/>
      <c r="GD49" s="45"/>
      <c r="GE49" s="45"/>
      <c r="GF49" s="45"/>
      <c r="GG49" s="45"/>
      <c r="GH49" s="45"/>
      <c r="GI49" s="45"/>
      <c r="GJ49" s="45"/>
      <c r="GK49" s="45"/>
      <c r="GL49" s="45"/>
      <c r="GM49" s="45"/>
      <c r="GN49" s="45"/>
      <c r="GO49" s="45"/>
      <c r="GP49" s="45"/>
      <c r="GQ49" s="45"/>
      <c r="GR49" s="45"/>
      <c r="GS49" s="45"/>
      <c r="GT49" s="45"/>
      <c r="GU49" s="45"/>
      <c r="GV49" s="45"/>
      <c r="GW49" s="45"/>
      <c r="GX49" s="45"/>
      <c r="GY49" s="45"/>
      <c r="GZ49" s="45"/>
      <c r="HA49" s="45"/>
      <c r="HB49" s="45"/>
      <c r="HC49" s="45"/>
      <c r="HD49" s="45"/>
      <c r="HE49" s="45"/>
      <c r="HF49" s="45"/>
      <c r="HG49" s="45"/>
      <c r="HH49" s="45"/>
      <c r="HI49" s="45"/>
      <c r="HJ49" s="45"/>
      <c r="HK49" s="45"/>
      <c r="HL49" s="45"/>
      <c r="HM49" s="45"/>
      <c r="HN49" s="45"/>
      <c r="HO49" s="45"/>
      <c r="HP49" s="45"/>
      <c r="HQ49" s="45"/>
      <c r="HR49" s="45"/>
      <c r="HS49" s="45"/>
      <c r="HT49" s="45"/>
      <c r="HU49" s="45"/>
      <c r="HV49" s="45"/>
      <c r="HW49" s="45"/>
      <c r="HX49" s="45"/>
      <c r="HY49" s="45"/>
      <c r="HZ49" s="45"/>
      <c r="IA49" s="45"/>
      <c r="IB49" s="45"/>
      <c r="IC49" s="45"/>
      <c r="ID49" s="45"/>
      <c r="IE49" s="45"/>
      <c r="IF49" s="45"/>
      <c r="IG49" s="45"/>
      <c r="IH49" s="45"/>
      <c r="II49" s="45"/>
      <c r="IJ49" s="45"/>
      <c r="IK49" s="45"/>
      <c r="IL49" s="45"/>
      <c r="IM49" s="45"/>
      <c r="IN49" s="45"/>
      <c r="IO49" s="45"/>
      <c r="IP49" s="45"/>
      <c r="IQ49" s="45"/>
      <c r="IR49" s="45"/>
      <c r="IS49" s="45"/>
      <c r="IT49" s="45"/>
      <c r="IU49" s="45"/>
    </row>
    <row r="50" spans="1:255" s="43" customFormat="1" ht="20.149999999999999" customHeight="1" x14ac:dyDescent="0.25">
      <c r="B50" s="193" t="s">
        <v>32</v>
      </c>
      <c r="C50" s="251"/>
      <c r="D50" s="194"/>
      <c r="E50" s="232">
        <f>DATE(current_year,1,1)</f>
        <v>45658</v>
      </c>
      <c r="F50" s="233">
        <f>DATE(current_year,12,31)</f>
        <v>46022</v>
      </c>
      <c r="G50" s="233">
        <f>DATE(YEAR(F50)+1,12,31)</f>
        <v>46387</v>
      </c>
      <c r="H50" s="233">
        <f t="shared" ref="H50:BC50" si="6">DATE(YEAR(G50)+1,12,31)</f>
        <v>46752</v>
      </c>
      <c r="I50" s="233">
        <f t="shared" si="6"/>
        <v>47118</v>
      </c>
      <c r="J50" s="233">
        <f t="shared" si="6"/>
        <v>47483</v>
      </c>
      <c r="K50" s="233">
        <f t="shared" si="6"/>
        <v>47848</v>
      </c>
      <c r="L50" s="233">
        <f t="shared" si="6"/>
        <v>48213</v>
      </c>
      <c r="M50" s="233">
        <f t="shared" si="6"/>
        <v>48579</v>
      </c>
      <c r="N50" s="233">
        <f t="shared" si="6"/>
        <v>48944</v>
      </c>
      <c r="O50" s="233">
        <f t="shared" si="6"/>
        <v>49309</v>
      </c>
      <c r="P50" s="233">
        <f t="shared" si="6"/>
        <v>49674</v>
      </c>
      <c r="Q50" s="233">
        <f t="shared" si="6"/>
        <v>50040</v>
      </c>
      <c r="R50" s="233">
        <f t="shared" si="6"/>
        <v>50405</v>
      </c>
      <c r="S50" s="233">
        <f t="shared" si="6"/>
        <v>50770</v>
      </c>
      <c r="T50" s="233">
        <f t="shared" si="6"/>
        <v>51135</v>
      </c>
      <c r="U50" s="233">
        <f t="shared" si="6"/>
        <v>51501</v>
      </c>
      <c r="V50" s="233">
        <f t="shared" si="6"/>
        <v>51866</v>
      </c>
      <c r="W50" s="233">
        <f t="shared" si="6"/>
        <v>52231</v>
      </c>
      <c r="X50" s="233">
        <f t="shared" si="6"/>
        <v>52596</v>
      </c>
      <c r="Y50" s="233">
        <f t="shared" si="6"/>
        <v>52962</v>
      </c>
      <c r="Z50" s="233">
        <f t="shared" si="6"/>
        <v>53327</v>
      </c>
      <c r="AA50" s="233">
        <f t="shared" si="6"/>
        <v>53692</v>
      </c>
      <c r="AB50" s="233">
        <f t="shared" si="6"/>
        <v>54057</v>
      </c>
      <c r="AC50" s="233">
        <f t="shared" si="6"/>
        <v>54423</v>
      </c>
      <c r="AD50" s="233">
        <f t="shared" si="6"/>
        <v>54788</v>
      </c>
      <c r="AE50" s="233">
        <f t="shared" si="6"/>
        <v>55153</v>
      </c>
      <c r="AF50" s="233">
        <f t="shared" si="6"/>
        <v>55518</v>
      </c>
      <c r="AG50" s="233">
        <f t="shared" si="6"/>
        <v>55884</v>
      </c>
      <c r="AH50" s="233">
        <f t="shared" si="6"/>
        <v>56249</v>
      </c>
      <c r="AI50" s="233">
        <f t="shared" si="6"/>
        <v>56614</v>
      </c>
      <c r="AJ50" s="233">
        <f t="shared" si="6"/>
        <v>56979</v>
      </c>
      <c r="AK50" s="233">
        <f t="shared" si="6"/>
        <v>57345</v>
      </c>
      <c r="AL50" s="233">
        <f t="shared" si="6"/>
        <v>57710</v>
      </c>
      <c r="AM50" s="233">
        <f t="shared" si="6"/>
        <v>58075</v>
      </c>
      <c r="AN50" s="233">
        <f t="shared" si="6"/>
        <v>58440</v>
      </c>
      <c r="AO50" s="233">
        <f t="shared" si="6"/>
        <v>58806</v>
      </c>
      <c r="AP50" s="233">
        <f t="shared" si="6"/>
        <v>59171</v>
      </c>
      <c r="AQ50" s="233">
        <f t="shared" si="6"/>
        <v>59536</v>
      </c>
      <c r="AR50" s="233">
        <f t="shared" si="6"/>
        <v>59901</v>
      </c>
      <c r="AS50" s="233">
        <f t="shared" si="6"/>
        <v>60267</v>
      </c>
      <c r="AT50" s="233">
        <f t="shared" si="6"/>
        <v>60632</v>
      </c>
      <c r="AU50" s="233">
        <f t="shared" si="6"/>
        <v>60997</v>
      </c>
      <c r="AV50" s="233">
        <f t="shared" si="6"/>
        <v>61362</v>
      </c>
      <c r="AW50" s="233">
        <f t="shared" si="6"/>
        <v>61728</v>
      </c>
      <c r="AX50" s="233">
        <f t="shared" si="6"/>
        <v>62093</v>
      </c>
      <c r="AY50" s="233">
        <f t="shared" si="6"/>
        <v>62458</v>
      </c>
      <c r="AZ50" s="233">
        <f t="shared" si="6"/>
        <v>62823</v>
      </c>
      <c r="BA50" s="233">
        <f t="shared" si="6"/>
        <v>63189</v>
      </c>
      <c r="BB50" s="233">
        <f t="shared" si="6"/>
        <v>63554</v>
      </c>
      <c r="BC50" s="233">
        <f t="shared" si="6"/>
        <v>63919</v>
      </c>
    </row>
    <row r="51" spans="1:255" ht="14.25" customHeight="1" x14ac:dyDescent="0.3">
      <c r="A51" s="43"/>
      <c r="B51" s="260" t="s">
        <v>33</v>
      </c>
      <c r="C51" s="261"/>
      <c r="D51" s="145"/>
      <c r="E51" s="163">
        <f>SUMPRODUCT($F$26:$BC$26,F51:BC51)</f>
        <v>0</v>
      </c>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row>
    <row r="52" spans="1:255" s="44" customFormat="1" ht="14.25" customHeight="1" x14ac:dyDescent="0.3">
      <c r="B52" s="271"/>
      <c r="C52" s="272"/>
      <c r="D52" s="165"/>
      <c r="E52" s="183"/>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c r="GF52" s="27"/>
      <c r="GG52" s="27"/>
      <c r="GH52" s="27"/>
      <c r="GI52" s="27"/>
      <c r="GJ52" s="27"/>
      <c r="GK52" s="27"/>
      <c r="GL52" s="27"/>
      <c r="GM52" s="27"/>
      <c r="GN52" s="27"/>
      <c r="GO52" s="27"/>
      <c r="GP52" s="27"/>
      <c r="GQ52" s="27"/>
      <c r="GR52" s="27"/>
      <c r="GS52" s="27"/>
      <c r="GT52" s="27"/>
      <c r="GU52" s="27"/>
      <c r="GV52" s="27"/>
      <c r="GW52" s="27"/>
      <c r="GX52" s="27"/>
      <c r="GY52" s="27"/>
      <c r="GZ52" s="27"/>
      <c r="HA52" s="27"/>
      <c r="HB52" s="27"/>
      <c r="HC52" s="27"/>
      <c r="HD52" s="27"/>
      <c r="HE52" s="27"/>
      <c r="HF52" s="27"/>
      <c r="HG52" s="27"/>
      <c r="HH52" s="27"/>
      <c r="HI52" s="27"/>
      <c r="HJ52" s="27"/>
      <c r="HK52" s="27"/>
      <c r="HL52" s="27"/>
      <c r="HM52" s="27"/>
      <c r="HN52" s="27"/>
      <c r="HO52" s="27"/>
      <c r="HP52" s="27"/>
      <c r="HQ52" s="27"/>
      <c r="HR52" s="27"/>
      <c r="HS52" s="27"/>
      <c r="HT52" s="27"/>
      <c r="HU52" s="27"/>
      <c r="HV52" s="27"/>
      <c r="HW52" s="27"/>
      <c r="HX52" s="27"/>
      <c r="HY52" s="27"/>
      <c r="HZ52" s="27"/>
      <c r="IA52" s="27"/>
      <c r="IB52" s="27"/>
      <c r="IC52" s="27"/>
      <c r="ID52" s="27"/>
      <c r="IE52" s="27"/>
      <c r="IF52" s="27"/>
      <c r="IG52" s="27"/>
      <c r="IH52" s="27"/>
      <c r="II52" s="27"/>
      <c r="IJ52" s="27"/>
      <c r="IK52" s="27"/>
      <c r="IL52" s="27"/>
      <c r="IM52" s="27"/>
      <c r="IN52" s="27"/>
      <c r="IO52" s="27"/>
      <c r="IP52" s="27"/>
      <c r="IQ52" s="27"/>
      <c r="IR52" s="27"/>
      <c r="IS52" s="27"/>
      <c r="IT52" s="27"/>
      <c r="IU52" s="27"/>
    </row>
    <row r="53" spans="1:255" ht="14.25" customHeight="1" x14ac:dyDescent="0.3">
      <c r="A53" s="43"/>
      <c r="B53" s="260" t="s">
        <v>34</v>
      </c>
      <c r="C53" s="261" t="s">
        <v>35</v>
      </c>
      <c r="D53" s="145"/>
      <c r="E53" s="184"/>
      <c r="F53" s="181"/>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80"/>
    </row>
    <row r="54" spans="1:255" ht="14.25" customHeight="1" x14ac:dyDescent="0.3">
      <c r="A54" s="43"/>
      <c r="B54" s="260" t="s">
        <v>36</v>
      </c>
      <c r="C54" s="261" t="s">
        <v>136</v>
      </c>
      <c r="D54" s="145"/>
      <c r="E54" s="185"/>
      <c r="F54" s="182"/>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c r="AX54" s="178"/>
      <c r="AY54" s="178"/>
      <c r="AZ54" s="178"/>
      <c r="BA54" s="178"/>
      <c r="BB54" s="178"/>
      <c r="BC54" s="180"/>
    </row>
    <row r="55" spans="1:255" ht="14.25" customHeight="1" x14ac:dyDescent="0.3">
      <c r="A55" s="43"/>
      <c r="B55" s="260" t="s">
        <v>37</v>
      </c>
      <c r="C55" s="261" t="s">
        <v>76</v>
      </c>
      <c r="D55" s="145"/>
      <c r="E55" s="172"/>
      <c r="F55" s="179"/>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80"/>
    </row>
    <row r="56" spans="1:255" ht="14.25" customHeight="1" x14ac:dyDescent="0.3">
      <c r="A56" s="43"/>
      <c r="B56" s="260" t="s">
        <v>38</v>
      </c>
      <c r="C56" s="261" t="s">
        <v>76</v>
      </c>
      <c r="D56" s="145"/>
      <c r="E56" s="186"/>
      <c r="F56" s="179"/>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80"/>
    </row>
    <row r="57" spans="1:255" ht="14.25" customHeight="1" x14ac:dyDescent="0.3">
      <c r="A57" s="43"/>
      <c r="B57" s="260" t="s">
        <v>39</v>
      </c>
      <c r="C57" s="261"/>
      <c r="D57" s="145"/>
      <c r="E57" s="188"/>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80"/>
    </row>
    <row r="58" spans="1:255" ht="14.25" customHeight="1" x14ac:dyDescent="0.3">
      <c r="A58" s="43"/>
      <c r="B58" s="260" t="s">
        <v>40</v>
      </c>
      <c r="C58" s="261"/>
      <c r="D58" s="145"/>
      <c r="E58" s="188"/>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80"/>
    </row>
    <row r="59" spans="1:255" ht="14.25" customHeight="1" x14ac:dyDescent="0.3">
      <c r="A59" s="43"/>
      <c r="B59" s="260" t="s">
        <v>41</v>
      </c>
      <c r="C59" s="261"/>
      <c r="D59" s="145"/>
      <c r="E59" s="188"/>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80"/>
    </row>
    <row r="60" spans="1:255" ht="14.25" customHeight="1" x14ac:dyDescent="0.3">
      <c r="A60" s="43"/>
      <c r="B60" s="260" t="s">
        <v>42</v>
      </c>
      <c r="C60" s="261"/>
      <c r="D60" s="145"/>
      <c r="E60" s="188"/>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80"/>
    </row>
    <row r="61" spans="1:255" ht="14.25" customHeight="1" x14ac:dyDescent="0.3">
      <c r="A61" s="43"/>
      <c r="B61" s="260" t="s">
        <v>43</v>
      </c>
      <c r="C61" s="261" t="s">
        <v>77</v>
      </c>
      <c r="D61" s="145"/>
      <c r="E61" s="188"/>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80"/>
    </row>
    <row r="62" spans="1:255" ht="14.25" customHeight="1" x14ac:dyDescent="0.3">
      <c r="A62" s="43"/>
      <c r="B62" s="260" t="s">
        <v>44</v>
      </c>
      <c r="C62" s="261" t="s">
        <v>77</v>
      </c>
      <c r="D62" s="145"/>
      <c r="E62" s="188"/>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80"/>
    </row>
    <row r="63" spans="1:255" ht="14.25" customHeight="1" x14ac:dyDescent="0.3">
      <c r="A63" s="43"/>
      <c r="B63" s="260" t="s">
        <v>45</v>
      </c>
      <c r="C63" s="261"/>
      <c r="D63" s="145"/>
      <c r="E63" s="188"/>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80"/>
    </row>
    <row r="64" spans="1:255" ht="14.25" customHeight="1" x14ac:dyDescent="0.3">
      <c r="A64" s="43"/>
      <c r="B64" s="260" t="s">
        <v>46</v>
      </c>
      <c r="C64" s="261"/>
      <c r="D64" s="145"/>
      <c r="E64" s="187"/>
      <c r="F64" s="179"/>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80"/>
    </row>
    <row r="65" spans="1:55" ht="14.25" customHeight="1" x14ac:dyDescent="0.3">
      <c r="A65" s="43"/>
      <c r="B65" s="260" t="s">
        <v>47</v>
      </c>
      <c r="C65" s="261"/>
      <c r="D65" s="145"/>
      <c r="E65" s="174"/>
      <c r="F65" s="179"/>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80"/>
    </row>
    <row r="66" spans="1:55" ht="14.25" customHeight="1" x14ac:dyDescent="0.3">
      <c r="A66" s="43"/>
      <c r="B66" s="260" t="s">
        <v>48</v>
      </c>
      <c r="C66" s="261" t="s">
        <v>78</v>
      </c>
      <c r="D66" s="145"/>
      <c r="E66" s="175"/>
      <c r="F66" s="179"/>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80"/>
    </row>
    <row r="67" spans="1:55" ht="14.25" customHeight="1" x14ac:dyDescent="0.3">
      <c r="A67" s="43"/>
      <c r="B67" s="260" t="s">
        <v>49</v>
      </c>
      <c r="C67" s="261" t="s">
        <v>79</v>
      </c>
      <c r="D67" s="145"/>
      <c r="E67" s="175"/>
      <c r="F67" s="179"/>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80"/>
    </row>
    <row r="68" spans="1:55" ht="14.25" customHeight="1" x14ac:dyDescent="0.3">
      <c r="A68" s="43"/>
      <c r="B68" s="260" t="s">
        <v>50</v>
      </c>
      <c r="C68" s="261" t="s">
        <v>80</v>
      </c>
      <c r="D68" s="145"/>
      <c r="E68" s="163"/>
      <c r="F68" s="179"/>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80"/>
    </row>
    <row r="69" spans="1:55" ht="14.25" customHeight="1" x14ac:dyDescent="0.3">
      <c r="A69" s="43"/>
      <c r="B69" s="270" t="s">
        <v>51</v>
      </c>
      <c r="C69" s="266"/>
      <c r="D69" s="145"/>
      <c r="E69" s="186"/>
      <c r="F69" s="189">
        <f>F68-F66</f>
        <v>0</v>
      </c>
      <c r="G69" s="189">
        <f t="shared" ref="G69:BC69" si="7">G68-G66</f>
        <v>0</v>
      </c>
      <c r="H69" s="189">
        <f t="shared" si="7"/>
        <v>0</v>
      </c>
      <c r="I69" s="189">
        <f t="shared" si="7"/>
        <v>0</v>
      </c>
      <c r="J69" s="189">
        <f t="shared" si="7"/>
        <v>0</v>
      </c>
      <c r="K69" s="189">
        <f t="shared" si="7"/>
        <v>0</v>
      </c>
      <c r="L69" s="189">
        <f t="shared" si="7"/>
        <v>0</v>
      </c>
      <c r="M69" s="189">
        <f t="shared" si="7"/>
        <v>0</v>
      </c>
      <c r="N69" s="189">
        <f t="shared" si="7"/>
        <v>0</v>
      </c>
      <c r="O69" s="189">
        <f t="shared" si="7"/>
        <v>0</v>
      </c>
      <c r="P69" s="189">
        <f t="shared" si="7"/>
        <v>0</v>
      </c>
      <c r="Q69" s="189">
        <f t="shared" si="7"/>
        <v>0</v>
      </c>
      <c r="R69" s="189">
        <f t="shared" si="7"/>
        <v>0</v>
      </c>
      <c r="S69" s="189">
        <f t="shared" si="7"/>
        <v>0</v>
      </c>
      <c r="T69" s="189">
        <f t="shared" si="7"/>
        <v>0</v>
      </c>
      <c r="U69" s="189">
        <f t="shared" si="7"/>
        <v>0</v>
      </c>
      <c r="V69" s="189">
        <f t="shared" si="7"/>
        <v>0</v>
      </c>
      <c r="W69" s="189">
        <f t="shared" si="7"/>
        <v>0</v>
      </c>
      <c r="X69" s="189">
        <f t="shared" si="7"/>
        <v>0</v>
      </c>
      <c r="Y69" s="189">
        <f t="shared" si="7"/>
        <v>0</v>
      </c>
      <c r="Z69" s="189">
        <f t="shared" si="7"/>
        <v>0</v>
      </c>
      <c r="AA69" s="189">
        <f t="shared" si="7"/>
        <v>0</v>
      </c>
      <c r="AB69" s="189">
        <f t="shared" si="7"/>
        <v>0</v>
      </c>
      <c r="AC69" s="189">
        <f t="shared" si="7"/>
        <v>0</v>
      </c>
      <c r="AD69" s="189">
        <f t="shared" si="7"/>
        <v>0</v>
      </c>
      <c r="AE69" s="189">
        <f t="shared" si="7"/>
        <v>0</v>
      </c>
      <c r="AF69" s="189">
        <f t="shared" si="7"/>
        <v>0</v>
      </c>
      <c r="AG69" s="189">
        <f t="shared" si="7"/>
        <v>0</v>
      </c>
      <c r="AH69" s="189">
        <f t="shared" si="7"/>
        <v>0</v>
      </c>
      <c r="AI69" s="189">
        <f t="shared" si="7"/>
        <v>0</v>
      </c>
      <c r="AJ69" s="189">
        <f t="shared" si="7"/>
        <v>0</v>
      </c>
      <c r="AK69" s="189">
        <f t="shared" si="7"/>
        <v>0</v>
      </c>
      <c r="AL69" s="189">
        <f t="shared" si="7"/>
        <v>0</v>
      </c>
      <c r="AM69" s="189">
        <f t="shared" si="7"/>
        <v>0</v>
      </c>
      <c r="AN69" s="189">
        <f t="shared" si="7"/>
        <v>0</v>
      </c>
      <c r="AO69" s="189">
        <f t="shared" si="7"/>
        <v>0</v>
      </c>
      <c r="AP69" s="189">
        <f t="shared" si="7"/>
        <v>0</v>
      </c>
      <c r="AQ69" s="189">
        <f t="shared" si="7"/>
        <v>0</v>
      </c>
      <c r="AR69" s="189">
        <f t="shared" si="7"/>
        <v>0</v>
      </c>
      <c r="AS69" s="189">
        <f t="shared" si="7"/>
        <v>0</v>
      </c>
      <c r="AT69" s="189">
        <f t="shared" si="7"/>
        <v>0</v>
      </c>
      <c r="AU69" s="189">
        <f t="shared" si="7"/>
        <v>0</v>
      </c>
      <c r="AV69" s="189">
        <f t="shared" si="7"/>
        <v>0</v>
      </c>
      <c r="AW69" s="189">
        <f t="shared" si="7"/>
        <v>0</v>
      </c>
      <c r="AX69" s="189">
        <f t="shared" si="7"/>
        <v>0</v>
      </c>
      <c r="AY69" s="189">
        <f t="shared" si="7"/>
        <v>0</v>
      </c>
      <c r="AZ69" s="189">
        <f t="shared" si="7"/>
        <v>0</v>
      </c>
      <c r="BA69" s="189">
        <f t="shared" si="7"/>
        <v>0</v>
      </c>
      <c r="BB69" s="189">
        <f t="shared" si="7"/>
        <v>0</v>
      </c>
      <c r="BC69" s="189">
        <f t="shared" si="7"/>
        <v>0</v>
      </c>
    </row>
    <row r="70" spans="1:55" ht="14.25" customHeight="1" x14ac:dyDescent="0.3">
      <c r="A70" s="43"/>
      <c r="B70" s="270" t="s">
        <v>52</v>
      </c>
      <c r="C70" s="261"/>
      <c r="D70" s="145"/>
      <c r="E70" s="188"/>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80"/>
    </row>
    <row r="71" spans="1:55" ht="14.25" customHeight="1" x14ac:dyDescent="0.3">
      <c r="A71" s="43"/>
      <c r="B71" s="260" t="s">
        <v>53</v>
      </c>
      <c r="C71" s="261"/>
      <c r="D71" s="145"/>
      <c r="E71" s="188"/>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80"/>
    </row>
    <row r="72" spans="1:55" ht="14.25" customHeight="1" x14ac:dyDescent="0.3">
      <c r="A72" s="43"/>
      <c r="B72" s="260" t="s">
        <v>54</v>
      </c>
      <c r="C72" s="261"/>
      <c r="D72" s="145"/>
      <c r="E72" s="188"/>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80"/>
    </row>
    <row r="73" spans="1:55" ht="14.25" customHeight="1" x14ac:dyDescent="0.3">
      <c r="A73" s="43"/>
      <c r="B73" s="260" t="s">
        <v>55</v>
      </c>
      <c r="C73" s="261" t="s">
        <v>78</v>
      </c>
      <c r="D73" s="145"/>
      <c r="E73" s="190"/>
      <c r="F73" s="179"/>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80"/>
    </row>
    <row r="74" spans="1:55" ht="14.25" customHeight="1" x14ac:dyDescent="0.3">
      <c r="A74" s="43"/>
      <c r="B74" s="260" t="s">
        <v>56</v>
      </c>
      <c r="C74" s="261"/>
      <c r="D74" s="145"/>
      <c r="E74" s="163"/>
      <c r="F74" s="170">
        <f t="shared" ref="F74:AK74" si="8">F28</f>
        <v>0</v>
      </c>
      <c r="G74" s="170">
        <f t="shared" si="8"/>
        <v>0</v>
      </c>
      <c r="H74" s="170">
        <f t="shared" si="8"/>
        <v>0</v>
      </c>
      <c r="I74" s="170">
        <f t="shared" si="8"/>
        <v>0</v>
      </c>
      <c r="J74" s="170">
        <f t="shared" si="8"/>
        <v>0</v>
      </c>
      <c r="K74" s="170">
        <f t="shared" si="8"/>
        <v>0</v>
      </c>
      <c r="L74" s="170">
        <f t="shared" si="8"/>
        <v>0</v>
      </c>
      <c r="M74" s="170">
        <f t="shared" si="8"/>
        <v>0</v>
      </c>
      <c r="N74" s="170">
        <f t="shared" si="8"/>
        <v>0</v>
      </c>
      <c r="O74" s="170">
        <f t="shared" si="8"/>
        <v>0</v>
      </c>
      <c r="P74" s="170">
        <f t="shared" si="8"/>
        <v>0</v>
      </c>
      <c r="Q74" s="170">
        <f t="shared" si="8"/>
        <v>0</v>
      </c>
      <c r="R74" s="170">
        <f t="shared" si="8"/>
        <v>0</v>
      </c>
      <c r="S74" s="170">
        <f t="shared" si="8"/>
        <v>0</v>
      </c>
      <c r="T74" s="170">
        <f t="shared" si="8"/>
        <v>0</v>
      </c>
      <c r="U74" s="170">
        <f t="shared" si="8"/>
        <v>0</v>
      </c>
      <c r="V74" s="170">
        <f t="shared" si="8"/>
        <v>0</v>
      </c>
      <c r="W74" s="170">
        <f t="shared" si="8"/>
        <v>0</v>
      </c>
      <c r="X74" s="170">
        <f t="shared" si="8"/>
        <v>0</v>
      </c>
      <c r="Y74" s="170">
        <f t="shared" si="8"/>
        <v>0</v>
      </c>
      <c r="Z74" s="170">
        <f t="shared" si="8"/>
        <v>0</v>
      </c>
      <c r="AA74" s="170">
        <f t="shared" si="8"/>
        <v>0</v>
      </c>
      <c r="AB74" s="170">
        <f t="shared" si="8"/>
        <v>0</v>
      </c>
      <c r="AC74" s="170">
        <f t="shared" si="8"/>
        <v>0</v>
      </c>
      <c r="AD74" s="170">
        <f t="shared" si="8"/>
        <v>0</v>
      </c>
      <c r="AE74" s="170">
        <f t="shared" si="8"/>
        <v>0</v>
      </c>
      <c r="AF74" s="170">
        <f t="shared" si="8"/>
        <v>0</v>
      </c>
      <c r="AG74" s="170">
        <f t="shared" si="8"/>
        <v>0</v>
      </c>
      <c r="AH74" s="170">
        <f t="shared" si="8"/>
        <v>0</v>
      </c>
      <c r="AI74" s="170">
        <f t="shared" si="8"/>
        <v>0</v>
      </c>
      <c r="AJ74" s="170">
        <f t="shared" si="8"/>
        <v>0</v>
      </c>
      <c r="AK74" s="170">
        <f t="shared" si="8"/>
        <v>0</v>
      </c>
      <c r="AL74" s="170">
        <f t="shared" ref="AL74:BC74" si="9">AL28</f>
        <v>0</v>
      </c>
      <c r="AM74" s="170">
        <f t="shared" si="9"/>
        <v>0</v>
      </c>
      <c r="AN74" s="170">
        <f t="shared" si="9"/>
        <v>0</v>
      </c>
      <c r="AO74" s="170">
        <f t="shared" si="9"/>
        <v>0</v>
      </c>
      <c r="AP74" s="170">
        <f t="shared" si="9"/>
        <v>0</v>
      </c>
      <c r="AQ74" s="170">
        <f t="shared" si="9"/>
        <v>0</v>
      </c>
      <c r="AR74" s="170">
        <f t="shared" si="9"/>
        <v>0</v>
      </c>
      <c r="AS74" s="170">
        <f t="shared" si="9"/>
        <v>0</v>
      </c>
      <c r="AT74" s="170">
        <f t="shared" si="9"/>
        <v>0</v>
      </c>
      <c r="AU74" s="170">
        <f t="shared" si="9"/>
        <v>0</v>
      </c>
      <c r="AV74" s="170">
        <f t="shared" si="9"/>
        <v>0</v>
      </c>
      <c r="AW74" s="170">
        <f t="shared" si="9"/>
        <v>0</v>
      </c>
      <c r="AX74" s="170">
        <f t="shared" si="9"/>
        <v>0</v>
      </c>
      <c r="AY74" s="170">
        <f t="shared" si="9"/>
        <v>0</v>
      </c>
      <c r="AZ74" s="170">
        <f t="shared" si="9"/>
        <v>0</v>
      </c>
      <c r="BA74" s="170">
        <f t="shared" si="9"/>
        <v>0</v>
      </c>
      <c r="BB74" s="170">
        <f t="shared" si="9"/>
        <v>0</v>
      </c>
      <c r="BC74" s="170">
        <f t="shared" si="9"/>
        <v>0</v>
      </c>
    </row>
    <row r="75" spans="1:55" s="42" customFormat="1" ht="14.25" customHeight="1" x14ac:dyDescent="0.3">
      <c r="A75" s="41"/>
      <c r="B75" s="270" t="s">
        <v>57</v>
      </c>
      <c r="C75" s="266"/>
      <c r="D75" s="152"/>
      <c r="E75" s="150"/>
      <c r="F75" s="176">
        <f>F74-F73</f>
        <v>0</v>
      </c>
      <c r="G75" s="176">
        <f t="shared" ref="G75:BC75" si="10">G74-G73</f>
        <v>0</v>
      </c>
      <c r="H75" s="176">
        <f t="shared" si="10"/>
        <v>0</v>
      </c>
      <c r="I75" s="176">
        <f t="shared" si="10"/>
        <v>0</v>
      </c>
      <c r="J75" s="176">
        <f t="shared" si="10"/>
        <v>0</v>
      </c>
      <c r="K75" s="176">
        <f t="shared" si="10"/>
        <v>0</v>
      </c>
      <c r="L75" s="176">
        <f t="shared" si="10"/>
        <v>0</v>
      </c>
      <c r="M75" s="176">
        <f t="shared" si="10"/>
        <v>0</v>
      </c>
      <c r="N75" s="176">
        <f t="shared" si="10"/>
        <v>0</v>
      </c>
      <c r="O75" s="176">
        <f t="shared" si="10"/>
        <v>0</v>
      </c>
      <c r="P75" s="176">
        <f t="shared" si="10"/>
        <v>0</v>
      </c>
      <c r="Q75" s="176">
        <f t="shared" si="10"/>
        <v>0</v>
      </c>
      <c r="R75" s="176">
        <f t="shared" si="10"/>
        <v>0</v>
      </c>
      <c r="S75" s="176">
        <f t="shared" si="10"/>
        <v>0</v>
      </c>
      <c r="T75" s="176">
        <f t="shared" si="10"/>
        <v>0</v>
      </c>
      <c r="U75" s="176">
        <f t="shared" si="10"/>
        <v>0</v>
      </c>
      <c r="V75" s="176">
        <f t="shared" si="10"/>
        <v>0</v>
      </c>
      <c r="W75" s="176">
        <f t="shared" si="10"/>
        <v>0</v>
      </c>
      <c r="X75" s="176">
        <f t="shared" si="10"/>
        <v>0</v>
      </c>
      <c r="Y75" s="176">
        <f t="shared" si="10"/>
        <v>0</v>
      </c>
      <c r="Z75" s="176">
        <f t="shared" si="10"/>
        <v>0</v>
      </c>
      <c r="AA75" s="176">
        <f t="shared" si="10"/>
        <v>0</v>
      </c>
      <c r="AB75" s="176">
        <f t="shared" si="10"/>
        <v>0</v>
      </c>
      <c r="AC75" s="176">
        <f t="shared" si="10"/>
        <v>0</v>
      </c>
      <c r="AD75" s="176">
        <f t="shared" si="10"/>
        <v>0</v>
      </c>
      <c r="AE75" s="176">
        <f t="shared" si="10"/>
        <v>0</v>
      </c>
      <c r="AF75" s="176">
        <f t="shared" si="10"/>
        <v>0</v>
      </c>
      <c r="AG75" s="176">
        <f t="shared" si="10"/>
        <v>0</v>
      </c>
      <c r="AH75" s="176">
        <f t="shared" si="10"/>
        <v>0</v>
      </c>
      <c r="AI75" s="176">
        <f t="shared" si="10"/>
        <v>0</v>
      </c>
      <c r="AJ75" s="176">
        <f t="shared" si="10"/>
        <v>0</v>
      </c>
      <c r="AK75" s="176">
        <f t="shared" si="10"/>
        <v>0</v>
      </c>
      <c r="AL75" s="176">
        <f t="shared" si="10"/>
        <v>0</v>
      </c>
      <c r="AM75" s="176">
        <f t="shared" si="10"/>
        <v>0</v>
      </c>
      <c r="AN75" s="176">
        <f t="shared" si="10"/>
        <v>0</v>
      </c>
      <c r="AO75" s="176">
        <f t="shared" si="10"/>
        <v>0</v>
      </c>
      <c r="AP75" s="176">
        <f t="shared" si="10"/>
        <v>0</v>
      </c>
      <c r="AQ75" s="176">
        <f t="shared" si="10"/>
        <v>0</v>
      </c>
      <c r="AR75" s="176">
        <f t="shared" si="10"/>
        <v>0</v>
      </c>
      <c r="AS75" s="176">
        <f t="shared" si="10"/>
        <v>0</v>
      </c>
      <c r="AT75" s="176">
        <f t="shared" si="10"/>
        <v>0</v>
      </c>
      <c r="AU75" s="176">
        <f t="shared" si="10"/>
        <v>0</v>
      </c>
      <c r="AV75" s="176">
        <f t="shared" si="10"/>
        <v>0</v>
      </c>
      <c r="AW75" s="176">
        <f t="shared" si="10"/>
        <v>0</v>
      </c>
      <c r="AX75" s="176">
        <f t="shared" si="10"/>
        <v>0</v>
      </c>
      <c r="AY75" s="176">
        <f t="shared" si="10"/>
        <v>0</v>
      </c>
      <c r="AZ75" s="176">
        <f t="shared" si="10"/>
        <v>0</v>
      </c>
      <c r="BA75" s="176">
        <f t="shared" si="10"/>
        <v>0</v>
      </c>
      <c r="BB75" s="176">
        <f t="shared" si="10"/>
        <v>0</v>
      </c>
      <c r="BC75" s="176">
        <f t="shared" si="10"/>
        <v>0</v>
      </c>
    </row>
    <row r="76" spans="1:55" s="42" customFormat="1" ht="14.25" customHeight="1" x14ac:dyDescent="0.3">
      <c r="A76" s="41"/>
      <c r="B76" s="260" t="s">
        <v>58</v>
      </c>
      <c r="C76" s="261"/>
      <c r="D76" s="152"/>
      <c r="E76" s="150"/>
      <c r="F76" s="176">
        <f t="shared" ref="F76:AK76" si="11">F42</f>
        <v>0</v>
      </c>
      <c r="G76" s="176">
        <f t="shared" si="11"/>
        <v>0</v>
      </c>
      <c r="H76" s="176">
        <f t="shared" si="11"/>
        <v>0</v>
      </c>
      <c r="I76" s="176">
        <f t="shared" si="11"/>
        <v>0</v>
      </c>
      <c r="J76" s="176">
        <f t="shared" si="11"/>
        <v>0</v>
      </c>
      <c r="K76" s="176">
        <f t="shared" si="11"/>
        <v>0</v>
      </c>
      <c r="L76" s="176">
        <f t="shared" si="11"/>
        <v>0</v>
      </c>
      <c r="M76" s="176">
        <f t="shared" si="11"/>
        <v>0</v>
      </c>
      <c r="N76" s="176">
        <f t="shared" si="11"/>
        <v>0</v>
      </c>
      <c r="O76" s="176">
        <f t="shared" si="11"/>
        <v>0</v>
      </c>
      <c r="P76" s="176">
        <f t="shared" si="11"/>
        <v>0</v>
      </c>
      <c r="Q76" s="176">
        <f t="shared" si="11"/>
        <v>0</v>
      </c>
      <c r="R76" s="176">
        <f t="shared" si="11"/>
        <v>0</v>
      </c>
      <c r="S76" s="176">
        <f t="shared" si="11"/>
        <v>0</v>
      </c>
      <c r="T76" s="176">
        <f t="shared" si="11"/>
        <v>0</v>
      </c>
      <c r="U76" s="176">
        <f t="shared" si="11"/>
        <v>0</v>
      </c>
      <c r="V76" s="176">
        <f t="shared" si="11"/>
        <v>0</v>
      </c>
      <c r="W76" s="176">
        <f t="shared" si="11"/>
        <v>0</v>
      </c>
      <c r="X76" s="176">
        <f t="shared" si="11"/>
        <v>0</v>
      </c>
      <c r="Y76" s="176">
        <f t="shared" si="11"/>
        <v>0</v>
      </c>
      <c r="Z76" s="176">
        <f t="shared" si="11"/>
        <v>0</v>
      </c>
      <c r="AA76" s="176">
        <f t="shared" si="11"/>
        <v>0</v>
      </c>
      <c r="AB76" s="176">
        <f t="shared" si="11"/>
        <v>0</v>
      </c>
      <c r="AC76" s="176">
        <f t="shared" si="11"/>
        <v>0</v>
      </c>
      <c r="AD76" s="176">
        <f t="shared" si="11"/>
        <v>0</v>
      </c>
      <c r="AE76" s="176">
        <f t="shared" si="11"/>
        <v>0</v>
      </c>
      <c r="AF76" s="176">
        <f t="shared" si="11"/>
        <v>0</v>
      </c>
      <c r="AG76" s="176">
        <f t="shared" si="11"/>
        <v>0</v>
      </c>
      <c r="AH76" s="176">
        <f t="shared" si="11"/>
        <v>0</v>
      </c>
      <c r="AI76" s="176">
        <f t="shared" si="11"/>
        <v>0</v>
      </c>
      <c r="AJ76" s="176">
        <f t="shared" si="11"/>
        <v>0</v>
      </c>
      <c r="AK76" s="176">
        <f t="shared" si="11"/>
        <v>0</v>
      </c>
      <c r="AL76" s="176">
        <f t="shared" ref="AL76:BC76" si="12">AL42</f>
        <v>0</v>
      </c>
      <c r="AM76" s="176">
        <f t="shared" si="12"/>
        <v>0</v>
      </c>
      <c r="AN76" s="176">
        <f t="shared" si="12"/>
        <v>0</v>
      </c>
      <c r="AO76" s="176">
        <f t="shared" si="12"/>
        <v>0</v>
      </c>
      <c r="AP76" s="176">
        <f t="shared" si="12"/>
        <v>0</v>
      </c>
      <c r="AQ76" s="176">
        <f t="shared" si="12"/>
        <v>0</v>
      </c>
      <c r="AR76" s="176">
        <f t="shared" si="12"/>
        <v>0</v>
      </c>
      <c r="AS76" s="176">
        <f t="shared" si="12"/>
        <v>0</v>
      </c>
      <c r="AT76" s="176">
        <f t="shared" si="12"/>
        <v>0</v>
      </c>
      <c r="AU76" s="176">
        <f t="shared" si="12"/>
        <v>0</v>
      </c>
      <c r="AV76" s="176">
        <f t="shared" si="12"/>
        <v>0</v>
      </c>
      <c r="AW76" s="176">
        <f t="shared" si="12"/>
        <v>0</v>
      </c>
      <c r="AX76" s="176">
        <f t="shared" si="12"/>
        <v>0</v>
      </c>
      <c r="AY76" s="176">
        <f t="shared" si="12"/>
        <v>0</v>
      </c>
      <c r="AZ76" s="176">
        <f t="shared" si="12"/>
        <v>0</v>
      </c>
      <c r="BA76" s="176">
        <f t="shared" si="12"/>
        <v>0</v>
      </c>
      <c r="BB76" s="176">
        <f t="shared" si="12"/>
        <v>0</v>
      </c>
      <c r="BC76" s="176">
        <f t="shared" si="12"/>
        <v>0</v>
      </c>
    </row>
    <row r="77" spans="1:55" s="42" customFormat="1" ht="14.25" customHeight="1" x14ac:dyDescent="0.3">
      <c r="A77" s="41"/>
      <c r="B77" s="260" t="s">
        <v>59</v>
      </c>
      <c r="C77" s="261"/>
      <c r="D77" s="152"/>
      <c r="E77" s="150"/>
      <c r="F77" s="176">
        <f t="shared" ref="F77:AK77" si="13">F29</f>
        <v>0</v>
      </c>
      <c r="G77" s="176">
        <f t="shared" si="13"/>
        <v>0</v>
      </c>
      <c r="H77" s="176">
        <f t="shared" si="13"/>
        <v>0</v>
      </c>
      <c r="I77" s="176">
        <f t="shared" si="13"/>
        <v>0</v>
      </c>
      <c r="J77" s="176">
        <f t="shared" si="13"/>
        <v>0</v>
      </c>
      <c r="K77" s="176">
        <f t="shared" si="13"/>
        <v>0</v>
      </c>
      <c r="L77" s="176">
        <f t="shared" si="13"/>
        <v>0</v>
      </c>
      <c r="M77" s="176">
        <f t="shared" si="13"/>
        <v>0</v>
      </c>
      <c r="N77" s="176">
        <f t="shared" si="13"/>
        <v>0</v>
      </c>
      <c r="O77" s="176">
        <f t="shared" si="13"/>
        <v>0</v>
      </c>
      <c r="P77" s="176">
        <f t="shared" si="13"/>
        <v>0</v>
      </c>
      <c r="Q77" s="176">
        <f t="shared" si="13"/>
        <v>0</v>
      </c>
      <c r="R77" s="176">
        <f t="shared" si="13"/>
        <v>0</v>
      </c>
      <c r="S77" s="176">
        <f t="shared" si="13"/>
        <v>0</v>
      </c>
      <c r="T77" s="176">
        <f t="shared" si="13"/>
        <v>0</v>
      </c>
      <c r="U77" s="176">
        <f t="shared" si="13"/>
        <v>0</v>
      </c>
      <c r="V77" s="176">
        <f t="shared" si="13"/>
        <v>0</v>
      </c>
      <c r="W77" s="176">
        <f t="shared" si="13"/>
        <v>0</v>
      </c>
      <c r="X77" s="176">
        <f t="shared" si="13"/>
        <v>0</v>
      </c>
      <c r="Y77" s="176">
        <f t="shared" si="13"/>
        <v>0</v>
      </c>
      <c r="Z77" s="176">
        <f t="shared" si="13"/>
        <v>0</v>
      </c>
      <c r="AA77" s="176">
        <f t="shared" si="13"/>
        <v>0</v>
      </c>
      <c r="AB77" s="176">
        <f t="shared" si="13"/>
        <v>0</v>
      </c>
      <c r="AC77" s="176">
        <f t="shared" si="13"/>
        <v>0</v>
      </c>
      <c r="AD77" s="176">
        <f t="shared" si="13"/>
        <v>0</v>
      </c>
      <c r="AE77" s="176">
        <f t="shared" si="13"/>
        <v>0</v>
      </c>
      <c r="AF77" s="176">
        <f t="shared" si="13"/>
        <v>0</v>
      </c>
      <c r="AG77" s="176">
        <f t="shared" si="13"/>
        <v>0</v>
      </c>
      <c r="AH77" s="176">
        <f t="shared" si="13"/>
        <v>0</v>
      </c>
      <c r="AI77" s="176">
        <f t="shared" si="13"/>
        <v>0</v>
      </c>
      <c r="AJ77" s="176">
        <f t="shared" si="13"/>
        <v>0</v>
      </c>
      <c r="AK77" s="176">
        <f t="shared" si="13"/>
        <v>0</v>
      </c>
      <c r="AL77" s="176">
        <f t="shared" ref="AL77:BC77" si="14">AL29</f>
        <v>0</v>
      </c>
      <c r="AM77" s="176">
        <f t="shared" si="14"/>
        <v>0</v>
      </c>
      <c r="AN77" s="176">
        <f t="shared" si="14"/>
        <v>0</v>
      </c>
      <c r="AO77" s="176">
        <f t="shared" si="14"/>
        <v>0</v>
      </c>
      <c r="AP77" s="176">
        <f t="shared" si="14"/>
        <v>0</v>
      </c>
      <c r="AQ77" s="176">
        <f t="shared" si="14"/>
        <v>0</v>
      </c>
      <c r="AR77" s="176">
        <f t="shared" si="14"/>
        <v>0</v>
      </c>
      <c r="AS77" s="176">
        <f t="shared" si="14"/>
        <v>0</v>
      </c>
      <c r="AT77" s="176">
        <f t="shared" si="14"/>
        <v>0</v>
      </c>
      <c r="AU77" s="176">
        <f t="shared" si="14"/>
        <v>0</v>
      </c>
      <c r="AV77" s="176">
        <f t="shared" si="14"/>
        <v>0</v>
      </c>
      <c r="AW77" s="176">
        <f t="shared" si="14"/>
        <v>0</v>
      </c>
      <c r="AX77" s="176">
        <f t="shared" si="14"/>
        <v>0</v>
      </c>
      <c r="AY77" s="176">
        <f t="shared" si="14"/>
        <v>0</v>
      </c>
      <c r="AZ77" s="176">
        <f t="shared" si="14"/>
        <v>0</v>
      </c>
      <c r="BA77" s="176">
        <f t="shared" si="14"/>
        <v>0</v>
      </c>
      <c r="BB77" s="176">
        <f t="shared" si="14"/>
        <v>0</v>
      </c>
      <c r="BC77" s="176">
        <f t="shared" si="14"/>
        <v>0</v>
      </c>
    </row>
    <row r="78" spans="1:55" s="42" customFormat="1" ht="14.25" customHeight="1" x14ac:dyDescent="0.3">
      <c r="A78" s="41"/>
      <c r="B78" s="270" t="s">
        <v>60</v>
      </c>
      <c r="C78" s="266"/>
      <c r="D78" s="152"/>
      <c r="E78" s="150"/>
      <c r="F78" s="176">
        <f>F77-F76</f>
        <v>0</v>
      </c>
      <c r="G78" s="176">
        <f t="shared" ref="G78:BC78" si="15">G77-G76</f>
        <v>0</v>
      </c>
      <c r="H78" s="176">
        <f t="shared" si="15"/>
        <v>0</v>
      </c>
      <c r="I78" s="176">
        <f t="shared" si="15"/>
        <v>0</v>
      </c>
      <c r="J78" s="176">
        <f t="shared" si="15"/>
        <v>0</v>
      </c>
      <c r="K78" s="176">
        <f t="shared" si="15"/>
        <v>0</v>
      </c>
      <c r="L78" s="176">
        <f t="shared" si="15"/>
        <v>0</v>
      </c>
      <c r="M78" s="176">
        <f t="shared" si="15"/>
        <v>0</v>
      </c>
      <c r="N78" s="176">
        <f t="shared" si="15"/>
        <v>0</v>
      </c>
      <c r="O78" s="176">
        <f t="shared" si="15"/>
        <v>0</v>
      </c>
      <c r="P78" s="176">
        <f t="shared" si="15"/>
        <v>0</v>
      </c>
      <c r="Q78" s="176">
        <f t="shared" si="15"/>
        <v>0</v>
      </c>
      <c r="R78" s="176">
        <f t="shared" si="15"/>
        <v>0</v>
      </c>
      <c r="S78" s="176">
        <f t="shared" si="15"/>
        <v>0</v>
      </c>
      <c r="T78" s="176">
        <f t="shared" si="15"/>
        <v>0</v>
      </c>
      <c r="U78" s="176">
        <f t="shared" si="15"/>
        <v>0</v>
      </c>
      <c r="V78" s="176">
        <f t="shared" si="15"/>
        <v>0</v>
      </c>
      <c r="W78" s="176">
        <f t="shared" si="15"/>
        <v>0</v>
      </c>
      <c r="X78" s="176">
        <f t="shared" si="15"/>
        <v>0</v>
      </c>
      <c r="Y78" s="176">
        <f t="shared" si="15"/>
        <v>0</v>
      </c>
      <c r="Z78" s="176">
        <f t="shared" si="15"/>
        <v>0</v>
      </c>
      <c r="AA78" s="176">
        <f t="shared" si="15"/>
        <v>0</v>
      </c>
      <c r="AB78" s="176">
        <f t="shared" si="15"/>
        <v>0</v>
      </c>
      <c r="AC78" s="176">
        <f t="shared" si="15"/>
        <v>0</v>
      </c>
      <c r="AD78" s="176">
        <f t="shared" si="15"/>
        <v>0</v>
      </c>
      <c r="AE78" s="176">
        <f t="shared" si="15"/>
        <v>0</v>
      </c>
      <c r="AF78" s="176">
        <f t="shared" si="15"/>
        <v>0</v>
      </c>
      <c r="AG78" s="176">
        <f t="shared" si="15"/>
        <v>0</v>
      </c>
      <c r="AH78" s="176">
        <f t="shared" si="15"/>
        <v>0</v>
      </c>
      <c r="AI78" s="176">
        <f t="shared" si="15"/>
        <v>0</v>
      </c>
      <c r="AJ78" s="176">
        <f t="shared" si="15"/>
        <v>0</v>
      </c>
      <c r="AK78" s="176">
        <f t="shared" si="15"/>
        <v>0</v>
      </c>
      <c r="AL78" s="176">
        <f t="shared" si="15"/>
        <v>0</v>
      </c>
      <c r="AM78" s="176">
        <f t="shared" si="15"/>
        <v>0</v>
      </c>
      <c r="AN78" s="176">
        <f t="shared" si="15"/>
        <v>0</v>
      </c>
      <c r="AO78" s="176">
        <f t="shared" si="15"/>
        <v>0</v>
      </c>
      <c r="AP78" s="176">
        <f t="shared" si="15"/>
        <v>0</v>
      </c>
      <c r="AQ78" s="176">
        <f t="shared" si="15"/>
        <v>0</v>
      </c>
      <c r="AR78" s="176">
        <f t="shared" si="15"/>
        <v>0</v>
      </c>
      <c r="AS78" s="176">
        <f t="shared" si="15"/>
        <v>0</v>
      </c>
      <c r="AT78" s="176">
        <f t="shared" si="15"/>
        <v>0</v>
      </c>
      <c r="AU78" s="176">
        <f t="shared" si="15"/>
        <v>0</v>
      </c>
      <c r="AV78" s="176">
        <f t="shared" si="15"/>
        <v>0</v>
      </c>
      <c r="AW78" s="176">
        <f t="shared" si="15"/>
        <v>0</v>
      </c>
      <c r="AX78" s="176">
        <f t="shared" si="15"/>
        <v>0</v>
      </c>
      <c r="AY78" s="176">
        <f t="shared" si="15"/>
        <v>0</v>
      </c>
      <c r="AZ78" s="176">
        <f t="shared" si="15"/>
        <v>0</v>
      </c>
      <c r="BA78" s="176">
        <f t="shared" si="15"/>
        <v>0</v>
      </c>
      <c r="BB78" s="176">
        <f t="shared" si="15"/>
        <v>0</v>
      </c>
      <c r="BC78" s="176">
        <f t="shared" si="15"/>
        <v>0</v>
      </c>
    </row>
    <row r="79" spans="1:55" ht="14.25" customHeight="1" x14ac:dyDescent="0.3">
      <c r="A79" s="43"/>
      <c r="B79" s="270" t="s">
        <v>61</v>
      </c>
      <c r="C79" s="266"/>
      <c r="D79" s="145"/>
      <c r="E79" s="163"/>
      <c r="F79" s="176">
        <f t="shared" ref="F79:BC79" si="16">F75+F78-F67</f>
        <v>0</v>
      </c>
      <c r="G79" s="176">
        <f t="shared" si="16"/>
        <v>0</v>
      </c>
      <c r="H79" s="176">
        <f t="shared" si="16"/>
        <v>0</v>
      </c>
      <c r="I79" s="176">
        <f t="shared" si="16"/>
        <v>0</v>
      </c>
      <c r="J79" s="176">
        <f t="shared" si="16"/>
        <v>0</v>
      </c>
      <c r="K79" s="176">
        <f t="shared" si="16"/>
        <v>0</v>
      </c>
      <c r="L79" s="176">
        <f t="shared" si="16"/>
        <v>0</v>
      </c>
      <c r="M79" s="176">
        <f t="shared" si="16"/>
        <v>0</v>
      </c>
      <c r="N79" s="176">
        <f t="shared" si="16"/>
        <v>0</v>
      </c>
      <c r="O79" s="176">
        <f t="shared" si="16"/>
        <v>0</v>
      </c>
      <c r="P79" s="176">
        <f t="shared" si="16"/>
        <v>0</v>
      </c>
      <c r="Q79" s="176">
        <f t="shared" si="16"/>
        <v>0</v>
      </c>
      <c r="R79" s="176">
        <f t="shared" si="16"/>
        <v>0</v>
      </c>
      <c r="S79" s="176">
        <f t="shared" si="16"/>
        <v>0</v>
      </c>
      <c r="T79" s="176">
        <f t="shared" si="16"/>
        <v>0</v>
      </c>
      <c r="U79" s="176">
        <f t="shared" si="16"/>
        <v>0</v>
      </c>
      <c r="V79" s="176">
        <f t="shared" si="16"/>
        <v>0</v>
      </c>
      <c r="W79" s="176">
        <f t="shared" si="16"/>
        <v>0</v>
      </c>
      <c r="X79" s="176">
        <f t="shared" si="16"/>
        <v>0</v>
      </c>
      <c r="Y79" s="176">
        <f t="shared" si="16"/>
        <v>0</v>
      </c>
      <c r="Z79" s="176">
        <f t="shared" si="16"/>
        <v>0</v>
      </c>
      <c r="AA79" s="176">
        <f t="shared" si="16"/>
        <v>0</v>
      </c>
      <c r="AB79" s="176">
        <f t="shared" si="16"/>
        <v>0</v>
      </c>
      <c r="AC79" s="176">
        <f t="shared" si="16"/>
        <v>0</v>
      </c>
      <c r="AD79" s="176">
        <f t="shared" si="16"/>
        <v>0</v>
      </c>
      <c r="AE79" s="176">
        <f t="shared" si="16"/>
        <v>0</v>
      </c>
      <c r="AF79" s="176">
        <f t="shared" si="16"/>
        <v>0</v>
      </c>
      <c r="AG79" s="176">
        <f t="shared" si="16"/>
        <v>0</v>
      </c>
      <c r="AH79" s="176">
        <f t="shared" si="16"/>
        <v>0</v>
      </c>
      <c r="AI79" s="176">
        <f t="shared" si="16"/>
        <v>0</v>
      </c>
      <c r="AJ79" s="176">
        <f t="shared" si="16"/>
        <v>0</v>
      </c>
      <c r="AK79" s="176">
        <f t="shared" si="16"/>
        <v>0</v>
      </c>
      <c r="AL79" s="176">
        <f t="shared" si="16"/>
        <v>0</v>
      </c>
      <c r="AM79" s="176">
        <f t="shared" si="16"/>
        <v>0</v>
      </c>
      <c r="AN79" s="176">
        <f t="shared" si="16"/>
        <v>0</v>
      </c>
      <c r="AO79" s="176">
        <f t="shared" si="16"/>
        <v>0</v>
      </c>
      <c r="AP79" s="176">
        <f t="shared" si="16"/>
        <v>0</v>
      </c>
      <c r="AQ79" s="176">
        <f t="shared" si="16"/>
        <v>0</v>
      </c>
      <c r="AR79" s="176">
        <f t="shared" si="16"/>
        <v>0</v>
      </c>
      <c r="AS79" s="176">
        <f t="shared" si="16"/>
        <v>0</v>
      </c>
      <c r="AT79" s="176">
        <f t="shared" si="16"/>
        <v>0</v>
      </c>
      <c r="AU79" s="176">
        <f t="shared" si="16"/>
        <v>0</v>
      </c>
      <c r="AV79" s="176">
        <f t="shared" si="16"/>
        <v>0</v>
      </c>
      <c r="AW79" s="176">
        <f t="shared" si="16"/>
        <v>0</v>
      </c>
      <c r="AX79" s="176">
        <f t="shared" si="16"/>
        <v>0</v>
      </c>
      <c r="AY79" s="176">
        <f t="shared" si="16"/>
        <v>0</v>
      </c>
      <c r="AZ79" s="176">
        <f t="shared" si="16"/>
        <v>0</v>
      </c>
      <c r="BA79" s="176">
        <f t="shared" si="16"/>
        <v>0</v>
      </c>
      <c r="BB79" s="176">
        <f t="shared" si="16"/>
        <v>0</v>
      </c>
      <c r="BC79" s="176">
        <f t="shared" si="16"/>
        <v>0</v>
      </c>
    </row>
    <row r="80" spans="1:55" ht="14.25" customHeight="1" x14ac:dyDescent="0.3">
      <c r="A80" s="43"/>
      <c r="B80" s="273" t="s">
        <v>62</v>
      </c>
      <c r="C80" s="267"/>
      <c r="D80" s="146"/>
      <c r="E80" s="168"/>
      <c r="F80" s="177">
        <f t="shared" ref="F80:AK80" si="17">F29+F28</f>
        <v>0</v>
      </c>
      <c r="G80" s="177">
        <f t="shared" si="17"/>
        <v>0</v>
      </c>
      <c r="H80" s="177">
        <f t="shared" si="17"/>
        <v>0</v>
      </c>
      <c r="I80" s="177">
        <f t="shared" si="17"/>
        <v>0</v>
      </c>
      <c r="J80" s="177">
        <f t="shared" si="17"/>
        <v>0</v>
      </c>
      <c r="K80" s="177">
        <f t="shared" si="17"/>
        <v>0</v>
      </c>
      <c r="L80" s="177">
        <f t="shared" si="17"/>
        <v>0</v>
      </c>
      <c r="M80" s="177">
        <f t="shared" si="17"/>
        <v>0</v>
      </c>
      <c r="N80" s="177">
        <f t="shared" si="17"/>
        <v>0</v>
      </c>
      <c r="O80" s="177">
        <f t="shared" si="17"/>
        <v>0</v>
      </c>
      <c r="P80" s="177">
        <f t="shared" si="17"/>
        <v>0</v>
      </c>
      <c r="Q80" s="177">
        <f t="shared" si="17"/>
        <v>0</v>
      </c>
      <c r="R80" s="177">
        <f t="shared" si="17"/>
        <v>0</v>
      </c>
      <c r="S80" s="177">
        <f t="shared" si="17"/>
        <v>0</v>
      </c>
      <c r="T80" s="177">
        <f t="shared" si="17"/>
        <v>0</v>
      </c>
      <c r="U80" s="177">
        <f t="shared" si="17"/>
        <v>0</v>
      </c>
      <c r="V80" s="177">
        <f t="shared" si="17"/>
        <v>0</v>
      </c>
      <c r="W80" s="177">
        <f t="shared" si="17"/>
        <v>0</v>
      </c>
      <c r="X80" s="177">
        <f t="shared" si="17"/>
        <v>0</v>
      </c>
      <c r="Y80" s="177">
        <f t="shared" si="17"/>
        <v>0</v>
      </c>
      <c r="Z80" s="177">
        <f t="shared" si="17"/>
        <v>0</v>
      </c>
      <c r="AA80" s="177">
        <f t="shared" si="17"/>
        <v>0</v>
      </c>
      <c r="AB80" s="177">
        <f t="shared" si="17"/>
        <v>0</v>
      </c>
      <c r="AC80" s="177">
        <f t="shared" si="17"/>
        <v>0</v>
      </c>
      <c r="AD80" s="177">
        <f t="shared" si="17"/>
        <v>0</v>
      </c>
      <c r="AE80" s="177">
        <f t="shared" si="17"/>
        <v>0</v>
      </c>
      <c r="AF80" s="177">
        <f t="shared" si="17"/>
        <v>0</v>
      </c>
      <c r="AG80" s="177">
        <f t="shared" si="17"/>
        <v>0</v>
      </c>
      <c r="AH80" s="177">
        <f t="shared" si="17"/>
        <v>0</v>
      </c>
      <c r="AI80" s="177">
        <f t="shared" si="17"/>
        <v>0</v>
      </c>
      <c r="AJ80" s="177">
        <f t="shared" si="17"/>
        <v>0</v>
      </c>
      <c r="AK80" s="177">
        <f t="shared" si="17"/>
        <v>0</v>
      </c>
      <c r="AL80" s="177">
        <f t="shared" ref="AL80:BC80" si="18">AL29+AL28</f>
        <v>0</v>
      </c>
      <c r="AM80" s="177">
        <f t="shared" si="18"/>
        <v>0</v>
      </c>
      <c r="AN80" s="177">
        <f t="shared" si="18"/>
        <v>0</v>
      </c>
      <c r="AO80" s="177">
        <f t="shared" si="18"/>
        <v>0</v>
      </c>
      <c r="AP80" s="177">
        <f t="shared" si="18"/>
        <v>0</v>
      </c>
      <c r="AQ80" s="177">
        <f t="shared" si="18"/>
        <v>0</v>
      </c>
      <c r="AR80" s="177">
        <f t="shared" si="18"/>
        <v>0</v>
      </c>
      <c r="AS80" s="177">
        <f t="shared" si="18"/>
        <v>0</v>
      </c>
      <c r="AT80" s="177">
        <f t="shared" si="18"/>
        <v>0</v>
      </c>
      <c r="AU80" s="177">
        <f t="shared" si="18"/>
        <v>0</v>
      </c>
      <c r="AV80" s="177">
        <f t="shared" si="18"/>
        <v>0</v>
      </c>
      <c r="AW80" s="177">
        <f t="shared" si="18"/>
        <v>0</v>
      </c>
      <c r="AX80" s="177">
        <f t="shared" si="18"/>
        <v>0</v>
      </c>
      <c r="AY80" s="177">
        <f t="shared" si="18"/>
        <v>0</v>
      </c>
      <c r="AZ80" s="177">
        <f t="shared" si="18"/>
        <v>0</v>
      </c>
      <c r="BA80" s="177">
        <f t="shared" si="18"/>
        <v>0</v>
      </c>
      <c r="BB80" s="177">
        <f t="shared" si="18"/>
        <v>0</v>
      </c>
      <c r="BC80" s="177">
        <f t="shared" si="18"/>
        <v>0</v>
      </c>
    </row>
    <row r="81" spans="1:255" ht="14.25" customHeight="1" x14ac:dyDescent="0.3"/>
    <row r="82" spans="1:255" s="43" customFormat="1" ht="20.149999999999999" customHeight="1" x14ac:dyDescent="0.25">
      <c r="B82" s="234" t="s">
        <v>63</v>
      </c>
      <c r="C82" s="256"/>
      <c r="D82" s="235"/>
      <c r="E82" s="236"/>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c r="AN82" s="213"/>
      <c r="AO82" s="213"/>
      <c r="AP82" s="213"/>
      <c r="AQ82" s="213"/>
      <c r="AR82" s="213"/>
      <c r="AS82" s="213"/>
      <c r="AT82" s="213"/>
      <c r="AU82" s="213"/>
      <c r="AV82" s="213"/>
      <c r="AW82" s="213"/>
      <c r="AX82" s="213"/>
      <c r="AY82" s="213"/>
      <c r="AZ82" s="213"/>
      <c r="BA82" s="213"/>
      <c r="BB82" s="213"/>
      <c r="BC82" s="213"/>
    </row>
    <row r="83" spans="1:255" ht="14.25" customHeight="1" x14ac:dyDescent="0.3">
      <c r="B83" s="258" t="s">
        <v>64</v>
      </c>
      <c r="C83" s="259"/>
      <c r="D83" s="147"/>
      <c r="E83" s="172"/>
      <c r="F83" s="170" t="e">
        <f t="shared" ref="F83:AK83" si="19">F27/F30</f>
        <v>#DIV/0!</v>
      </c>
      <c r="G83" s="170" t="e">
        <f t="shared" si="19"/>
        <v>#DIV/0!</v>
      </c>
      <c r="H83" s="170" t="e">
        <f t="shared" si="19"/>
        <v>#DIV/0!</v>
      </c>
      <c r="I83" s="170" t="e">
        <f t="shared" si="19"/>
        <v>#DIV/0!</v>
      </c>
      <c r="J83" s="170" t="e">
        <f t="shared" si="19"/>
        <v>#DIV/0!</v>
      </c>
      <c r="K83" s="170" t="e">
        <f t="shared" si="19"/>
        <v>#DIV/0!</v>
      </c>
      <c r="L83" s="170" t="e">
        <f t="shared" si="19"/>
        <v>#DIV/0!</v>
      </c>
      <c r="M83" s="170" t="e">
        <f t="shared" si="19"/>
        <v>#DIV/0!</v>
      </c>
      <c r="N83" s="170" t="e">
        <f t="shared" si="19"/>
        <v>#DIV/0!</v>
      </c>
      <c r="O83" s="170" t="e">
        <f t="shared" si="19"/>
        <v>#DIV/0!</v>
      </c>
      <c r="P83" s="170" t="e">
        <f t="shared" si="19"/>
        <v>#DIV/0!</v>
      </c>
      <c r="Q83" s="170" t="e">
        <f t="shared" si="19"/>
        <v>#DIV/0!</v>
      </c>
      <c r="R83" s="170" t="e">
        <f t="shared" si="19"/>
        <v>#DIV/0!</v>
      </c>
      <c r="S83" s="170" t="e">
        <f t="shared" si="19"/>
        <v>#DIV/0!</v>
      </c>
      <c r="T83" s="170" t="e">
        <f t="shared" si="19"/>
        <v>#DIV/0!</v>
      </c>
      <c r="U83" s="170" t="e">
        <f t="shared" si="19"/>
        <v>#DIV/0!</v>
      </c>
      <c r="V83" s="170" t="e">
        <f t="shared" si="19"/>
        <v>#DIV/0!</v>
      </c>
      <c r="W83" s="170" t="e">
        <f t="shared" si="19"/>
        <v>#DIV/0!</v>
      </c>
      <c r="X83" s="170" t="e">
        <f t="shared" si="19"/>
        <v>#DIV/0!</v>
      </c>
      <c r="Y83" s="170" t="e">
        <f t="shared" si="19"/>
        <v>#DIV/0!</v>
      </c>
      <c r="Z83" s="170" t="e">
        <f t="shared" si="19"/>
        <v>#DIV/0!</v>
      </c>
      <c r="AA83" s="170" t="e">
        <f t="shared" si="19"/>
        <v>#DIV/0!</v>
      </c>
      <c r="AB83" s="170" t="e">
        <f t="shared" si="19"/>
        <v>#DIV/0!</v>
      </c>
      <c r="AC83" s="170" t="e">
        <f t="shared" si="19"/>
        <v>#DIV/0!</v>
      </c>
      <c r="AD83" s="170" t="e">
        <f t="shared" si="19"/>
        <v>#DIV/0!</v>
      </c>
      <c r="AE83" s="170" t="e">
        <f t="shared" si="19"/>
        <v>#DIV/0!</v>
      </c>
      <c r="AF83" s="170" t="e">
        <f t="shared" si="19"/>
        <v>#DIV/0!</v>
      </c>
      <c r="AG83" s="170" t="e">
        <f t="shared" si="19"/>
        <v>#DIV/0!</v>
      </c>
      <c r="AH83" s="170" t="e">
        <f t="shared" si="19"/>
        <v>#DIV/0!</v>
      </c>
      <c r="AI83" s="170" t="e">
        <f t="shared" si="19"/>
        <v>#DIV/0!</v>
      </c>
      <c r="AJ83" s="170" t="e">
        <f t="shared" si="19"/>
        <v>#DIV/0!</v>
      </c>
      <c r="AK83" s="170" t="e">
        <f t="shared" si="19"/>
        <v>#DIV/0!</v>
      </c>
      <c r="AL83" s="170" t="e">
        <f t="shared" ref="AL83:BC83" si="20">AL27/AL30</f>
        <v>#DIV/0!</v>
      </c>
      <c r="AM83" s="170" t="e">
        <f t="shared" si="20"/>
        <v>#DIV/0!</v>
      </c>
      <c r="AN83" s="170" t="e">
        <f t="shared" si="20"/>
        <v>#DIV/0!</v>
      </c>
      <c r="AO83" s="170" t="e">
        <f t="shared" si="20"/>
        <v>#DIV/0!</v>
      </c>
      <c r="AP83" s="170" t="e">
        <f t="shared" si="20"/>
        <v>#DIV/0!</v>
      </c>
      <c r="AQ83" s="170" t="e">
        <f t="shared" si="20"/>
        <v>#DIV/0!</v>
      </c>
      <c r="AR83" s="170" t="e">
        <f t="shared" si="20"/>
        <v>#DIV/0!</v>
      </c>
      <c r="AS83" s="170" t="e">
        <f t="shared" si="20"/>
        <v>#DIV/0!</v>
      </c>
      <c r="AT83" s="170" t="e">
        <f t="shared" si="20"/>
        <v>#DIV/0!</v>
      </c>
      <c r="AU83" s="170" t="e">
        <f t="shared" si="20"/>
        <v>#DIV/0!</v>
      </c>
      <c r="AV83" s="170" t="e">
        <f t="shared" si="20"/>
        <v>#DIV/0!</v>
      </c>
      <c r="AW83" s="170" t="e">
        <f t="shared" si="20"/>
        <v>#DIV/0!</v>
      </c>
      <c r="AX83" s="170" t="e">
        <f t="shared" si="20"/>
        <v>#DIV/0!</v>
      </c>
      <c r="AY83" s="170" t="e">
        <f t="shared" si="20"/>
        <v>#DIV/0!</v>
      </c>
      <c r="AZ83" s="170" t="e">
        <f t="shared" si="20"/>
        <v>#DIV/0!</v>
      </c>
      <c r="BA83" s="170" t="e">
        <f t="shared" si="20"/>
        <v>#DIV/0!</v>
      </c>
      <c r="BB83" s="170" t="e">
        <f t="shared" si="20"/>
        <v>#DIV/0!</v>
      </c>
      <c r="BC83" s="170" t="e">
        <f t="shared" si="20"/>
        <v>#DIV/0!</v>
      </c>
    </row>
    <row r="84" spans="1:255" ht="14.25" customHeight="1" x14ac:dyDescent="0.3">
      <c r="B84" s="260" t="s">
        <v>65</v>
      </c>
      <c r="C84" s="261"/>
      <c r="D84" s="145"/>
      <c r="E84" s="163"/>
      <c r="F84" s="164" t="e">
        <f t="shared" ref="F84:AK84" si="21">F28/F30</f>
        <v>#DIV/0!</v>
      </c>
      <c r="G84" s="164" t="e">
        <f t="shared" si="21"/>
        <v>#DIV/0!</v>
      </c>
      <c r="H84" s="164" t="e">
        <f t="shared" si="21"/>
        <v>#DIV/0!</v>
      </c>
      <c r="I84" s="164" t="e">
        <f t="shared" si="21"/>
        <v>#DIV/0!</v>
      </c>
      <c r="J84" s="164" t="e">
        <f t="shared" si="21"/>
        <v>#DIV/0!</v>
      </c>
      <c r="K84" s="164" t="e">
        <f t="shared" si="21"/>
        <v>#DIV/0!</v>
      </c>
      <c r="L84" s="164" t="e">
        <f t="shared" si="21"/>
        <v>#DIV/0!</v>
      </c>
      <c r="M84" s="164" t="e">
        <f t="shared" si="21"/>
        <v>#DIV/0!</v>
      </c>
      <c r="N84" s="164" t="e">
        <f t="shared" si="21"/>
        <v>#DIV/0!</v>
      </c>
      <c r="O84" s="164" t="e">
        <f t="shared" si="21"/>
        <v>#DIV/0!</v>
      </c>
      <c r="P84" s="164" t="e">
        <f t="shared" si="21"/>
        <v>#DIV/0!</v>
      </c>
      <c r="Q84" s="164" t="e">
        <f t="shared" si="21"/>
        <v>#DIV/0!</v>
      </c>
      <c r="R84" s="164" t="e">
        <f t="shared" si="21"/>
        <v>#DIV/0!</v>
      </c>
      <c r="S84" s="164" t="e">
        <f t="shared" si="21"/>
        <v>#DIV/0!</v>
      </c>
      <c r="T84" s="164" t="e">
        <f t="shared" si="21"/>
        <v>#DIV/0!</v>
      </c>
      <c r="U84" s="164" t="e">
        <f t="shared" si="21"/>
        <v>#DIV/0!</v>
      </c>
      <c r="V84" s="164" t="e">
        <f t="shared" si="21"/>
        <v>#DIV/0!</v>
      </c>
      <c r="W84" s="164" t="e">
        <f t="shared" si="21"/>
        <v>#DIV/0!</v>
      </c>
      <c r="X84" s="164" t="e">
        <f t="shared" si="21"/>
        <v>#DIV/0!</v>
      </c>
      <c r="Y84" s="164" t="e">
        <f t="shared" si="21"/>
        <v>#DIV/0!</v>
      </c>
      <c r="Z84" s="164" t="e">
        <f t="shared" si="21"/>
        <v>#DIV/0!</v>
      </c>
      <c r="AA84" s="164" t="e">
        <f t="shared" si="21"/>
        <v>#DIV/0!</v>
      </c>
      <c r="AB84" s="164" t="e">
        <f t="shared" si="21"/>
        <v>#DIV/0!</v>
      </c>
      <c r="AC84" s="164" t="e">
        <f t="shared" si="21"/>
        <v>#DIV/0!</v>
      </c>
      <c r="AD84" s="164" t="e">
        <f t="shared" si="21"/>
        <v>#DIV/0!</v>
      </c>
      <c r="AE84" s="164" t="e">
        <f t="shared" si="21"/>
        <v>#DIV/0!</v>
      </c>
      <c r="AF84" s="164" t="e">
        <f t="shared" si="21"/>
        <v>#DIV/0!</v>
      </c>
      <c r="AG84" s="164" t="e">
        <f t="shared" si="21"/>
        <v>#DIV/0!</v>
      </c>
      <c r="AH84" s="164" t="e">
        <f t="shared" si="21"/>
        <v>#DIV/0!</v>
      </c>
      <c r="AI84" s="164" t="e">
        <f t="shared" si="21"/>
        <v>#DIV/0!</v>
      </c>
      <c r="AJ84" s="164" t="e">
        <f t="shared" si="21"/>
        <v>#DIV/0!</v>
      </c>
      <c r="AK84" s="164" t="e">
        <f t="shared" si="21"/>
        <v>#DIV/0!</v>
      </c>
      <c r="AL84" s="164" t="e">
        <f t="shared" ref="AL84:BC84" si="22">AL28/AL30</f>
        <v>#DIV/0!</v>
      </c>
      <c r="AM84" s="164" t="e">
        <f t="shared" si="22"/>
        <v>#DIV/0!</v>
      </c>
      <c r="AN84" s="164" t="e">
        <f t="shared" si="22"/>
        <v>#DIV/0!</v>
      </c>
      <c r="AO84" s="164" t="e">
        <f t="shared" si="22"/>
        <v>#DIV/0!</v>
      </c>
      <c r="AP84" s="164" t="e">
        <f t="shared" si="22"/>
        <v>#DIV/0!</v>
      </c>
      <c r="AQ84" s="164" t="e">
        <f t="shared" si="22"/>
        <v>#DIV/0!</v>
      </c>
      <c r="AR84" s="164" t="e">
        <f t="shared" si="22"/>
        <v>#DIV/0!</v>
      </c>
      <c r="AS84" s="164" t="e">
        <f t="shared" si="22"/>
        <v>#DIV/0!</v>
      </c>
      <c r="AT84" s="164" t="e">
        <f t="shared" si="22"/>
        <v>#DIV/0!</v>
      </c>
      <c r="AU84" s="164" t="e">
        <f t="shared" si="22"/>
        <v>#DIV/0!</v>
      </c>
      <c r="AV84" s="164" t="e">
        <f t="shared" si="22"/>
        <v>#DIV/0!</v>
      </c>
      <c r="AW84" s="164" t="e">
        <f t="shared" si="22"/>
        <v>#DIV/0!</v>
      </c>
      <c r="AX84" s="164" t="e">
        <f t="shared" si="22"/>
        <v>#DIV/0!</v>
      </c>
      <c r="AY84" s="164" t="e">
        <f t="shared" si="22"/>
        <v>#DIV/0!</v>
      </c>
      <c r="AZ84" s="164" t="e">
        <f t="shared" si="22"/>
        <v>#DIV/0!</v>
      </c>
      <c r="BA84" s="164" t="e">
        <f t="shared" si="22"/>
        <v>#DIV/0!</v>
      </c>
      <c r="BB84" s="164" t="e">
        <f t="shared" si="22"/>
        <v>#DIV/0!</v>
      </c>
      <c r="BC84" s="164" t="e">
        <f t="shared" si="22"/>
        <v>#DIV/0!</v>
      </c>
    </row>
    <row r="85" spans="1:255" ht="14.25" customHeight="1" x14ac:dyDescent="0.3">
      <c r="B85" s="260" t="s">
        <v>66</v>
      </c>
      <c r="C85" s="261"/>
      <c r="D85" s="145"/>
      <c r="E85" s="163"/>
      <c r="F85" s="164" t="e">
        <f t="shared" ref="F85:AK85" si="23">F29/F30</f>
        <v>#DIV/0!</v>
      </c>
      <c r="G85" s="164" t="e">
        <f t="shared" si="23"/>
        <v>#DIV/0!</v>
      </c>
      <c r="H85" s="164" t="e">
        <f t="shared" si="23"/>
        <v>#DIV/0!</v>
      </c>
      <c r="I85" s="164" t="e">
        <f t="shared" si="23"/>
        <v>#DIV/0!</v>
      </c>
      <c r="J85" s="164" t="e">
        <f t="shared" si="23"/>
        <v>#DIV/0!</v>
      </c>
      <c r="K85" s="164" t="e">
        <f t="shared" si="23"/>
        <v>#DIV/0!</v>
      </c>
      <c r="L85" s="164" t="e">
        <f t="shared" si="23"/>
        <v>#DIV/0!</v>
      </c>
      <c r="M85" s="164" t="e">
        <f t="shared" si="23"/>
        <v>#DIV/0!</v>
      </c>
      <c r="N85" s="164" t="e">
        <f t="shared" si="23"/>
        <v>#DIV/0!</v>
      </c>
      <c r="O85" s="164" t="e">
        <f t="shared" si="23"/>
        <v>#DIV/0!</v>
      </c>
      <c r="P85" s="164" t="e">
        <f t="shared" si="23"/>
        <v>#DIV/0!</v>
      </c>
      <c r="Q85" s="164" t="e">
        <f t="shared" si="23"/>
        <v>#DIV/0!</v>
      </c>
      <c r="R85" s="164" t="e">
        <f t="shared" si="23"/>
        <v>#DIV/0!</v>
      </c>
      <c r="S85" s="164" t="e">
        <f t="shared" si="23"/>
        <v>#DIV/0!</v>
      </c>
      <c r="T85" s="164" t="e">
        <f t="shared" si="23"/>
        <v>#DIV/0!</v>
      </c>
      <c r="U85" s="164" t="e">
        <f t="shared" si="23"/>
        <v>#DIV/0!</v>
      </c>
      <c r="V85" s="164" t="e">
        <f t="shared" si="23"/>
        <v>#DIV/0!</v>
      </c>
      <c r="W85" s="164" t="e">
        <f t="shared" si="23"/>
        <v>#DIV/0!</v>
      </c>
      <c r="X85" s="164" t="e">
        <f t="shared" si="23"/>
        <v>#DIV/0!</v>
      </c>
      <c r="Y85" s="164" t="e">
        <f t="shared" si="23"/>
        <v>#DIV/0!</v>
      </c>
      <c r="Z85" s="164" t="e">
        <f t="shared" si="23"/>
        <v>#DIV/0!</v>
      </c>
      <c r="AA85" s="164" t="e">
        <f t="shared" si="23"/>
        <v>#DIV/0!</v>
      </c>
      <c r="AB85" s="164" t="e">
        <f t="shared" si="23"/>
        <v>#DIV/0!</v>
      </c>
      <c r="AC85" s="164" t="e">
        <f t="shared" si="23"/>
        <v>#DIV/0!</v>
      </c>
      <c r="AD85" s="164" t="e">
        <f t="shared" si="23"/>
        <v>#DIV/0!</v>
      </c>
      <c r="AE85" s="164" t="e">
        <f t="shared" si="23"/>
        <v>#DIV/0!</v>
      </c>
      <c r="AF85" s="164" t="e">
        <f t="shared" si="23"/>
        <v>#DIV/0!</v>
      </c>
      <c r="AG85" s="164" t="e">
        <f t="shared" si="23"/>
        <v>#DIV/0!</v>
      </c>
      <c r="AH85" s="164" t="e">
        <f t="shared" si="23"/>
        <v>#DIV/0!</v>
      </c>
      <c r="AI85" s="164" t="e">
        <f t="shared" si="23"/>
        <v>#DIV/0!</v>
      </c>
      <c r="AJ85" s="164" t="e">
        <f t="shared" si="23"/>
        <v>#DIV/0!</v>
      </c>
      <c r="AK85" s="164" t="e">
        <f t="shared" si="23"/>
        <v>#DIV/0!</v>
      </c>
      <c r="AL85" s="164" t="e">
        <f t="shared" ref="AL85:BC85" si="24">AL29/AL30</f>
        <v>#DIV/0!</v>
      </c>
      <c r="AM85" s="164" t="e">
        <f t="shared" si="24"/>
        <v>#DIV/0!</v>
      </c>
      <c r="AN85" s="164" t="e">
        <f t="shared" si="24"/>
        <v>#DIV/0!</v>
      </c>
      <c r="AO85" s="164" t="e">
        <f t="shared" si="24"/>
        <v>#DIV/0!</v>
      </c>
      <c r="AP85" s="164" t="e">
        <f t="shared" si="24"/>
        <v>#DIV/0!</v>
      </c>
      <c r="AQ85" s="164" t="e">
        <f t="shared" si="24"/>
        <v>#DIV/0!</v>
      </c>
      <c r="AR85" s="164" t="e">
        <f t="shared" si="24"/>
        <v>#DIV/0!</v>
      </c>
      <c r="AS85" s="164" t="e">
        <f t="shared" si="24"/>
        <v>#DIV/0!</v>
      </c>
      <c r="AT85" s="164" t="e">
        <f t="shared" si="24"/>
        <v>#DIV/0!</v>
      </c>
      <c r="AU85" s="164" t="e">
        <f t="shared" si="24"/>
        <v>#DIV/0!</v>
      </c>
      <c r="AV85" s="164" t="e">
        <f t="shared" si="24"/>
        <v>#DIV/0!</v>
      </c>
      <c r="AW85" s="164" t="e">
        <f t="shared" si="24"/>
        <v>#DIV/0!</v>
      </c>
      <c r="AX85" s="164" t="e">
        <f t="shared" si="24"/>
        <v>#DIV/0!</v>
      </c>
      <c r="AY85" s="164" t="e">
        <f t="shared" si="24"/>
        <v>#DIV/0!</v>
      </c>
      <c r="AZ85" s="164" t="e">
        <f t="shared" si="24"/>
        <v>#DIV/0!</v>
      </c>
      <c r="BA85" s="164" t="e">
        <f t="shared" si="24"/>
        <v>#DIV/0!</v>
      </c>
      <c r="BB85" s="164" t="e">
        <f t="shared" si="24"/>
        <v>#DIV/0!</v>
      </c>
      <c r="BC85" s="164" t="e">
        <f t="shared" si="24"/>
        <v>#DIV/0!</v>
      </c>
    </row>
    <row r="86" spans="1:255" ht="14.25" customHeight="1" x14ac:dyDescent="0.3">
      <c r="B86" s="260" t="s">
        <v>67</v>
      </c>
      <c r="C86" s="261"/>
      <c r="D86" s="145"/>
      <c r="E86" s="163"/>
      <c r="F86" s="191" t="e">
        <f t="shared" ref="F86:AK86" si="25">F27/(F$59+F$60)</f>
        <v>#DIV/0!</v>
      </c>
      <c r="G86" s="191" t="e">
        <f t="shared" si="25"/>
        <v>#DIV/0!</v>
      </c>
      <c r="H86" s="191" t="e">
        <f t="shared" si="25"/>
        <v>#DIV/0!</v>
      </c>
      <c r="I86" s="191" t="e">
        <f t="shared" si="25"/>
        <v>#DIV/0!</v>
      </c>
      <c r="J86" s="191" t="e">
        <f t="shared" si="25"/>
        <v>#DIV/0!</v>
      </c>
      <c r="K86" s="191" t="e">
        <f t="shared" si="25"/>
        <v>#DIV/0!</v>
      </c>
      <c r="L86" s="191" t="e">
        <f t="shared" si="25"/>
        <v>#DIV/0!</v>
      </c>
      <c r="M86" s="191" t="e">
        <f t="shared" si="25"/>
        <v>#DIV/0!</v>
      </c>
      <c r="N86" s="191" t="e">
        <f t="shared" si="25"/>
        <v>#DIV/0!</v>
      </c>
      <c r="O86" s="191" t="e">
        <f t="shared" si="25"/>
        <v>#DIV/0!</v>
      </c>
      <c r="P86" s="191" t="e">
        <f t="shared" si="25"/>
        <v>#DIV/0!</v>
      </c>
      <c r="Q86" s="191" t="e">
        <f t="shared" si="25"/>
        <v>#DIV/0!</v>
      </c>
      <c r="R86" s="191" t="e">
        <f t="shared" si="25"/>
        <v>#DIV/0!</v>
      </c>
      <c r="S86" s="191" t="e">
        <f t="shared" si="25"/>
        <v>#DIV/0!</v>
      </c>
      <c r="T86" s="191" t="e">
        <f t="shared" si="25"/>
        <v>#DIV/0!</v>
      </c>
      <c r="U86" s="191" t="e">
        <f t="shared" si="25"/>
        <v>#DIV/0!</v>
      </c>
      <c r="V86" s="191" t="e">
        <f t="shared" si="25"/>
        <v>#DIV/0!</v>
      </c>
      <c r="W86" s="191" t="e">
        <f t="shared" si="25"/>
        <v>#DIV/0!</v>
      </c>
      <c r="X86" s="191" t="e">
        <f t="shared" si="25"/>
        <v>#DIV/0!</v>
      </c>
      <c r="Y86" s="191" t="e">
        <f t="shared" si="25"/>
        <v>#DIV/0!</v>
      </c>
      <c r="Z86" s="191" t="e">
        <f t="shared" si="25"/>
        <v>#DIV/0!</v>
      </c>
      <c r="AA86" s="191" t="e">
        <f t="shared" si="25"/>
        <v>#DIV/0!</v>
      </c>
      <c r="AB86" s="191" t="e">
        <f t="shared" si="25"/>
        <v>#DIV/0!</v>
      </c>
      <c r="AC86" s="191" t="e">
        <f t="shared" si="25"/>
        <v>#DIV/0!</v>
      </c>
      <c r="AD86" s="191" t="e">
        <f t="shared" si="25"/>
        <v>#DIV/0!</v>
      </c>
      <c r="AE86" s="191" t="e">
        <f t="shared" si="25"/>
        <v>#DIV/0!</v>
      </c>
      <c r="AF86" s="191" t="e">
        <f t="shared" si="25"/>
        <v>#DIV/0!</v>
      </c>
      <c r="AG86" s="191" t="e">
        <f t="shared" si="25"/>
        <v>#DIV/0!</v>
      </c>
      <c r="AH86" s="191" t="e">
        <f t="shared" si="25"/>
        <v>#DIV/0!</v>
      </c>
      <c r="AI86" s="191" t="e">
        <f t="shared" si="25"/>
        <v>#DIV/0!</v>
      </c>
      <c r="AJ86" s="191" t="e">
        <f t="shared" si="25"/>
        <v>#DIV/0!</v>
      </c>
      <c r="AK86" s="191" t="e">
        <f t="shared" si="25"/>
        <v>#DIV/0!</v>
      </c>
      <c r="AL86" s="191" t="e">
        <f t="shared" ref="AL86:BC86" si="26">AL27/(AL$59+AL$60)</f>
        <v>#DIV/0!</v>
      </c>
      <c r="AM86" s="191" t="e">
        <f t="shared" si="26"/>
        <v>#DIV/0!</v>
      </c>
      <c r="AN86" s="191" t="e">
        <f t="shared" si="26"/>
        <v>#DIV/0!</v>
      </c>
      <c r="AO86" s="191" t="e">
        <f t="shared" si="26"/>
        <v>#DIV/0!</v>
      </c>
      <c r="AP86" s="191" t="e">
        <f t="shared" si="26"/>
        <v>#DIV/0!</v>
      </c>
      <c r="AQ86" s="191" t="e">
        <f t="shared" si="26"/>
        <v>#DIV/0!</v>
      </c>
      <c r="AR86" s="191" t="e">
        <f t="shared" si="26"/>
        <v>#DIV/0!</v>
      </c>
      <c r="AS86" s="191" t="e">
        <f t="shared" si="26"/>
        <v>#DIV/0!</v>
      </c>
      <c r="AT86" s="191" t="e">
        <f t="shared" si="26"/>
        <v>#DIV/0!</v>
      </c>
      <c r="AU86" s="191" t="e">
        <f t="shared" si="26"/>
        <v>#DIV/0!</v>
      </c>
      <c r="AV86" s="191" t="e">
        <f t="shared" si="26"/>
        <v>#DIV/0!</v>
      </c>
      <c r="AW86" s="191" t="e">
        <f t="shared" si="26"/>
        <v>#DIV/0!</v>
      </c>
      <c r="AX86" s="191" t="e">
        <f t="shared" si="26"/>
        <v>#DIV/0!</v>
      </c>
      <c r="AY86" s="191" t="e">
        <f t="shared" si="26"/>
        <v>#DIV/0!</v>
      </c>
      <c r="AZ86" s="191" t="e">
        <f t="shared" si="26"/>
        <v>#DIV/0!</v>
      </c>
      <c r="BA86" s="191" t="e">
        <f t="shared" si="26"/>
        <v>#DIV/0!</v>
      </c>
      <c r="BB86" s="191" t="e">
        <f t="shared" si="26"/>
        <v>#DIV/0!</v>
      </c>
      <c r="BC86" s="191" t="e">
        <f t="shared" si="26"/>
        <v>#DIV/0!</v>
      </c>
    </row>
    <row r="87" spans="1:255" ht="14.25" customHeight="1" x14ac:dyDescent="0.3">
      <c r="B87" s="260" t="s">
        <v>68</v>
      </c>
      <c r="C87" s="261"/>
      <c r="D87" s="145"/>
      <c r="E87" s="163"/>
      <c r="F87" s="164" t="e">
        <f t="shared" ref="F87:AK87" si="27">F28/(F$59+F$60)</f>
        <v>#DIV/0!</v>
      </c>
      <c r="G87" s="164" t="e">
        <f t="shared" si="27"/>
        <v>#DIV/0!</v>
      </c>
      <c r="H87" s="164" t="e">
        <f t="shared" si="27"/>
        <v>#DIV/0!</v>
      </c>
      <c r="I87" s="164" t="e">
        <f t="shared" si="27"/>
        <v>#DIV/0!</v>
      </c>
      <c r="J87" s="164" t="e">
        <f t="shared" si="27"/>
        <v>#DIV/0!</v>
      </c>
      <c r="K87" s="164" t="e">
        <f t="shared" si="27"/>
        <v>#DIV/0!</v>
      </c>
      <c r="L87" s="164" t="e">
        <f t="shared" si="27"/>
        <v>#DIV/0!</v>
      </c>
      <c r="M87" s="164" t="e">
        <f t="shared" si="27"/>
        <v>#DIV/0!</v>
      </c>
      <c r="N87" s="164" t="e">
        <f t="shared" si="27"/>
        <v>#DIV/0!</v>
      </c>
      <c r="O87" s="164" t="e">
        <f t="shared" si="27"/>
        <v>#DIV/0!</v>
      </c>
      <c r="P87" s="164" t="e">
        <f t="shared" si="27"/>
        <v>#DIV/0!</v>
      </c>
      <c r="Q87" s="164" t="e">
        <f t="shared" si="27"/>
        <v>#DIV/0!</v>
      </c>
      <c r="R87" s="164" t="e">
        <f t="shared" si="27"/>
        <v>#DIV/0!</v>
      </c>
      <c r="S87" s="164" t="e">
        <f t="shared" si="27"/>
        <v>#DIV/0!</v>
      </c>
      <c r="T87" s="164" t="e">
        <f t="shared" si="27"/>
        <v>#DIV/0!</v>
      </c>
      <c r="U87" s="164" t="e">
        <f t="shared" si="27"/>
        <v>#DIV/0!</v>
      </c>
      <c r="V87" s="164" t="e">
        <f t="shared" si="27"/>
        <v>#DIV/0!</v>
      </c>
      <c r="W87" s="164" t="e">
        <f t="shared" si="27"/>
        <v>#DIV/0!</v>
      </c>
      <c r="X87" s="164" t="e">
        <f t="shared" si="27"/>
        <v>#DIV/0!</v>
      </c>
      <c r="Y87" s="164" t="e">
        <f t="shared" si="27"/>
        <v>#DIV/0!</v>
      </c>
      <c r="Z87" s="164" t="e">
        <f t="shared" si="27"/>
        <v>#DIV/0!</v>
      </c>
      <c r="AA87" s="164" t="e">
        <f t="shared" si="27"/>
        <v>#DIV/0!</v>
      </c>
      <c r="AB87" s="164" t="e">
        <f t="shared" si="27"/>
        <v>#DIV/0!</v>
      </c>
      <c r="AC87" s="164" t="e">
        <f t="shared" si="27"/>
        <v>#DIV/0!</v>
      </c>
      <c r="AD87" s="164" t="e">
        <f t="shared" si="27"/>
        <v>#DIV/0!</v>
      </c>
      <c r="AE87" s="164" t="e">
        <f t="shared" si="27"/>
        <v>#DIV/0!</v>
      </c>
      <c r="AF87" s="164" t="e">
        <f t="shared" si="27"/>
        <v>#DIV/0!</v>
      </c>
      <c r="AG87" s="164" t="e">
        <f t="shared" si="27"/>
        <v>#DIV/0!</v>
      </c>
      <c r="AH87" s="164" t="e">
        <f t="shared" si="27"/>
        <v>#DIV/0!</v>
      </c>
      <c r="AI87" s="164" t="e">
        <f t="shared" si="27"/>
        <v>#DIV/0!</v>
      </c>
      <c r="AJ87" s="164" t="e">
        <f t="shared" si="27"/>
        <v>#DIV/0!</v>
      </c>
      <c r="AK87" s="164" t="e">
        <f t="shared" si="27"/>
        <v>#DIV/0!</v>
      </c>
      <c r="AL87" s="164" t="e">
        <f t="shared" ref="AL87:BC87" si="28">AL28/(AL$59+AL$60)</f>
        <v>#DIV/0!</v>
      </c>
      <c r="AM87" s="164" t="e">
        <f t="shared" si="28"/>
        <v>#DIV/0!</v>
      </c>
      <c r="AN87" s="164" t="e">
        <f t="shared" si="28"/>
        <v>#DIV/0!</v>
      </c>
      <c r="AO87" s="164" t="e">
        <f t="shared" si="28"/>
        <v>#DIV/0!</v>
      </c>
      <c r="AP87" s="164" t="e">
        <f t="shared" si="28"/>
        <v>#DIV/0!</v>
      </c>
      <c r="AQ87" s="164" t="e">
        <f t="shared" si="28"/>
        <v>#DIV/0!</v>
      </c>
      <c r="AR87" s="164" t="e">
        <f t="shared" si="28"/>
        <v>#DIV/0!</v>
      </c>
      <c r="AS87" s="164" t="e">
        <f t="shared" si="28"/>
        <v>#DIV/0!</v>
      </c>
      <c r="AT87" s="164" t="e">
        <f t="shared" si="28"/>
        <v>#DIV/0!</v>
      </c>
      <c r="AU87" s="164" t="e">
        <f t="shared" si="28"/>
        <v>#DIV/0!</v>
      </c>
      <c r="AV87" s="164" t="e">
        <f t="shared" si="28"/>
        <v>#DIV/0!</v>
      </c>
      <c r="AW87" s="164" t="e">
        <f t="shared" si="28"/>
        <v>#DIV/0!</v>
      </c>
      <c r="AX87" s="164" t="e">
        <f t="shared" si="28"/>
        <v>#DIV/0!</v>
      </c>
      <c r="AY87" s="164" t="e">
        <f t="shared" si="28"/>
        <v>#DIV/0!</v>
      </c>
      <c r="AZ87" s="164" t="e">
        <f t="shared" si="28"/>
        <v>#DIV/0!</v>
      </c>
      <c r="BA87" s="164" t="e">
        <f t="shared" si="28"/>
        <v>#DIV/0!</v>
      </c>
      <c r="BB87" s="164" t="e">
        <f t="shared" si="28"/>
        <v>#DIV/0!</v>
      </c>
      <c r="BC87" s="164" t="e">
        <f t="shared" si="28"/>
        <v>#DIV/0!</v>
      </c>
    </row>
    <row r="88" spans="1:255" ht="14.25" customHeight="1" x14ac:dyDescent="0.3">
      <c r="B88" s="260" t="s">
        <v>69</v>
      </c>
      <c r="C88" s="261"/>
      <c r="D88" s="145"/>
      <c r="E88" s="163"/>
      <c r="F88" s="164" t="e">
        <f t="shared" ref="F88:AK88" si="29">F29/(F$59+F$60)</f>
        <v>#DIV/0!</v>
      </c>
      <c r="G88" s="164" t="e">
        <f t="shared" si="29"/>
        <v>#DIV/0!</v>
      </c>
      <c r="H88" s="164" t="e">
        <f t="shared" si="29"/>
        <v>#DIV/0!</v>
      </c>
      <c r="I88" s="164" t="e">
        <f t="shared" si="29"/>
        <v>#DIV/0!</v>
      </c>
      <c r="J88" s="164" t="e">
        <f t="shared" si="29"/>
        <v>#DIV/0!</v>
      </c>
      <c r="K88" s="164" t="e">
        <f t="shared" si="29"/>
        <v>#DIV/0!</v>
      </c>
      <c r="L88" s="164" t="e">
        <f t="shared" si="29"/>
        <v>#DIV/0!</v>
      </c>
      <c r="M88" s="164" t="e">
        <f t="shared" si="29"/>
        <v>#DIV/0!</v>
      </c>
      <c r="N88" s="164" t="e">
        <f t="shared" si="29"/>
        <v>#DIV/0!</v>
      </c>
      <c r="O88" s="164" t="e">
        <f t="shared" si="29"/>
        <v>#DIV/0!</v>
      </c>
      <c r="P88" s="164" t="e">
        <f t="shared" si="29"/>
        <v>#DIV/0!</v>
      </c>
      <c r="Q88" s="164" t="e">
        <f t="shared" si="29"/>
        <v>#DIV/0!</v>
      </c>
      <c r="R88" s="164" t="e">
        <f t="shared" si="29"/>
        <v>#DIV/0!</v>
      </c>
      <c r="S88" s="164" t="e">
        <f t="shared" si="29"/>
        <v>#DIV/0!</v>
      </c>
      <c r="T88" s="164" t="e">
        <f t="shared" si="29"/>
        <v>#DIV/0!</v>
      </c>
      <c r="U88" s="164" t="e">
        <f t="shared" si="29"/>
        <v>#DIV/0!</v>
      </c>
      <c r="V88" s="164" t="e">
        <f t="shared" si="29"/>
        <v>#DIV/0!</v>
      </c>
      <c r="W88" s="164" t="e">
        <f t="shared" si="29"/>
        <v>#DIV/0!</v>
      </c>
      <c r="X88" s="164" t="e">
        <f t="shared" si="29"/>
        <v>#DIV/0!</v>
      </c>
      <c r="Y88" s="164" t="e">
        <f t="shared" si="29"/>
        <v>#DIV/0!</v>
      </c>
      <c r="Z88" s="164" t="e">
        <f t="shared" si="29"/>
        <v>#DIV/0!</v>
      </c>
      <c r="AA88" s="164" t="e">
        <f t="shared" si="29"/>
        <v>#DIV/0!</v>
      </c>
      <c r="AB88" s="164" t="e">
        <f t="shared" si="29"/>
        <v>#DIV/0!</v>
      </c>
      <c r="AC88" s="164" t="e">
        <f t="shared" si="29"/>
        <v>#DIV/0!</v>
      </c>
      <c r="AD88" s="164" t="e">
        <f t="shared" si="29"/>
        <v>#DIV/0!</v>
      </c>
      <c r="AE88" s="164" t="e">
        <f t="shared" si="29"/>
        <v>#DIV/0!</v>
      </c>
      <c r="AF88" s="164" t="e">
        <f t="shared" si="29"/>
        <v>#DIV/0!</v>
      </c>
      <c r="AG88" s="164" t="e">
        <f t="shared" si="29"/>
        <v>#DIV/0!</v>
      </c>
      <c r="AH88" s="164" t="e">
        <f t="shared" si="29"/>
        <v>#DIV/0!</v>
      </c>
      <c r="AI88" s="164" t="e">
        <f t="shared" si="29"/>
        <v>#DIV/0!</v>
      </c>
      <c r="AJ88" s="164" t="e">
        <f t="shared" si="29"/>
        <v>#DIV/0!</v>
      </c>
      <c r="AK88" s="164" t="e">
        <f t="shared" si="29"/>
        <v>#DIV/0!</v>
      </c>
      <c r="AL88" s="164" t="e">
        <f t="shared" ref="AL88:BC88" si="30">AL29/(AL$59+AL$60)</f>
        <v>#DIV/0!</v>
      </c>
      <c r="AM88" s="164" t="e">
        <f t="shared" si="30"/>
        <v>#DIV/0!</v>
      </c>
      <c r="AN88" s="164" t="e">
        <f t="shared" si="30"/>
        <v>#DIV/0!</v>
      </c>
      <c r="AO88" s="164" t="e">
        <f t="shared" si="30"/>
        <v>#DIV/0!</v>
      </c>
      <c r="AP88" s="164" t="e">
        <f t="shared" si="30"/>
        <v>#DIV/0!</v>
      </c>
      <c r="AQ88" s="164" t="e">
        <f t="shared" si="30"/>
        <v>#DIV/0!</v>
      </c>
      <c r="AR88" s="164" t="e">
        <f t="shared" si="30"/>
        <v>#DIV/0!</v>
      </c>
      <c r="AS88" s="164" t="e">
        <f t="shared" si="30"/>
        <v>#DIV/0!</v>
      </c>
      <c r="AT88" s="164" t="e">
        <f t="shared" si="30"/>
        <v>#DIV/0!</v>
      </c>
      <c r="AU88" s="164" t="e">
        <f t="shared" si="30"/>
        <v>#DIV/0!</v>
      </c>
      <c r="AV88" s="164" t="e">
        <f t="shared" si="30"/>
        <v>#DIV/0!</v>
      </c>
      <c r="AW88" s="164" t="e">
        <f t="shared" si="30"/>
        <v>#DIV/0!</v>
      </c>
      <c r="AX88" s="164" t="e">
        <f t="shared" si="30"/>
        <v>#DIV/0!</v>
      </c>
      <c r="AY88" s="164" t="e">
        <f t="shared" si="30"/>
        <v>#DIV/0!</v>
      </c>
      <c r="AZ88" s="164" t="e">
        <f t="shared" si="30"/>
        <v>#DIV/0!</v>
      </c>
      <c r="BA88" s="164" t="e">
        <f t="shared" si="30"/>
        <v>#DIV/0!</v>
      </c>
      <c r="BB88" s="164" t="e">
        <f t="shared" si="30"/>
        <v>#DIV/0!</v>
      </c>
      <c r="BC88" s="164" t="e">
        <f t="shared" si="30"/>
        <v>#DIV/0!</v>
      </c>
    </row>
    <row r="89" spans="1:255" ht="14.25" customHeight="1" x14ac:dyDescent="0.3">
      <c r="B89" s="260" t="s">
        <v>70</v>
      </c>
      <c r="C89" s="261"/>
      <c r="D89" s="145"/>
      <c r="E89" s="163"/>
      <c r="F89" s="164" t="e">
        <f>F59/F60</f>
        <v>#DIV/0!</v>
      </c>
      <c r="G89" s="164" t="e">
        <f t="shared" ref="G89:BC89" si="31">G59/G60</f>
        <v>#DIV/0!</v>
      </c>
      <c r="H89" s="164" t="e">
        <f t="shared" si="31"/>
        <v>#DIV/0!</v>
      </c>
      <c r="I89" s="164" t="e">
        <f t="shared" si="31"/>
        <v>#DIV/0!</v>
      </c>
      <c r="J89" s="164" t="e">
        <f t="shared" si="31"/>
        <v>#DIV/0!</v>
      </c>
      <c r="K89" s="164" t="e">
        <f t="shared" si="31"/>
        <v>#DIV/0!</v>
      </c>
      <c r="L89" s="164" t="e">
        <f t="shared" si="31"/>
        <v>#DIV/0!</v>
      </c>
      <c r="M89" s="164" t="e">
        <f t="shared" si="31"/>
        <v>#DIV/0!</v>
      </c>
      <c r="N89" s="164" t="e">
        <f t="shared" si="31"/>
        <v>#DIV/0!</v>
      </c>
      <c r="O89" s="164" t="e">
        <f t="shared" si="31"/>
        <v>#DIV/0!</v>
      </c>
      <c r="P89" s="164" t="e">
        <f t="shared" si="31"/>
        <v>#DIV/0!</v>
      </c>
      <c r="Q89" s="164" t="e">
        <f t="shared" si="31"/>
        <v>#DIV/0!</v>
      </c>
      <c r="R89" s="164" t="e">
        <f t="shared" si="31"/>
        <v>#DIV/0!</v>
      </c>
      <c r="S89" s="164" t="e">
        <f t="shared" si="31"/>
        <v>#DIV/0!</v>
      </c>
      <c r="T89" s="164" t="e">
        <f t="shared" si="31"/>
        <v>#DIV/0!</v>
      </c>
      <c r="U89" s="164" t="e">
        <f t="shared" si="31"/>
        <v>#DIV/0!</v>
      </c>
      <c r="V89" s="164" t="e">
        <f t="shared" si="31"/>
        <v>#DIV/0!</v>
      </c>
      <c r="W89" s="164" t="e">
        <f t="shared" si="31"/>
        <v>#DIV/0!</v>
      </c>
      <c r="X89" s="164" t="e">
        <f t="shared" si="31"/>
        <v>#DIV/0!</v>
      </c>
      <c r="Y89" s="164" t="e">
        <f t="shared" si="31"/>
        <v>#DIV/0!</v>
      </c>
      <c r="Z89" s="164" t="e">
        <f t="shared" si="31"/>
        <v>#DIV/0!</v>
      </c>
      <c r="AA89" s="164" t="e">
        <f t="shared" si="31"/>
        <v>#DIV/0!</v>
      </c>
      <c r="AB89" s="164" t="e">
        <f t="shared" si="31"/>
        <v>#DIV/0!</v>
      </c>
      <c r="AC89" s="164" t="e">
        <f t="shared" si="31"/>
        <v>#DIV/0!</v>
      </c>
      <c r="AD89" s="164" t="e">
        <f t="shared" si="31"/>
        <v>#DIV/0!</v>
      </c>
      <c r="AE89" s="164" t="e">
        <f t="shared" si="31"/>
        <v>#DIV/0!</v>
      </c>
      <c r="AF89" s="164" t="e">
        <f t="shared" si="31"/>
        <v>#DIV/0!</v>
      </c>
      <c r="AG89" s="164" t="e">
        <f t="shared" si="31"/>
        <v>#DIV/0!</v>
      </c>
      <c r="AH89" s="164" t="e">
        <f t="shared" si="31"/>
        <v>#DIV/0!</v>
      </c>
      <c r="AI89" s="164" t="e">
        <f t="shared" si="31"/>
        <v>#DIV/0!</v>
      </c>
      <c r="AJ89" s="164" t="e">
        <f t="shared" si="31"/>
        <v>#DIV/0!</v>
      </c>
      <c r="AK89" s="164" t="e">
        <f t="shared" si="31"/>
        <v>#DIV/0!</v>
      </c>
      <c r="AL89" s="164" t="e">
        <f t="shared" si="31"/>
        <v>#DIV/0!</v>
      </c>
      <c r="AM89" s="164" t="e">
        <f t="shared" si="31"/>
        <v>#DIV/0!</v>
      </c>
      <c r="AN89" s="164" t="e">
        <f t="shared" si="31"/>
        <v>#DIV/0!</v>
      </c>
      <c r="AO89" s="164" t="e">
        <f t="shared" si="31"/>
        <v>#DIV/0!</v>
      </c>
      <c r="AP89" s="164" t="e">
        <f t="shared" si="31"/>
        <v>#DIV/0!</v>
      </c>
      <c r="AQ89" s="164" t="e">
        <f t="shared" si="31"/>
        <v>#DIV/0!</v>
      </c>
      <c r="AR89" s="164" t="e">
        <f t="shared" si="31"/>
        <v>#DIV/0!</v>
      </c>
      <c r="AS89" s="164" t="e">
        <f t="shared" si="31"/>
        <v>#DIV/0!</v>
      </c>
      <c r="AT89" s="164" t="e">
        <f t="shared" si="31"/>
        <v>#DIV/0!</v>
      </c>
      <c r="AU89" s="164" t="e">
        <f t="shared" si="31"/>
        <v>#DIV/0!</v>
      </c>
      <c r="AV89" s="164" t="e">
        <f t="shared" si="31"/>
        <v>#DIV/0!</v>
      </c>
      <c r="AW89" s="164" t="e">
        <f t="shared" si="31"/>
        <v>#DIV/0!</v>
      </c>
      <c r="AX89" s="164" t="e">
        <f t="shared" si="31"/>
        <v>#DIV/0!</v>
      </c>
      <c r="AY89" s="164" t="e">
        <f t="shared" si="31"/>
        <v>#DIV/0!</v>
      </c>
      <c r="AZ89" s="164" t="e">
        <f t="shared" si="31"/>
        <v>#DIV/0!</v>
      </c>
      <c r="BA89" s="164" t="e">
        <f t="shared" si="31"/>
        <v>#DIV/0!</v>
      </c>
      <c r="BB89" s="164" t="e">
        <f t="shared" si="31"/>
        <v>#DIV/0!</v>
      </c>
      <c r="BC89" s="164" t="e">
        <f t="shared" si="31"/>
        <v>#DIV/0!</v>
      </c>
    </row>
    <row r="90" spans="1:255" ht="14.25" customHeight="1" x14ac:dyDescent="0.3">
      <c r="B90" s="262" t="s">
        <v>71</v>
      </c>
      <c r="C90" s="263"/>
      <c r="D90" s="146"/>
      <c r="E90" s="168"/>
      <c r="F90" s="192" t="e">
        <f>F70/(F59+F60)</f>
        <v>#DIV/0!</v>
      </c>
      <c r="G90" s="192" t="e">
        <f t="shared" ref="G90:BC90" si="32">G70/(G59+G60)</f>
        <v>#DIV/0!</v>
      </c>
      <c r="H90" s="192" t="e">
        <f t="shared" si="32"/>
        <v>#DIV/0!</v>
      </c>
      <c r="I90" s="192" t="e">
        <f t="shared" si="32"/>
        <v>#DIV/0!</v>
      </c>
      <c r="J90" s="192" t="e">
        <f t="shared" si="32"/>
        <v>#DIV/0!</v>
      </c>
      <c r="K90" s="192" t="e">
        <f t="shared" si="32"/>
        <v>#DIV/0!</v>
      </c>
      <c r="L90" s="192" t="e">
        <f t="shared" si="32"/>
        <v>#DIV/0!</v>
      </c>
      <c r="M90" s="192" t="e">
        <f t="shared" si="32"/>
        <v>#DIV/0!</v>
      </c>
      <c r="N90" s="192" t="e">
        <f t="shared" si="32"/>
        <v>#DIV/0!</v>
      </c>
      <c r="O90" s="192" t="e">
        <f t="shared" si="32"/>
        <v>#DIV/0!</v>
      </c>
      <c r="P90" s="192" t="e">
        <f t="shared" si="32"/>
        <v>#DIV/0!</v>
      </c>
      <c r="Q90" s="192" t="e">
        <f t="shared" si="32"/>
        <v>#DIV/0!</v>
      </c>
      <c r="R90" s="192" t="e">
        <f t="shared" si="32"/>
        <v>#DIV/0!</v>
      </c>
      <c r="S90" s="192" t="e">
        <f t="shared" si="32"/>
        <v>#DIV/0!</v>
      </c>
      <c r="T90" s="192" t="e">
        <f t="shared" si="32"/>
        <v>#DIV/0!</v>
      </c>
      <c r="U90" s="192" t="e">
        <f t="shared" si="32"/>
        <v>#DIV/0!</v>
      </c>
      <c r="V90" s="192" t="e">
        <f t="shared" si="32"/>
        <v>#DIV/0!</v>
      </c>
      <c r="W90" s="192" t="e">
        <f t="shared" si="32"/>
        <v>#DIV/0!</v>
      </c>
      <c r="X90" s="192" t="e">
        <f t="shared" si="32"/>
        <v>#DIV/0!</v>
      </c>
      <c r="Y90" s="192" t="e">
        <f t="shared" si="32"/>
        <v>#DIV/0!</v>
      </c>
      <c r="Z90" s="192" t="e">
        <f t="shared" si="32"/>
        <v>#DIV/0!</v>
      </c>
      <c r="AA90" s="192" t="e">
        <f t="shared" si="32"/>
        <v>#DIV/0!</v>
      </c>
      <c r="AB90" s="192" t="e">
        <f t="shared" si="32"/>
        <v>#DIV/0!</v>
      </c>
      <c r="AC90" s="192" t="e">
        <f t="shared" si="32"/>
        <v>#DIV/0!</v>
      </c>
      <c r="AD90" s="192" t="e">
        <f t="shared" si="32"/>
        <v>#DIV/0!</v>
      </c>
      <c r="AE90" s="192" t="e">
        <f t="shared" si="32"/>
        <v>#DIV/0!</v>
      </c>
      <c r="AF90" s="192" t="e">
        <f t="shared" si="32"/>
        <v>#DIV/0!</v>
      </c>
      <c r="AG90" s="192" t="e">
        <f t="shared" si="32"/>
        <v>#DIV/0!</v>
      </c>
      <c r="AH90" s="192" t="e">
        <f t="shared" si="32"/>
        <v>#DIV/0!</v>
      </c>
      <c r="AI90" s="192" t="e">
        <f t="shared" si="32"/>
        <v>#DIV/0!</v>
      </c>
      <c r="AJ90" s="192" t="e">
        <f t="shared" si="32"/>
        <v>#DIV/0!</v>
      </c>
      <c r="AK90" s="192" t="e">
        <f t="shared" si="32"/>
        <v>#DIV/0!</v>
      </c>
      <c r="AL90" s="192" t="e">
        <f t="shared" si="32"/>
        <v>#DIV/0!</v>
      </c>
      <c r="AM90" s="192" t="e">
        <f t="shared" si="32"/>
        <v>#DIV/0!</v>
      </c>
      <c r="AN90" s="192" t="e">
        <f t="shared" si="32"/>
        <v>#DIV/0!</v>
      </c>
      <c r="AO90" s="192" t="e">
        <f t="shared" si="32"/>
        <v>#DIV/0!</v>
      </c>
      <c r="AP90" s="192" t="e">
        <f t="shared" si="32"/>
        <v>#DIV/0!</v>
      </c>
      <c r="AQ90" s="192" t="e">
        <f t="shared" si="32"/>
        <v>#DIV/0!</v>
      </c>
      <c r="AR90" s="192" t="e">
        <f t="shared" si="32"/>
        <v>#DIV/0!</v>
      </c>
      <c r="AS90" s="192" t="e">
        <f t="shared" si="32"/>
        <v>#DIV/0!</v>
      </c>
      <c r="AT90" s="192" t="e">
        <f t="shared" si="32"/>
        <v>#DIV/0!</v>
      </c>
      <c r="AU90" s="192" t="e">
        <f t="shared" si="32"/>
        <v>#DIV/0!</v>
      </c>
      <c r="AV90" s="192" t="e">
        <f t="shared" si="32"/>
        <v>#DIV/0!</v>
      </c>
      <c r="AW90" s="192" t="e">
        <f t="shared" si="32"/>
        <v>#DIV/0!</v>
      </c>
      <c r="AX90" s="192" t="e">
        <f t="shared" si="32"/>
        <v>#DIV/0!</v>
      </c>
      <c r="AY90" s="192" t="e">
        <f t="shared" si="32"/>
        <v>#DIV/0!</v>
      </c>
      <c r="AZ90" s="192" t="e">
        <f t="shared" si="32"/>
        <v>#DIV/0!</v>
      </c>
      <c r="BA90" s="192" t="e">
        <f t="shared" si="32"/>
        <v>#DIV/0!</v>
      </c>
      <c r="BB90" s="192" t="e">
        <f t="shared" si="32"/>
        <v>#DIV/0!</v>
      </c>
      <c r="BC90" s="192" t="e">
        <f t="shared" si="32"/>
        <v>#DIV/0!</v>
      </c>
    </row>
    <row r="92" spans="1:255" s="46" customFormat="1" ht="12.75" customHeight="1" x14ac:dyDescent="0.3">
      <c r="A92" s="27"/>
      <c r="B92" s="268"/>
      <c r="C92" s="268"/>
      <c r="D92" s="38"/>
      <c r="E92" s="3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c r="EO92" s="27"/>
      <c r="EP92" s="27"/>
      <c r="EQ92" s="27"/>
      <c r="ER92" s="27"/>
      <c r="ES92" s="27"/>
      <c r="ET92" s="27"/>
      <c r="EU92" s="27"/>
      <c r="EV92" s="27"/>
      <c r="EW92" s="27"/>
      <c r="EX92" s="27"/>
      <c r="EY92" s="27"/>
      <c r="EZ92" s="27"/>
      <c r="FA92" s="27"/>
      <c r="FB92" s="27"/>
      <c r="FC92" s="27"/>
      <c r="FD92" s="27"/>
      <c r="FE92" s="27"/>
      <c r="FF92" s="27"/>
      <c r="FG92" s="27"/>
      <c r="FH92" s="27"/>
      <c r="FI92" s="27"/>
      <c r="FJ92" s="27"/>
      <c r="FK92" s="27"/>
      <c r="FL92" s="27"/>
      <c r="FM92" s="27"/>
      <c r="FN92" s="27"/>
      <c r="FO92" s="27"/>
      <c r="FP92" s="27"/>
      <c r="FQ92" s="27"/>
      <c r="FR92" s="27"/>
      <c r="FS92" s="27"/>
      <c r="FT92" s="27"/>
      <c r="FU92" s="27"/>
      <c r="FV92" s="27"/>
      <c r="FW92" s="27"/>
      <c r="FX92" s="27"/>
      <c r="FY92" s="27"/>
      <c r="FZ92" s="27"/>
      <c r="GA92" s="27"/>
      <c r="GB92" s="27"/>
      <c r="GC92" s="27"/>
      <c r="GD92" s="27"/>
      <c r="GE92" s="27"/>
      <c r="GF92" s="27"/>
      <c r="GG92" s="27"/>
      <c r="GH92" s="27"/>
      <c r="GI92" s="27"/>
      <c r="GJ92" s="27"/>
      <c r="GK92" s="27"/>
      <c r="GL92" s="27"/>
      <c r="GM92" s="27"/>
      <c r="GN92" s="27"/>
      <c r="GO92" s="27"/>
      <c r="GP92" s="27"/>
      <c r="GQ92" s="27"/>
      <c r="GR92" s="27"/>
      <c r="GS92" s="27"/>
      <c r="GT92" s="27"/>
      <c r="GU92" s="27"/>
      <c r="GV92" s="27"/>
      <c r="GW92" s="27"/>
      <c r="GX92" s="27"/>
      <c r="GY92" s="27"/>
      <c r="GZ92" s="27"/>
      <c r="HA92" s="27"/>
      <c r="HB92" s="27"/>
      <c r="HC92" s="27"/>
      <c r="HD92" s="27"/>
      <c r="HE92" s="27"/>
      <c r="HF92" s="27"/>
      <c r="HG92" s="27"/>
      <c r="HH92" s="27"/>
      <c r="HI92" s="27"/>
      <c r="HJ92" s="27"/>
      <c r="HK92" s="27"/>
      <c r="HL92" s="27"/>
      <c r="HM92" s="27"/>
      <c r="HN92" s="27"/>
      <c r="HO92" s="27"/>
      <c r="HP92" s="27"/>
      <c r="HQ92" s="27"/>
      <c r="HR92" s="27"/>
      <c r="HS92" s="27"/>
      <c r="HT92" s="27"/>
      <c r="HU92" s="27"/>
      <c r="HV92" s="27"/>
      <c r="HW92" s="27"/>
      <c r="HX92" s="27"/>
      <c r="HY92" s="27"/>
      <c r="HZ92" s="27"/>
      <c r="IA92" s="27"/>
      <c r="IB92" s="27"/>
      <c r="IC92" s="27"/>
      <c r="ID92" s="27"/>
      <c r="IE92" s="27"/>
      <c r="IF92" s="27"/>
      <c r="IG92" s="27"/>
      <c r="IH92" s="27"/>
      <c r="II92" s="27"/>
      <c r="IJ92" s="27"/>
      <c r="IK92" s="27"/>
      <c r="IL92" s="27"/>
      <c r="IM92" s="27"/>
      <c r="IN92" s="27"/>
      <c r="IO92" s="27"/>
      <c r="IP92" s="27"/>
      <c r="IQ92" s="27"/>
      <c r="IR92" s="27"/>
      <c r="IS92" s="27"/>
      <c r="IT92" s="27"/>
      <c r="IU92" s="27"/>
    </row>
  </sheetData>
  <pageMargins left="0.70866141732283472" right="0.70866141732283472" top="0.74803149606299213" bottom="0.74803149606299213" header="0.31496062992125984" footer="0.31496062992125984"/>
  <pageSetup paperSize="9" scale="16" orientation="landscape" r:id="rId1"/>
  <headerFooter scaleWithDoc="0">
    <oddHeader>&amp;R&amp;"Arial,Fett"&amp;12SST 2012</oddHeader>
    <oddFooter>&amp;L&amp;F/&amp;A&amp;C&amp;P/&amp;N&amp;R&amp;D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D4ECF9"/>
    <pageSetUpPr fitToPage="1"/>
  </sheetPr>
  <dimension ref="A1:IU62"/>
  <sheetViews>
    <sheetView showGridLines="0" zoomScale="90" zoomScaleNormal="90" workbookViewId="0"/>
  </sheetViews>
  <sheetFormatPr baseColWidth="10" defaultColWidth="8.81640625" defaultRowHeight="12.75" customHeight="1" outlineLevelCol="1" x14ac:dyDescent="0.3"/>
  <cols>
    <col min="1" max="1" width="5.7265625" style="6" customWidth="1"/>
    <col min="2" max="2" width="82.81640625" style="241" customWidth="1"/>
    <col min="3" max="3" width="59" style="241" customWidth="1" outlineLevel="1"/>
    <col min="4" max="4" width="54.26953125" style="19"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234</v>
      </c>
      <c r="B1" s="65" t="s">
        <v>262</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10"/>
      <c r="II1" s="10"/>
      <c r="IJ1" s="10"/>
      <c r="IK1" s="10"/>
      <c r="IL1" s="10"/>
      <c r="IM1" s="10"/>
      <c r="IN1" s="10"/>
      <c r="IO1" s="10"/>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46"/>
      <c r="D5" s="147"/>
      <c r="E5" s="158">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03"/>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03"/>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03"/>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03"/>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 "</f>
        <v xml:space="preserve">Statutarische technische Rückstellungen brutto per 01.01.2025 (vor Rückversicherung) </v>
      </c>
      <c r="C11" s="261"/>
      <c r="D11" s="145"/>
      <c r="E11" s="203"/>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227"/>
      <c r="C13" s="248"/>
      <c r="D13" s="82"/>
      <c r="E13" s="199"/>
    </row>
    <row r="14" spans="1:255" ht="14.25" customHeight="1" x14ac:dyDescent="0.3">
      <c r="B14" s="226" t="s">
        <v>246</v>
      </c>
      <c r="C14" s="247"/>
      <c r="D14" s="145"/>
      <c r="E14" s="204">
        <f>E56</f>
        <v>0</v>
      </c>
      <c r="F14" s="7"/>
      <c r="G14" s="7"/>
      <c r="H14" s="7"/>
      <c r="I14" s="8"/>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255" ht="14.25" customHeight="1" x14ac:dyDescent="0.3">
      <c r="B15" s="226" t="s">
        <v>252</v>
      </c>
      <c r="C15" s="247" t="s">
        <v>253</v>
      </c>
      <c r="D15" s="145"/>
      <c r="E15" s="203"/>
      <c r="F15" s="7"/>
      <c r="G15" s="7"/>
      <c r="H15" s="7"/>
      <c r="I15" s="8"/>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row>
    <row r="16" spans="1:255" ht="14.25" customHeight="1" x14ac:dyDescent="0.3">
      <c r="B16" s="228" t="s">
        <v>247</v>
      </c>
      <c r="C16" s="249"/>
      <c r="D16" s="146"/>
      <c r="E16" s="205">
        <f>E14+E15</f>
        <v>0</v>
      </c>
      <c r="F16" s="7"/>
      <c r="G16" s="7"/>
      <c r="H16" s="7"/>
      <c r="I16" s="8"/>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spans="1:255" ht="14.25" customHeight="1" x14ac:dyDescent="0.3">
      <c r="B17" s="238"/>
      <c r="C17" s="250"/>
      <c r="D17" s="200"/>
    </row>
    <row r="18" spans="1:255" s="9" customFormat="1" ht="20.149999999999999" customHeight="1" x14ac:dyDescent="0.25">
      <c r="B18" s="239"/>
      <c r="C18" s="193"/>
      <c r="D18" s="193"/>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26" t="s">
        <v>176</v>
      </c>
      <c r="C19" s="247" t="s">
        <v>218</v>
      </c>
      <c r="D19" s="145"/>
      <c r="E19" s="201"/>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c r="D21" s="200"/>
    </row>
    <row r="22" spans="1:255" ht="14.25" customHeight="1" x14ac:dyDescent="0.3">
      <c r="B22" s="12" t="str">
        <f>"Risikofreier Abzinsfaktor ab 01.01." &amp;current_year</f>
        <v>Risikofreier Abzinsfaktor ab 01.01.2025</v>
      </c>
      <c r="C22" s="250"/>
      <c r="D22" s="200"/>
    </row>
    <row r="23" spans="1:255" ht="24" customHeight="1" x14ac:dyDescent="0.3">
      <c r="B23" s="193" t="s">
        <v>172</v>
      </c>
      <c r="C23" s="251"/>
      <c r="D23" s="194"/>
      <c r="E23" s="193" t="str">
        <f>"Barwert per 01.01." &amp;current_year</f>
        <v>Barwert per 01.01.2025</v>
      </c>
      <c r="F23" s="213">
        <f>L_CHF!D12</f>
        <v>0.99908663493211891</v>
      </c>
      <c r="G23" s="213">
        <f>L_CHF!E12</f>
        <v>0.99991891468144845</v>
      </c>
      <c r="H23" s="213">
        <f>L_CHF!F12</f>
        <v>0.99922973835301299</v>
      </c>
      <c r="I23" s="213">
        <f>L_CHF!G12</f>
        <v>0.99715554277811003</v>
      </c>
      <c r="J23" s="213">
        <f>L_CHF!H12</f>
        <v>0.99397081462190939</v>
      </c>
      <c r="K23" s="213">
        <f>L_CHF!I12</f>
        <v>0.98991951910088871</v>
      </c>
      <c r="L23" s="213">
        <f>L_CHF!J12</f>
        <v>0.98521315256170905</v>
      </c>
      <c r="M23" s="213">
        <f>L_CHF!K12</f>
        <v>0.98003333158862449</v>
      </c>
      <c r="N23" s="213">
        <f>L_CHF!L12</f>
        <v>0.97453465094250991</v>
      </c>
      <c r="O23" s="213">
        <f>L_CHF!M12</f>
        <v>0.96884756615968104</v>
      </c>
      <c r="P23" s="213">
        <f>L_CHF!N12</f>
        <v>0.9632398584812204</v>
      </c>
      <c r="Q23" s="213">
        <f>L_CHF!O12</f>
        <v>0.9577101797207217</v>
      </c>
      <c r="R23" s="213">
        <f>L_CHF!P12</f>
        <v>0.952178360979276</v>
      </c>
      <c r="S23" s="213">
        <f>L_CHF!Q12</f>
        <v>0.94656684170382122</v>
      </c>
      <c r="T23" s="213">
        <f>L_CHF!R12</f>
        <v>0.94079984055255106</v>
      </c>
      <c r="U23" s="213">
        <f>L_CHF!S12</f>
        <v>0.93482031330906956</v>
      </c>
      <c r="V23" s="213">
        <f>L_CHF!T12</f>
        <v>0.92864138262637042</v>
      </c>
      <c r="W23" s="213">
        <f>L_CHF!U12</f>
        <v>0.92229095998916422</v>
      </c>
      <c r="X23" s="213">
        <f>L_CHF!V12</f>
        <v>0.91579400889776597</v>
      </c>
      <c r="Y23" s="213">
        <f>L_CHF!W12</f>
        <v>0.90917284989273572</v>
      </c>
      <c r="Z23" s="213">
        <f>L_CHF!X12</f>
        <v>0.90244743407453587</v>
      </c>
      <c r="AA23" s="213">
        <f>L_CHF!Y12</f>
        <v>0.89563558837165724</v>
      </c>
      <c r="AB23" s="213">
        <f>L_CHF!Z12</f>
        <v>0.88875323547488194</v>
      </c>
      <c r="AC23" s="213">
        <f>L_CHF!AA12</f>
        <v>0.88181459105389404</v>
      </c>
      <c r="AD23" s="213">
        <f>L_CHF!AB12</f>
        <v>0.87483234060230497</v>
      </c>
      <c r="AE23" s="213">
        <f>L_CHF!AC12</f>
        <v>0.86781779801496683</v>
      </c>
      <c r="AF23" s="213">
        <f>L_CHF!AD12</f>
        <v>0.86078104778408959</v>
      </c>
      <c r="AG23" s="213">
        <f>L_CHF!AE12</f>
        <v>0.85373107250584801</v>
      </c>
      <c r="AH23" s="213">
        <f>L_CHF!AF12</f>
        <v>0.84667586721456878</v>
      </c>
      <c r="AI23" s="213">
        <f>L_CHF!AG12</f>
        <v>0.83962254190479568</v>
      </c>
      <c r="AJ23" s="213">
        <f>L_CHF!AH12</f>
        <v>0.83257741346114755</v>
      </c>
      <c r="AK23" s="213">
        <f>L_CHF!AI12</f>
        <v>0.82554608808986318</v>
      </c>
      <c r="AL23" s="213">
        <f>L_CHF!AJ12</f>
        <v>0.81853353523288996</v>
      </c>
      <c r="AM23" s="213">
        <f>L_CHF!AK12</f>
        <v>0.81154415384431522</v>
      </c>
      <c r="AN23" s="213">
        <f>L_CHF!AL12</f>
        <v>0.80458183181769016</v>
      </c>
      <c r="AO23" s="213">
        <f>L_CHF!AM12</f>
        <v>0.79764999927184632</v>
      </c>
      <c r="AP23" s="213">
        <f>L_CHF!AN12</f>
        <v>0.79075167632925702</v>
      </c>
      <c r="AQ23" s="213">
        <f>L_CHF!AO12</f>
        <v>0.78388951595585654</v>
      </c>
      <c r="AR23" s="213">
        <f>L_CHF!AP12</f>
        <v>0.77706584237236898</v>
      </c>
      <c r="AS23" s="213">
        <f>L_CHF!AQ12</f>
        <v>0.77028268549441903</v>
      </c>
      <c r="AT23" s="213">
        <f>L_CHF!AR12</f>
        <v>0.76354181181168057</v>
      </c>
      <c r="AU23" s="213">
        <f>L_CHF!AS12</f>
        <v>0.75684475207375235</v>
      </c>
      <c r="AV23" s="213">
        <f>L_CHF!AT12</f>
        <v>0.7501928261126326</v>
      </c>
      <c r="AW23" s="213">
        <f>L_CHF!AU12</f>
        <v>0.74358716509749112</v>
      </c>
      <c r="AX23" s="213">
        <f>L_CHF!AV12</f>
        <v>0.73702873148697468</v>
      </c>
      <c r="AY23" s="213">
        <f>L_CHF!AW12</f>
        <v>0.73051833691682944</v>
      </c>
      <c r="AZ23" s="213">
        <f>L_CHF!AX12</f>
        <v>0.724056658236094</v>
      </c>
      <c r="BA23" s="213">
        <f>L_CHF!AY12</f>
        <v>0.71764425188317849</v>
      </c>
      <c r="BB23" s="213">
        <f>L_CHF!AZ12</f>
        <v>0.71128156677315779</v>
      </c>
      <c r="BC23" s="213">
        <f>L_CHF!BA12</f>
        <v>0.70496895585018027</v>
      </c>
    </row>
    <row r="24" spans="1:255" ht="14.25" customHeight="1" x14ac:dyDescent="0.3">
      <c r="A24" s="9"/>
      <c r="B24" s="258" t="s">
        <v>15</v>
      </c>
      <c r="C24" s="247" t="s">
        <v>175</v>
      </c>
      <c r="D24" s="145"/>
      <c r="E24" s="207">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row>
    <row r="27" spans="1:255" ht="14.25" customHeight="1" x14ac:dyDescent="0.3">
      <c r="A27" s="9"/>
      <c r="B27" s="242" t="s">
        <v>186</v>
      </c>
      <c r="C27" s="247" t="s">
        <v>195</v>
      </c>
      <c r="D27" s="145"/>
      <c r="E27" s="207">
        <f>SUMPRODUCT($F$23:$BC$23,F27:BC27)</f>
        <v>0</v>
      </c>
      <c r="F27" s="214">
        <f t="shared" ref="F27:AK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ref="AL27:BC27" si="2">AL24+AL25+AL26</f>
        <v>0</v>
      </c>
      <c r="AM27" s="214">
        <f t="shared" si="2"/>
        <v>0</v>
      </c>
      <c r="AN27" s="214">
        <f t="shared" si="2"/>
        <v>0</v>
      </c>
      <c r="AO27" s="214">
        <f t="shared" si="2"/>
        <v>0</v>
      </c>
      <c r="AP27" s="214">
        <f t="shared" si="2"/>
        <v>0</v>
      </c>
      <c r="AQ27" s="214">
        <f t="shared" si="2"/>
        <v>0</v>
      </c>
      <c r="AR27" s="214">
        <f t="shared" si="2"/>
        <v>0</v>
      </c>
      <c r="AS27" s="214">
        <f t="shared" si="2"/>
        <v>0</v>
      </c>
      <c r="AT27" s="214">
        <f t="shared" si="2"/>
        <v>0</v>
      </c>
      <c r="AU27" s="214">
        <f t="shared" si="2"/>
        <v>0</v>
      </c>
      <c r="AV27" s="214">
        <f t="shared" si="2"/>
        <v>0</v>
      </c>
      <c r="AW27" s="214">
        <f t="shared" si="2"/>
        <v>0</v>
      </c>
      <c r="AX27" s="214">
        <f t="shared" si="2"/>
        <v>0</v>
      </c>
      <c r="AY27" s="214">
        <f t="shared" si="2"/>
        <v>0</v>
      </c>
      <c r="AZ27" s="214">
        <f t="shared" si="2"/>
        <v>0</v>
      </c>
      <c r="BA27" s="214">
        <f t="shared" si="2"/>
        <v>0</v>
      </c>
      <c r="BB27" s="214">
        <f t="shared" si="2"/>
        <v>0</v>
      </c>
      <c r="BC27" s="214">
        <f t="shared" si="2"/>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3">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3"/>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3"/>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3"/>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3"/>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3"/>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3"/>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3"/>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3"/>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4">SUM(E31:E39)</f>
        <v>0</v>
      </c>
      <c r="F40" s="214">
        <f>SUM(F31:F39)</f>
        <v>0</v>
      </c>
      <c r="G40" s="214">
        <f t="shared" si="4"/>
        <v>0</v>
      </c>
      <c r="H40" s="214">
        <f t="shared" si="4"/>
        <v>0</v>
      </c>
      <c r="I40" s="214">
        <f t="shared" si="4"/>
        <v>0</v>
      </c>
      <c r="J40" s="214">
        <f t="shared" si="4"/>
        <v>0</v>
      </c>
      <c r="K40" s="214">
        <f t="shared" si="4"/>
        <v>0</v>
      </c>
      <c r="L40" s="214">
        <f t="shared" si="4"/>
        <v>0</v>
      </c>
      <c r="M40" s="214">
        <f t="shared" si="4"/>
        <v>0</v>
      </c>
      <c r="N40" s="214">
        <f t="shared" si="4"/>
        <v>0</v>
      </c>
      <c r="O40" s="214">
        <f t="shared" si="4"/>
        <v>0</v>
      </c>
      <c r="P40" s="214">
        <f t="shared" si="4"/>
        <v>0</v>
      </c>
      <c r="Q40" s="214">
        <f t="shared" si="4"/>
        <v>0</v>
      </c>
      <c r="R40" s="214">
        <f t="shared" si="4"/>
        <v>0</v>
      </c>
      <c r="S40" s="214">
        <f t="shared" si="4"/>
        <v>0</v>
      </c>
      <c r="T40" s="214">
        <f t="shared" si="4"/>
        <v>0</v>
      </c>
      <c r="U40" s="214">
        <f t="shared" si="4"/>
        <v>0</v>
      </c>
      <c r="V40" s="214">
        <f t="shared" si="4"/>
        <v>0</v>
      </c>
      <c r="W40" s="214">
        <f t="shared" si="4"/>
        <v>0</v>
      </c>
      <c r="X40" s="214">
        <f t="shared" si="4"/>
        <v>0</v>
      </c>
      <c r="Y40" s="214">
        <f t="shared" si="4"/>
        <v>0</v>
      </c>
      <c r="Z40" s="214">
        <f t="shared" si="4"/>
        <v>0</v>
      </c>
      <c r="AA40" s="214">
        <f t="shared" si="4"/>
        <v>0</v>
      </c>
      <c r="AB40" s="214">
        <f t="shared" si="4"/>
        <v>0</v>
      </c>
      <c r="AC40" s="214">
        <f t="shared" si="4"/>
        <v>0</v>
      </c>
      <c r="AD40" s="214">
        <f t="shared" si="4"/>
        <v>0</v>
      </c>
      <c r="AE40" s="214">
        <f t="shared" si="4"/>
        <v>0</v>
      </c>
      <c r="AF40" s="214">
        <f t="shared" si="4"/>
        <v>0</v>
      </c>
      <c r="AG40" s="214">
        <f t="shared" si="4"/>
        <v>0</v>
      </c>
      <c r="AH40" s="214">
        <f t="shared" si="4"/>
        <v>0</v>
      </c>
      <c r="AI40" s="214">
        <f t="shared" si="4"/>
        <v>0</v>
      </c>
      <c r="AJ40" s="214">
        <f t="shared" si="4"/>
        <v>0</v>
      </c>
      <c r="AK40" s="214">
        <f t="shared" si="4"/>
        <v>0</v>
      </c>
      <c r="AL40" s="214">
        <f t="shared" si="4"/>
        <v>0</v>
      </c>
      <c r="AM40" s="214">
        <f t="shared" si="4"/>
        <v>0</v>
      </c>
      <c r="AN40" s="214">
        <f t="shared" si="4"/>
        <v>0</v>
      </c>
      <c r="AO40" s="214">
        <f t="shared" si="4"/>
        <v>0</v>
      </c>
      <c r="AP40" s="214">
        <f t="shared" si="4"/>
        <v>0</v>
      </c>
      <c r="AQ40" s="214">
        <f t="shared" si="4"/>
        <v>0</v>
      </c>
      <c r="AR40" s="214">
        <f t="shared" si="4"/>
        <v>0</v>
      </c>
      <c r="AS40" s="214">
        <f t="shared" si="4"/>
        <v>0</v>
      </c>
      <c r="AT40" s="214">
        <f t="shared" si="4"/>
        <v>0</v>
      </c>
      <c r="AU40" s="214">
        <f t="shared" si="4"/>
        <v>0</v>
      </c>
      <c r="AV40" s="214">
        <f t="shared" si="4"/>
        <v>0</v>
      </c>
      <c r="AW40" s="214">
        <f t="shared" si="4"/>
        <v>0</v>
      </c>
      <c r="AX40" s="214">
        <f t="shared" si="4"/>
        <v>0</v>
      </c>
      <c r="AY40" s="214">
        <f t="shared" si="4"/>
        <v>0</v>
      </c>
      <c r="AZ40" s="214">
        <f t="shared" si="4"/>
        <v>0</v>
      </c>
      <c r="BA40" s="214">
        <f t="shared" si="4"/>
        <v>0</v>
      </c>
      <c r="BB40" s="214">
        <f t="shared" si="4"/>
        <v>0</v>
      </c>
      <c r="BC40" s="214">
        <f t="shared" si="4"/>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5">G42+G43</f>
        <v>0</v>
      </c>
      <c r="H44" s="214">
        <f t="shared" si="5"/>
        <v>0</v>
      </c>
      <c r="I44" s="214">
        <f t="shared" si="5"/>
        <v>0</v>
      </c>
      <c r="J44" s="214">
        <f t="shared" si="5"/>
        <v>0</v>
      </c>
      <c r="K44" s="214">
        <f t="shared" si="5"/>
        <v>0</v>
      </c>
      <c r="L44" s="214">
        <f t="shared" si="5"/>
        <v>0</v>
      </c>
      <c r="M44" s="214">
        <f t="shared" si="5"/>
        <v>0</v>
      </c>
      <c r="N44" s="214">
        <f t="shared" si="5"/>
        <v>0</v>
      </c>
      <c r="O44" s="214">
        <f t="shared" si="5"/>
        <v>0</v>
      </c>
      <c r="P44" s="214">
        <f t="shared" si="5"/>
        <v>0</v>
      </c>
      <c r="Q44" s="214">
        <f t="shared" si="5"/>
        <v>0</v>
      </c>
      <c r="R44" s="214">
        <f t="shared" si="5"/>
        <v>0</v>
      </c>
      <c r="S44" s="214">
        <f t="shared" si="5"/>
        <v>0</v>
      </c>
      <c r="T44" s="214">
        <f t="shared" si="5"/>
        <v>0</v>
      </c>
      <c r="U44" s="214">
        <f t="shared" si="5"/>
        <v>0</v>
      </c>
      <c r="V44" s="214">
        <f t="shared" si="5"/>
        <v>0</v>
      </c>
      <c r="W44" s="214">
        <f t="shared" si="5"/>
        <v>0</v>
      </c>
      <c r="X44" s="214">
        <f t="shared" si="5"/>
        <v>0</v>
      </c>
      <c r="Y44" s="214">
        <f t="shared" si="5"/>
        <v>0</v>
      </c>
      <c r="Z44" s="214">
        <f t="shared" si="5"/>
        <v>0</v>
      </c>
      <c r="AA44" s="214">
        <f t="shared" si="5"/>
        <v>0</v>
      </c>
      <c r="AB44" s="214">
        <f t="shared" si="5"/>
        <v>0</v>
      </c>
      <c r="AC44" s="214">
        <f t="shared" si="5"/>
        <v>0</v>
      </c>
      <c r="AD44" s="214">
        <f t="shared" si="5"/>
        <v>0</v>
      </c>
      <c r="AE44" s="214">
        <f t="shared" si="5"/>
        <v>0</v>
      </c>
      <c r="AF44" s="214">
        <f t="shared" si="5"/>
        <v>0</v>
      </c>
      <c r="AG44" s="214">
        <f t="shared" si="5"/>
        <v>0</v>
      </c>
      <c r="AH44" s="214">
        <f t="shared" si="5"/>
        <v>0</v>
      </c>
      <c r="AI44" s="214">
        <f t="shared" si="5"/>
        <v>0</v>
      </c>
      <c r="AJ44" s="214">
        <f t="shared" si="5"/>
        <v>0</v>
      </c>
      <c r="AK44" s="214">
        <f t="shared" si="5"/>
        <v>0</v>
      </c>
      <c r="AL44" s="214">
        <f t="shared" si="5"/>
        <v>0</v>
      </c>
      <c r="AM44" s="214">
        <f t="shared" si="5"/>
        <v>0</v>
      </c>
      <c r="AN44" s="214">
        <f t="shared" si="5"/>
        <v>0</v>
      </c>
      <c r="AO44" s="214">
        <f t="shared" si="5"/>
        <v>0</v>
      </c>
      <c r="AP44" s="214">
        <f t="shared" si="5"/>
        <v>0</v>
      </c>
      <c r="AQ44" s="214">
        <f t="shared" si="5"/>
        <v>0</v>
      </c>
      <c r="AR44" s="214">
        <f t="shared" si="5"/>
        <v>0</v>
      </c>
      <c r="AS44" s="214">
        <f t="shared" si="5"/>
        <v>0</v>
      </c>
      <c r="AT44" s="214">
        <f t="shared" si="5"/>
        <v>0</v>
      </c>
      <c r="AU44" s="214">
        <f t="shared" si="5"/>
        <v>0</v>
      </c>
      <c r="AV44" s="214">
        <f t="shared" si="5"/>
        <v>0</v>
      </c>
      <c r="AW44" s="214">
        <f t="shared" si="5"/>
        <v>0</v>
      </c>
      <c r="AX44" s="214">
        <f t="shared" si="5"/>
        <v>0</v>
      </c>
      <c r="AY44" s="214">
        <f t="shared" si="5"/>
        <v>0</v>
      </c>
      <c r="AZ44" s="214">
        <f t="shared" si="5"/>
        <v>0</v>
      </c>
      <c r="BA44" s="214">
        <f t="shared" si="5"/>
        <v>0</v>
      </c>
      <c r="BB44" s="214">
        <f t="shared" si="5"/>
        <v>0</v>
      </c>
      <c r="BC44" s="214">
        <f t="shared" si="5"/>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6">G27+G29+G40+G44</f>
        <v>0</v>
      </c>
      <c r="H46" s="208">
        <f t="shared" si="6"/>
        <v>0</v>
      </c>
      <c r="I46" s="208">
        <f t="shared" si="6"/>
        <v>0</v>
      </c>
      <c r="J46" s="208">
        <f t="shared" si="6"/>
        <v>0</v>
      </c>
      <c r="K46" s="208">
        <f t="shared" si="6"/>
        <v>0</v>
      </c>
      <c r="L46" s="208">
        <f t="shared" si="6"/>
        <v>0</v>
      </c>
      <c r="M46" s="208">
        <f t="shared" si="6"/>
        <v>0</v>
      </c>
      <c r="N46" s="208">
        <f t="shared" si="6"/>
        <v>0</v>
      </c>
      <c r="O46" s="208">
        <f t="shared" si="6"/>
        <v>0</v>
      </c>
      <c r="P46" s="208">
        <f t="shared" si="6"/>
        <v>0</v>
      </c>
      <c r="Q46" s="208">
        <f t="shared" si="6"/>
        <v>0</v>
      </c>
      <c r="R46" s="208">
        <f t="shared" si="6"/>
        <v>0</v>
      </c>
      <c r="S46" s="208">
        <f t="shared" si="6"/>
        <v>0</v>
      </c>
      <c r="T46" s="208">
        <f t="shared" si="6"/>
        <v>0</v>
      </c>
      <c r="U46" s="208">
        <f t="shared" si="6"/>
        <v>0</v>
      </c>
      <c r="V46" s="208">
        <f t="shared" si="6"/>
        <v>0</v>
      </c>
      <c r="W46" s="208">
        <f t="shared" si="6"/>
        <v>0</v>
      </c>
      <c r="X46" s="208">
        <f t="shared" si="6"/>
        <v>0</v>
      </c>
      <c r="Y46" s="208">
        <f t="shared" si="6"/>
        <v>0</v>
      </c>
      <c r="Z46" s="208">
        <f t="shared" si="6"/>
        <v>0</v>
      </c>
      <c r="AA46" s="208">
        <f t="shared" si="6"/>
        <v>0</v>
      </c>
      <c r="AB46" s="208">
        <f t="shared" si="6"/>
        <v>0</v>
      </c>
      <c r="AC46" s="208">
        <f t="shared" si="6"/>
        <v>0</v>
      </c>
      <c r="AD46" s="208">
        <f t="shared" si="6"/>
        <v>0</v>
      </c>
      <c r="AE46" s="208">
        <f t="shared" si="6"/>
        <v>0</v>
      </c>
      <c r="AF46" s="208">
        <f t="shared" si="6"/>
        <v>0</v>
      </c>
      <c r="AG46" s="208">
        <f t="shared" si="6"/>
        <v>0</v>
      </c>
      <c r="AH46" s="208">
        <f t="shared" si="6"/>
        <v>0</v>
      </c>
      <c r="AI46" s="208">
        <f t="shared" si="6"/>
        <v>0</v>
      </c>
      <c r="AJ46" s="208">
        <f t="shared" si="6"/>
        <v>0</v>
      </c>
      <c r="AK46" s="208">
        <f t="shared" si="6"/>
        <v>0</v>
      </c>
      <c r="AL46" s="208">
        <f t="shared" si="6"/>
        <v>0</v>
      </c>
      <c r="AM46" s="208">
        <f t="shared" si="6"/>
        <v>0</v>
      </c>
      <c r="AN46" s="208">
        <f t="shared" si="6"/>
        <v>0</v>
      </c>
      <c r="AO46" s="208">
        <f t="shared" si="6"/>
        <v>0</v>
      </c>
      <c r="AP46" s="208">
        <f t="shared" si="6"/>
        <v>0</v>
      </c>
      <c r="AQ46" s="208">
        <f t="shared" si="6"/>
        <v>0</v>
      </c>
      <c r="AR46" s="208">
        <f t="shared" si="6"/>
        <v>0</v>
      </c>
      <c r="AS46" s="208">
        <f t="shared" si="6"/>
        <v>0</v>
      </c>
      <c r="AT46" s="208">
        <f t="shared" si="6"/>
        <v>0</v>
      </c>
      <c r="AU46" s="208">
        <f t="shared" si="6"/>
        <v>0</v>
      </c>
      <c r="AV46" s="208">
        <f t="shared" si="6"/>
        <v>0</v>
      </c>
      <c r="AW46" s="208">
        <f t="shared" si="6"/>
        <v>0</v>
      </c>
      <c r="AX46" s="208">
        <f t="shared" si="6"/>
        <v>0</v>
      </c>
      <c r="AY46" s="208">
        <f t="shared" si="6"/>
        <v>0</v>
      </c>
      <c r="AZ46" s="208">
        <f t="shared" si="6"/>
        <v>0</v>
      </c>
      <c r="BA46" s="208">
        <f t="shared" si="6"/>
        <v>0</v>
      </c>
      <c r="BB46" s="208">
        <f t="shared" si="6"/>
        <v>0</v>
      </c>
      <c r="BC46" s="208">
        <f t="shared" si="6"/>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7">G46+G48+G49+G50</f>
        <v>0</v>
      </c>
      <c r="H51" s="218">
        <f t="shared" si="7"/>
        <v>0</v>
      </c>
      <c r="I51" s="218">
        <f t="shared" si="7"/>
        <v>0</v>
      </c>
      <c r="J51" s="218">
        <f t="shared" si="7"/>
        <v>0</v>
      </c>
      <c r="K51" s="218">
        <f t="shared" si="7"/>
        <v>0</v>
      </c>
      <c r="L51" s="218">
        <f t="shared" si="7"/>
        <v>0</v>
      </c>
      <c r="M51" s="218">
        <f t="shared" si="7"/>
        <v>0</v>
      </c>
      <c r="N51" s="218">
        <f t="shared" si="7"/>
        <v>0</v>
      </c>
      <c r="O51" s="218">
        <f t="shared" si="7"/>
        <v>0</v>
      </c>
      <c r="P51" s="218">
        <f t="shared" si="7"/>
        <v>0</v>
      </c>
      <c r="Q51" s="218">
        <f t="shared" si="7"/>
        <v>0</v>
      </c>
      <c r="R51" s="218">
        <f t="shared" si="7"/>
        <v>0</v>
      </c>
      <c r="S51" s="218">
        <f t="shared" si="7"/>
        <v>0</v>
      </c>
      <c r="T51" s="218">
        <f t="shared" si="7"/>
        <v>0</v>
      </c>
      <c r="U51" s="218">
        <f t="shared" si="7"/>
        <v>0</v>
      </c>
      <c r="V51" s="218">
        <f t="shared" si="7"/>
        <v>0</v>
      </c>
      <c r="W51" s="218">
        <f t="shared" si="7"/>
        <v>0</v>
      </c>
      <c r="X51" s="218">
        <f t="shared" si="7"/>
        <v>0</v>
      </c>
      <c r="Y51" s="218">
        <f t="shared" si="7"/>
        <v>0</v>
      </c>
      <c r="Z51" s="218">
        <f t="shared" si="7"/>
        <v>0</v>
      </c>
      <c r="AA51" s="218">
        <f t="shared" si="7"/>
        <v>0</v>
      </c>
      <c r="AB51" s="218">
        <f t="shared" si="7"/>
        <v>0</v>
      </c>
      <c r="AC51" s="218">
        <f t="shared" si="7"/>
        <v>0</v>
      </c>
      <c r="AD51" s="218">
        <f t="shared" si="7"/>
        <v>0</v>
      </c>
      <c r="AE51" s="218">
        <f t="shared" si="7"/>
        <v>0</v>
      </c>
      <c r="AF51" s="218">
        <f t="shared" si="7"/>
        <v>0</v>
      </c>
      <c r="AG51" s="218">
        <f t="shared" si="7"/>
        <v>0</v>
      </c>
      <c r="AH51" s="218">
        <f t="shared" si="7"/>
        <v>0</v>
      </c>
      <c r="AI51" s="218">
        <f t="shared" si="7"/>
        <v>0</v>
      </c>
      <c r="AJ51" s="218">
        <f t="shared" si="7"/>
        <v>0</v>
      </c>
      <c r="AK51" s="218">
        <f t="shared" si="7"/>
        <v>0</v>
      </c>
      <c r="AL51" s="218">
        <f t="shared" si="7"/>
        <v>0</v>
      </c>
      <c r="AM51" s="218">
        <f t="shared" si="7"/>
        <v>0</v>
      </c>
      <c r="AN51" s="218">
        <f t="shared" si="7"/>
        <v>0</v>
      </c>
      <c r="AO51" s="218">
        <f t="shared" si="7"/>
        <v>0</v>
      </c>
      <c r="AP51" s="218">
        <f t="shared" si="7"/>
        <v>0</v>
      </c>
      <c r="AQ51" s="218">
        <f t="shared" si="7"/>
        <v>0</v>
      </c>
      <c r="AR51" s="218">
        <f t="shared" si="7"/>
        <v>0</v>
      </c>
      <c r="AS51" s="218">
        <f t="shared" si="7"/>
        <v>0</v>
      </c>
      <c r="AT51" s="218">
        <f t="shared" si="7"/>
        <v>0</v>
      </c>
      <c r="AU51" s="218">
        <f t="shared" si="7"/>
        <v>0</v>
      </c>
      <c r="AV51" s="218">
        <f t="shared" si="7"/>
        <v>0</v>
      </c>
      <c r="AW51" s="218">
        <f t="shared" si="7"/>
        <v>0</v>
      </c>
      <c r="AX51" s="218">
        <f t="shared" si="7"/>
        <v>0</v>
      </c>
      <c r="AY51" s="218">
        <f t="shared" si="7"/>
        <v>0</v>
      </c>
      <c r="AZ51" s="218">
        <f t="shared" si="7"/>
        <v>0</v>
      </c>
      <c r="BA51" s="218">
        <f t="shared" si="7"/>
        <v>0</v>
      </c>
      <c r="BB51" s="218">
        <f t="shared" si="7"/>
        <v>0</v>
      </c>
      <c r="BC51" s="218">
        <f t="shared" si="7"/>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spans="1:255" s="9" customFormat="1" ht="20.149999999999999" customHeight="1" x14ac:dyDescent="0.25">
      <c r="B53" s="193" t="s">
        <v>187</v>
      </c>
      <c r="C53" s="256"/>
      <c r="D53" s="235"/>
      <c r="E53" s="236"/>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row>
    <row r="54" spans="1:255" ht="14.25" customHeight="1" x14ac:dyDescent="0.3">
      <c r="A54" s="9"/>
      <c r="B54" s="260" t="s">
        <v>33</v>
      </c>
      <c r="C54" s="246"/>
      <c r="D54" s="147"/>
      <c r="E54" s="220">
        <f>SUMPRODUCT($F$23:$BC$23,F54:BC54)</f>
        <v>0</v>
      </c>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row>
    <row r="55" spans="1:255" ht="14.25" customHeight="1" x14ac:dyDescent="0.3">
      <c r="B55" s="226" t="s">
        <v>177</v>
      </c>
      <c r="C55" s="247"/>
      <c r="D55" s="145"/>
      <c r="E55" s="207">
        <f>SUMPRODUCT($F$23:$BC$23,F55:BC55)</f>
        <v>0</v>
      </c>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row>
    <row r="56" spans="1:255" ht="14.25" customHeight="1" x14ac:dyDescent="0.3">
      <c r="B56" s="242" t="s">
        <v>178</v>
      </c>
      <c r="C56" s="253"/>
      <c r="D56" s="145"/>
      <c r="E56" s="207">
        <f>SUMPRODUCT($F$23:$BC$23,F56:BC56)</f>
        <v>0</v>
      </c>
      <c r="F56" s="214">
        <f>F54+F55</f>
        <v>0</v>
      </c>
      <c r="G56" s="214">
        <f t="shared" ref="G56:BC56" si="8">G54+G55</f>
        <v>0</v>
      </c>
      <c r="H56" s="214">
        <f t="shared" si="8"/>
        <v>0</v>
      </c>
      <c r="I56" s="214">
        <f t="shared" si="8"/>
        <v>0</v>
      </c>
      <c r="J56" s="214">
        <f t="shared" si="8"/>
        <v>0</v>
      </c>
      <c r="K56" s="214">
        <f t="shared" si="8"/>
        <v>0</v>
      </c>
      <c r="L56" s="214">
        <f t="shared" si="8"/>
        <v>0</v>
      </c>
      <c r="M56" s="214">
        <f t="shared" si="8"/>
        <v>0</v>
      </c>
      <c r="N56" s="214">
        <f t="shared" si="8"/>
        <v>0</v>
      </c>
      <c r="O56" s="214">
        <f t="shared" si="8"/>
        <v>0</v>
      </c>
      <c r="P56" s="214">
        <f t="shared" si="8"/>
        <v>0</v>
      </c>
      <c r="Q56" s="214">
        <f t="shared" si="8"/>
        <v>0</v>
      </c>
      <c r="R56" s="214">
        <f t="shared" si="8"/>
        <v>0</v>
      </c>
      <c r="S56" s="214">
        <f t="shared" si="8"/>
        <v>0</v>
      </c>
      <c r="T56" s="214">
        <f t="shared" si="8"/>
        <v>0</v>
      </c>
      <c r="U56" s="214">
        <f t="shared" si="8"/>
        <v>0</v>
      </c>
      <c r="V56" s="214">
        <f t="shared" si="8"/>
        <v>0</v>
      </c>
      <c r="W56" s="214">
        <f t="shared" si="8"/>
        <v>0</v>
      </c>
      <c r="X56" s="214">
        <f t="shared" si="8"/>
        <v>0</v>
      </c>
      <c r="Y56" s="214">
        <f t="shared" si="8"/>
        <v>0</v>
      </c>
      <c r="Z56" s="214">
        <f t="shared" si="8"/>
        <v>0</v>
      </c>
      <c r="AA56" s="214">
        <f t="shared" si="8"/>
        <v>0</v>
      </c>
      <c r="AB56" s="214">
        <f t="shared" si="8"/>
        <v>0</v>
      </c>
      <c r="AC56" s="214">
        <f t="shared" si="8"/>
        <v>0</v>
      </c>
      <c r="AD56" s="214">
        <f t="shared" si="8"/>
        <v>0</v>
      </c>
      <c r="AE56" s="214">
        <f t="shared" si="8"/>
        <v>0</v>
      </c>
      <c r="AF56" s="214">
        <f t="shared" si="8"/>
        <v>0</v>
      </c>
      <c r="AG56" s="214">
        <f t="shared" si="8"/>
        <v>0</v>
      </c>
      <c r="AH56" s="214">
        <f t="shared" si="8"/>
        <v>0</v>
      </c>
      <c r="AI56" s="214">
        <f t="shared" si="8"/>
        <v>0</v>
      </c>
      <c r="AJ56" s="214">
        <f t="shared" si="8"/>
        <v>0</v>
      </c>
      <c r="AK56" s="214">
        <f t="shared" si="8"/>
        <v>0</v>
      </c>
      <c r="AL56" s="214">
        <f t="shared" si="8"/>
        <v>0</v>
      </c>
      <c r="AM56" s="214">
        <f t="shared" si="8"/>
        <v>0</v>
      </c>
      <c r="AN56" s="214">
        <f t="shared" si="8"/>
        <v>0</v>
      </c>
      <c r="AO56" s="214">
        <f t="shared" si="8"/>
        <v>0</v>
      </c>
      <c r="AP56" s="214">
        <f t="shared" si="8"/>
        <v>0</v>
      </c>
      <c r="AQ56" s="214">
        <f t="shared" si="8"/>
        <v>0</v>
      </c>
      <c r="AR56" s="214">
        <f t="shared" si="8"/>
        <v>0</v>
      </c>
      <c r="AS56" s="214">
        <f t="shared" si="8"/>
        <v>0</v>
      </c>
      <c r="AT56" s="214">
        <f t="shared" si="8"/>
        <v>0</v>
      </c>
      <c r="AU56" s="214">
        <f t="shared" si="8"/>
        <v>0</v>
      </c>
      <c r="AV56" s="214">
        <f t="shared" si="8"/>
        <v>0</v>
      </c>
      <c r="AW56" s="214">
        <f t="shared" si="8"/>
        <v>0</v>
      </c>
      <c r="AX56" s="214">
        <f t="shared" si="8"/>
        <v>0</v>
      </c>
      <c r="AY56" s="214">
        <f t="shared" si="8"/>
        <v>0</v>
      </c>
      <c r="AZ56" s="214">
        <f t="shared" si="8"/>
        <v>0</v>
      </c>
      <c r="BA56" s="214">
        <f t="shared" si="8"/>
        <v>0</v>
      </c>
      <c r="BB56" s="214">
        <f t="shared" si="8"/>
        <v>0</v>
      </c>
      <c r="BC56" s="214">
        <f t="shared" si="8"/>
        <v>0</v>
      </c>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row>
    <row r="57" spans="1:255" s="10" customFormat="1" ht="14.25" customHeight="1" x14ac:dyDescent="0.3">
      <c r="B57" s="243"/>
      <c r="C57" s="252"/>
      <c r="D57" s="209"/>
      <c r="E57" s="210"/>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c r="BB57" s="216"/>
      <c r="BC57" s="21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row>
    <row r="58" spans="1:255" ht="14.25" customHeight="1" x14ac:dyDescent="0.3">
      <c r="A58" s="9"/>
      <c r="B58" s="226" t="s">
        <v>189</v>
      </c>
      <c r="C58" s="247" t="s">
        <v>199</v>
      </c>
      <c r="D58" s="145"/>
      <c r="E58" s="20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row>
    <row r="59" spans="1:255" ht="14.25" customHeight="1" x14ac:dyDescent="0.3">
      <c r="A59" s="9"/>
      <c r="B59" s="226" t="s">
        <v>188</v>
      </c>
      <c r="C59" s="247" t="s">
        <v>199</v>
      </c>
      <c r="D59" s="145"/>
      <c r="E59" s="20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row>
    <row r="60" spans="1:255" ht="14.25" customHeight="1" x14ac:dyDescent="0.3">
      <c r="A60" s="9"/>
      <c r="B60" s="260" t="s">
        <v>45</v>
      </c>
      <c r="C60" s="247" t="s">
        <v>202</v>
      </c>
      <c r="D60" s="145"/>
      <c r="E60" s="20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row>
    <row r="61" spans="1:255" ht="14.25" customHeight="1" x14ac:dyDescent="0.3">
      <c r="A61" s="9"/>
      <c r="B61" s="260" t="s">
        <v>46</v>
      </c>
      <c r="C61" s="247" t="s">
        <v>200</v>
      </c>
      <c r="D61" s="145"/>
      <c r="E61" s="20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row>
    <row r="62" spans="1:255" ht="14.25" customHeight="1" x14ac:dyDescent="0.3">
      <c r="A62" s="9"/>
      <c r="B62" s="262" t="s">
        <v>47</v>
      </c>
      <c r="C62" s="249" t="s">
        <v>201</v>
      </c>
      <c r="D62" s="146"/>
      <c r="E62" s="212"/>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row>
  </sheetData>
  <pageMargins left="0.70866141732283472" right="0.70866141732283472" top="0.74803149606299213" bottom="0.74803149606299213" header="0.31496062992125984" footer="0.31496062992125984"/>
  <pageSetup paperSize="9" scale="18" orientation="landscape" r:id="rId1"/>
  <headerFooter scaleWithDoc="0">
    <oddHeader xml:space="preserve">&amp;R&amp;"Arial,Fett"&amp;12SST 2012
</oddHeader>
    <oddFooter>&amp;L&amp;F/&amp;A&amp;C&amp;P/&amp;N&amp;R&amp;D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opic_Note xmlns="http://schemas.microsoft.com/sharepoint/v3/fields">
      <Terms xmlns="http://schemas.microsoft.com/office/infopath/2007/PartnerControls">
        <TermInfo xmlns="http://schemas.microsoft.com/office/infopath/2007/PartnerControls">
          <TermName xmlns="http://schemas.microsoft.com/office/infopath/2007/PartnerControls">Aufsichtsabgabe</TermName>
          <TermId xmlns="http://schemas.microsoft.com/office/infopath/2007/PartnerControls">1bb1ff23-244b-430d-b77e-6c87f49b07f4</TermId>
        </TermInfo>
      </Terms>
    </Topic_Note>
    <OU_Note xmlns="http://schemas.microsoft.com/sharepoint/v3/fields">
      <Terms xmlns="http://schemas.microsoft.com/office/infopath/2007/PartnerControls">
        <TermInfo xmlns="http://schemas.microsoft.com/office/infopath/2007/PartnerControls">
          <TermName xmlns="http://schemas.microsoft.com/office/infopath/2007/PartnerControls">GB-V</TermName>
          <TermId xmlns="http://schemas.microsoft.com/office/infopath/2007/PartnerControls">f8d7b412-2487-4e9a-b58d-c7490dedd0c5</TermId>
        </TermInfo>
      </Terms>
    </OU_Note>
    <OSP_Note xmlns="http://schemas.microsoft.com/sharepoint/v3/fields">
      <Terms xmlns="http://schemas.microsoft.com/office/infopath/2007/PartnerControls">
        <TermInfo xmlns="http://schemas.microsoft.com/office/infopath/2007/PartnerControls">
          <TermName xmlns="http://schemas.microsoft.com/office/infopath/2007/PartnerControls">4-02.9 Verschiedenes</TermName>
          <TermId xmlns="http://schemas.microsoft.com/office/infopath/2007/PartnerControls">b7add63a-7a8a-4b8a-bfff-6c9ce2cbce07</TermId>
        </TermInfo>
      </Terms>
    </OSP_Note>
    <AgendaItemGUID xmlns="08f44e9f-55a5-4d8c-81fa-e5e52f0c7a16" xsi:nil="true"/>
    <RetentionPeriod xmlns="08F44E9F-55A5-4D8C-81FA-E5E52F0C7A16">15</RetentionPeriod>
    <SeqenceNumber xmlns="08f44e9f-55a5-4d8c-81fa-e5e52f0c7a16" xsi:nil="true"/>
    <_dlc_DocId xmlns="82c37705-afd5-4d11-a1ea-0266d9d1a166">6009-P-2-6900</_dlc_DocId>
    <_dlc_DocIdUrl xmlns="82c37705-afd5-4d11-a1ea-0266d9d1a166">
      <Url>https://dok.finma.ch/sites/6009-P/_layouts/15/DocIdRedir.aspx?ID=6009-P-2-6900</Url>
      <Description>6009-P-2-6900</Description>
    </_dlc_DocIdUrl>
    <ToBeArchived xmlns="08f44e9f-55a5-4d8c-81fa-e5e52f0c7a16">Nein</ToBeArchived>
    <DocumentDate xmlns="08F44E9F-55A5-4D8C-81FA-E5E52F0C7A16">2017-10-25T22:00:00+00:00</DocumentDate>
  </documentManagement>
</p:properties>
</file>

<file path=customXml/item2.xml><?xml version="1.0" encoding="utf-8"?>
<ct:contentTypeSchema xmlns:ct="http://schemas.microsoft.com/office/2006/metadata/contentType" xmlns:ma="http://schemas.microsoft.com/office/2006/metadata/properties/metaAttributes" ct:_="" ma:_="" ma:contentTypeName="Finma Document" ma:contentTypeID="0x0101003951D1F36BC944E987AD610ADE6A10C3002366F3BBC8CE234B84695397A2A93407" ma:contentTypeVersion="10" ma:contentTypeDescription="Ein neues Dokument erstellen." ma:contentTypeScope="" ma:versionID="0568cc6719dc77685f726e99c7c2fb4c">
  <xsd:schema xmlns:xsd="http://www.w3.org/2001/XMLSchema" xmlns:xs="http://www.w3.org/2001/XMLSchema" xmlns:p="http://schemas.microsoft.com/office/2006/metadata/properties" xmlns:ns2="82c37705-afd5-4d11-a1ea-0266d9d1a166" xmlns:ns3="http://schemas.microsoft.com/sharepoint/v3/fields" xmlns:ns4="08F44E9F-55A5-4D8C-81FA-E5E52F0C7A16" xmlns:ns5="08f44e9f-55a5-4d8c-81fa-e5e52f0c7a16" targetNamespace="http://schemas.microsoft.com/office/2006/metadata/properties" ma:root="true" ma:fieldsID="17b5d0fba45ccd7280729390c91a62fb" ns2:_="" ns3:_="" ns4:_="" ns5:_="">
    <xsd:import namespace="82c37705-afd5-4d11-a1ea-0266d9d1a166"/>
    <xsd:import namespace="http://schemas.microsoft.com/sharepoint/v3/fields"/>
    <xsd:import namespace="08F44E9F-55A5-4D8C-81FA-E5E52F0C7A16"/>
    <xsd:import namespace="08f44e9f-55a5-4d8c-81fa-e5e52f0c7a16"/>
    <xsd:element name="properties">
      <xsd:complexType>
        <xsd:sequence>
          <xsd:element name="documentManagement">
            <xsd:complexType>
              <xsd:all>
                <xsd:element ref="ns2:_dlc_DocId" minOccurs="0"/>
                <xsd:element ref="ns2:_dlc_DocIdUrl" minOccurs="0"/>
                <xsd:element ref="ns2:_dlc_DocIdPersistId" minOccurs="0"/>
                <xsd:element ref="ns3:Topic_Note" minOccurs="0"/>
                <xsd:element ref="ns3:OU_Note" minOccurs="0"/>
                <xsd:element ref="ns3:OSP_Note" minOccurs="0"/>
                <xsd:element ref="ns4:RetentionPeriod" minOccurs="0"/>
                <xsd:element ref="ns5:SeqenceNumber" minOccurs="0"/>
                <xsd:element ref="ns5:AgendaItemGUID" minOccurs="0"/>
                <xsd:element ref="ns5:ToBeArchived" minOccurs="0"/>
                <xsd:element ref="ns4:Document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37705-afd5-4d11-a1ea-0266d9d1a16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opic_Note" ma:index="14" nillable="true" ma:taxonomy="true" ma:internalName="Topic_Note" ma:taxonomyFieldName="Topic" ma:displayName="Thema" ma:readOnly="false" ma:default="" ma:fieldId="{a64374eb-6e28-4d6b-ae22-c24ecbfd0ec3}" ma:sspId="27609f53-2d13-42be-a2b4-fd8d7f3f64db" ma:termSetId="7b4b023d-5e9a-475b-a148-dfe01b6a8d09" ma:anchorId="00000000-0000-0000-0000-000000000000" ma:open="true" ma:isKeyword="false">
      <xsd:complexType>
        <xsd:sequence>
          <xsd:element ref="pc:Terms" minOccurs="0" maxOccurs="1"/>
        </xsd:sequence>
      </xsd:complexType>
    </xsd:element>
    <xsd:element name="OU_Note" ma:index="16" nillable="true" ma:taxonomy="true" ma:internalName="OU_Note" ma:taxonomyFieldName="OU" ma:displayName="Organisationseinheit" ma:readOnly="false" ma:default="2;#GB-V|f8d7b412-2487-4e9a-b58d-c7490dedd0c5" ma:fieldId="{fcb30f0d-baee-4a7e-876f-d65b0367c7a8}" ma:sspId="27609f53-2d13-42be-a2b4-fd8d7f3f64db" ma:termSetId="2e7da289-48a2-42d8-b875-47a1903a1d9d" ma:anchorId="00000000-0000-0000-0000-000000000000" ma:open="false" ma:isKeyword="false">
      <xsd:complexType>
        <xsd:sequence>
          <xsd:element ref="pc:Terms" minOccurs="0" maxOccurs="1"/>
        </xsd:sequence>
      </xsd:complexType>
    </xsd:element>
    <xsd:element name="OSP_Note" ma:index="18" nillable="true" ma:taxonomy="true" ma:internalName="OSP_Note" ma:taxonomyFieldName="OSP" ma:displayName="Ordnungssystemposition" ma:readOnly="false" ma:fieldId="{47fc1aad-a32f-4b87-b398-8d261b0da966}" ma:sspId="27609f53-2d13-42be-a2b4-fd8d7f3f64db" ma:termSetId="6eefd7ee-d6f6-47de-bb49-f1d34202032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F44E9F-55A5-4D8C-81FA-E5E52F0C7A16" elementFormDefault="qualified">
    <xsd:import namespace="http://schemas.microsoft.com/office/2006/documentManagement/types"/>
    <xsd:import namespace="http://schemas.microsoft.com/office/infopath/2007/PartnerControls"/>
    <xsd:element name="RetentionPeriod" ma:index="19" nillable="true" ma:displayName="Aufbewahrungsfrist" ma:description="Aufbewahrungsfrist des Dossiers" ma:hidden="true" ma:internalName="RetentionPeriod" ma:readOnly="false">
      <xsd:simpleType>
        <xsd:restriction base="dms:Text"/>
      </xsd:simpleType>
    </xsd:element>
    <xsd:element name="DocumentDate" ma:index="23" ma:displayName="Datum" ma:default="[today]" ma:description="Dokumentendatum" ma:format="DateOnly" ma:internalNam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8f44e9f-55a5-4d8c-81fa-e5e52f0c7a16" elementFormDefault="qualified">
    <xsd:import namespace="http://schemas.microsoft.com/office/2006/documentManagement/types"/>
    <xsd:import namespace="http://schemas.microsoft.com/office/infopath/2007/PartnerControls"/>
    <xsd:element name="SeqenceNumber" ma:index="20" nillable="true" ma:displayName="Reihenfolge Nummer" ma:internalName="SeqenceNumber" ma:readOnly="false">
      <xsd:simpleType>
        <xsd:restriction base="dms:Unknown"/>
      </xsd:simpleType>
    </xsd:element>
    <xsd:element name="AgendaItemGUID" ma:index="21" nillable="true" ma:displayName="Traktandum GUID" ma:internalName="AgendaItemGUID" ma:readOnly="false">
      <xsd:simpleType>
        <xsd:restriction base="dms:Text"/>
      </xsd:simpleType>
    </xsd:element>
    <xsd:element name="ToBeArchived" ma:index="22" nillable="true" ma:displayName="Archivwürdig" ma:description="Soll das Dossier archiviert werden" ma:hidden="true" ma:internalName="ToBeArchived"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E570B7C3-989F-47AA-8923-16C8CEE4F985}">
  <ds:schemaRefs>
    <ds:schemaRef ds:uri="http://purl.org/dc/elements/1.1/"/>
    <ds:schemaRef ds:uri="http://schemas.microsoft.com/office/2006/metadata/properties"/>
    <ds:schemaRef ds:uri="http://schemas.microsoft.com/office/2006/documentManagement/types"/>
    <ds:schemaRef ds:uri="http://purl.org/dc/terms/"/>
    <ds:schemaRef ds:uri="1AB9BBCC-83C6-4736-B39B-ABA04A32D413"/>
    <ds:schemaRef ds:uri="a13ce8e2-0bfa-4ae3-b62f-afeb61f48330"/>
    <ds:schemaRef ds:uri="http://purl.org/dc/dcmitype/"/>
    <ds:schemaRef ds:uri="http://schemas.openxmlformats.org/package/2006/metadata/core-properties"/>
    <ds:schemaRef ds:uri="http://schemas.microsoft.com/office/infopath/2007/PartnerControls"/>
    <ds:schemaRef ds:uri="1ab9bbcc-83c6-4736-b39b-aba04a32d413"/>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C908F1D3-BC32-4193-A6C9-D59820A7DDC2}"/>
</file>

<file path=customXml/itemProps3.xml><?xml version="1.0" encoding="utf-8"?>
<ds:datastoreItem xmlns:ds="http://schemas.openxmlformats.org/officeDocument/2006/customXml" ds:itemID="{D11E9C6B-492F-4F2B-AF5E-3870D722B854}">
  <ds:schemaRefs>
    <ds:schemaRef ds:uri="http://schemas.microsoft.com/sharepoint/events"/>
  </ds:schemaRefs>
</ds:datastoreItem>
</file>

<file path=customXml/itemProps4.xml><?xml version="1.0" encoding="utf-8"?>
<ds:datastoreItem xmlns:ds="http://schemas.openxmlformats.org/officeDocument/2006/customXml" ds:itemID="{16046059-C062-4AD9-8BF8-DFF1F0C0C4A0}">
  <ds:schemaRefs>
    <ds:schemaRef ds:uri="http://schemas.microsoft.com/sharepoint/v3/contenttype/forms"/>
  </ds:schemaRefs>
</ds:datastoreItem>
</file>

<file path=customXml/itemProps5.xml><?xml version="1.0" encoding="utf-8"?>
<ds:datastoreItem xmlns:ds="http://schemas.openxmlformats.org/officeDocument/2006/customXml" ds:itemID="{5139EBCF-11E1-4588-BB1E-A5A8F3491F3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vt:i4>
      </vt:variant>
    </vt:vector>
  </HeadingPairs>
  <TitlesOfParts>
    <vt:vector size="16" baseType="lpstr">
      <vt:lpstr>Intro_SM_Life</vt:lpstr>
      <vt:lpstr>Update</vt:lpstr>
      <vt:lpstr>list_of_sheets</vt:lpstr>
      <vt:lpstr>L_CHF</vt:lpstr>
      <vt:lpstr>L_EUR</vt:lpstr>
      <vt:lpstr>L_USD</vt:lpstr>
      <vt:lpstr>L_GBP</vt:lpstr>
      <vt:lpstr>L_CF Group Life</vt:lpstr>
      <vt:lpstr>L_CF Ind Life Trad_CHF</vt:lpstr>
      <vt:lpstr>L_CF Ind Life Trad_EUR</vt:lpstr>
      <vt:lpstr>L_CF Ind Life Trad_USD</vt:lpstr>
      <vt:lpstr>L_CF Ind Life Trad_GBP</vt:lpstr>
      <vt:lpstr>L_CF Ind Life UL_CHF</vt:lpstr>
      <vt:lpstr>L_CF Ind Life UL_EUR</vt:lpstr>
      <vt:lpstr>L_input_sst_template</vt:lpstr>
      <vt:lpstr>current_year</vt:lpstr>
    </vt:vector>
  </TitlesOfParts>
  <Company>EJPD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Unknown</dc:creator>
  <cp:lastModifiedBy>Pfeiffer Thorsten</cp:lastModifiedBy>
  <cp:lastPrinted>2011-10-28T08:25:29Z</cp:lastPrinted>
  <dcterms:created xsi:type="dcterms:W3CDTF">2004-01-13T09:48:45Z</dcterms:created>
  <dcterms:modified xsi:type="dcterms:W3CDTF">2025-01-27T18:18:04Z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COO.2098.100.2.1096998</vt:lpwstr>
  </property>
  <property fmtid="{D5CDD505-2E9C-101B-9397-08002B2CF9AE}" pid="3" name="FSC#COOELAK@1.1001:Subject">
    <vt:lpwstr/>
  </property>
  <property fmtid="{D5CDD505-2E9C-101B-9397-08002B2CF9AE}" pid="4" name="FSC#COOELAK@1.1001:FileReference">
    <vt:lpwstr> Testlauf_2006</vt:lpwstr>
  </property>
  <property fmtid="{D5CDD505-2E9C-101B-9397-08002B2CF9AE}" pid="5" name="FSC#COOELAK@1.1001:FileRefYear">
    <vt:lpwstr>2006</vt:lpwstr>
  </property>
  <property fmtid="{D5CDD505-2E9C-101B-9397-08002B2CF9AE}" pid="6" name="FSC#COOELAK@1.1001:FileRefOrdinal">
    <vt:lpwstr>444</vt:lpwstr>
  </property>
  <property fmtid="{D5CDD505-2E9C-101B-9397-08002B2CF9AE}" pid="7" name="FSC#COOELAK@1.1001:FileRefOU">
    <vt:lpwstr>DIR</vt:lpwstr>
  </property>
  <property fmtid="{D5CDD505-2E9C-101B-9397-08002B2CF9AE}" pid="8" name="FSC#COOELAK@1.1001:Organization">
    <vt:lpwstr/>
  </property>
  <property fmtid="{D5CDD505-2E9C-101B-9397-08002B2CF9AE}" pid="9" name="FSC#COOELAK@1.1001:Owner">
    <vt:lpwstr> Luder</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AW (Aufsichtsentwicklung)</vt:lpwstr>
  </property>
  <property fmtid="{D5CDD505-2E9C-101B-9397-08002B2CF9AE}" pid="17" name="FSC#COOELAK@1.1001:CreatedAt">
    <vt:lpwstr>05.04.2006 13:49:39</vt:lpwstr>
  </property>
  <property fmtid="{D5CDD505-2E9C-101B-9397-08002B2CF9AE}" pid="18" name="FSC#COOELAK@1.1001:OU">
    <vt:lpwstr>AW (Aufsichtsentwicklung)</vt:lpwstr>
  </property>
  <property fmtid="{D5CDD505-2E9C-101B-9397-08002B2CF9AE}" pid="19" name="FSC#COOELAK@1.1001:Priority">
    <vt:lpwstr/>
  </property>
  <property fmtid="{D5CDD505-2E9C-101B-9397-08002B2CF9AE}" pid="20" name="FSC#COOELAK@1.1001:ObjBarCode">
    <vt:lpwstr>*COO.2098.100.2.1096998*</vt:lpwstr>
  </property>
  <property fmtid="{D5CDD505-2E9C-101B-9397-08002B2CF9AE}" pid="21" name="FSC#COOELAK@1.1001:RefBarCode">
    <vt:lpwstr>*Template_2006*</vt:lpwstr>
  </property>
  <property fmtid="{D5CDD505-2E9C-101B-9397-08002B2CF9AE}" pid="22" name="FSC#COOELAK@1.1001:FileRefBarCode">
    <vt:lpwstr>* Testlauf_2006*</vt:lpwstr>
  </property>
  <property fmtid="{D5CDD505-2E9C-101B-9397-08002B2CF9AE}" pid="23" name="FSC#COOELAK@1.1001:ExternalRef">
    <vt:lpwstr/>
  </property>
  <property fmtid="{D5CDD505-2E9C-101B-9397-08002B2CF9AE}" pid="24" name="MatchPointInheritedTags">
    <vt:lpwstr>((2434)(2405)(2400)(2397)(2394))((2405)(2400)(2397)(2394))</vt:lpwstr>
  </property>
  <property fmtid="{D5CDD505-2E9C-101B-9397-08002B2CF9AE}" pid="25" name="ContentType">
    <vt:lpwstr>Dokument</vt:lpwstr>
  </property>
  <property fmtid="{D5CDD505-2E9C-101B-9397-08002B2CF9AE}" pid="26" name="MP_UpdateVersion">
    <vt:lpwstr>3</vt:lpwstr>
  </property>
  <property fmtid="{D5CDD505-2E9C-101B-9397-08002B2CF9AE}" pid="27" name="PublishingExpirationDate">
    <vt:lpwstr/>
  </property>
  <property fmtid="{D5CDD505-2E9C-101B-9397-08002B2CF9AE}" pid="28" name="PublishingStartDate">
    <vt:lpwstr/>
  </property>
  <property fmtid="{D5CDD505-2E9C-101B-9397-08002B2CF9AE}" pid="29" name="ContentTypeId">
    <vt:lpwstr>0x0101003951D1F36BC944E987AD610ADE6A10C3002366F3BBC8CE234B84695397A2A93407</vt:lpwstr>
  </property>
  <property fmtid="{D5CDD505-2E9C-101B-9397-08002B2CF9AE}" pid="30" name="Topic">
    <vt:lpwstr>12;#Aufsichtsabgabe|1bb1ff23-244b-430d-b77e-6c87f49b07f4</vt:lpwstr>
  </property>
  <property fmtid="{D5CDD505-2E9C-101B-9397-08002B2CF9AE}" pid="31" name="OSP">
    <vt:lpwstr>13;#4-02.9 Verschiedenes|b7add63a-7a8a-4b8a-bfff-6c9ce2cbce07</vt:lpwstr>
  </property>
  <property fmtid="{D5CDD505-2E9C-101B-9397-08002B2CF9AE}" pid="32" name="OU">
    <vt:lpwstr>2;#GB-V|f8d7b412-2487-4e9a-b58d-c7490dedd0c5</vt:lpwstr>
  </property>
  <property fmtid="{D5CDD505-2E9C-101B-9397-08002B2CF9AE}" pid="33" name="_dlc_DocIdItemGuid">
    <vt:lpwstr>d0c83601-4a34-4512-8c63-6b9d13e18abe</vt:lpwstr>
  </property>
  <property fmtid="{D5CDD505-2E9C-101B-9397-08002B2CF9AE}" pid="34" name="_NewReviewCycle">
    <vt:lpwstr/>
  </property>
  <property fmtid="{D5CDD505-2E9C-101B-9397-08002B2CF9AE}" pid="35" name="DossierStatus_Note">
    <vt:lpwstr/>
  </property>
  <property fmtid="{D5CDD505-2E9C-101B-9397-08002B2CF9AE}" pid="36" name="Reference">
    <vt:lpwstr>6005-T-6-58871 - 4-02.9 Verschiedenes</vt:lpwstr>
  </property>
  <property fmtid="{D5CDD505-2E9C-101B-9397-08002B2CF9AE}" pid="37" name="InternalWorkItem">
    <vt:bool>false</vt:bool>
  </property>
</Properties>
</file>