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9200" windowHeight="4980"/>
  </bookViews>
  <sheets>
    <sheet name="Offenlegungsschema" sheetId="2" r:id="rId1"/>
    <sheet name="Text" sheetId="3" state="hidden" r:id="rId2"/>
  </sheets>
  <externalReferences>
    <externalReference r:id="rId3"/>
  </externalReferences>
  <definedNames>
    <definedName name="jahr">[1]UEBERSICHT!$G$8</definedName>
    <definedName name="_xlnm.Print_Area" localSheetId="0">Offenlegungsschema!$A$1:$BN$200</definedName>
    <definedName name="_xlnm.Print_Titles" localSheetId="0">Offenlegungsschema!$C:$G,Offenlegungsschema!$7:$10</definedName>
    <definedName name="Sprachwahlcode">Offenlegungsschema!$E$7</definedName>
    <definedName name="TEXTDF">Text!$A$1:$C$475</definedName>
  </definedNames>
  <calcPr calcId="162913" calcOnSave="0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v50_Daten_BRBV_6d1d5066-2ec2-4ae5-9eb3-6fbc456d597e" name="v50_Daten_BRBV" connection="SqlServer finmas067 VAKT"/>
        </x15:modelTables>
      </x15:dataModel>
    </ext>
  </extLst>
</workbook>
</file>

<file path=xl/calcChain.xml><?xml version="1.0" encoding="utf-8"?>
<calcChain xmlns="http://schemas.openxmlformats.org/spreadsheetml/2006/main">
  <c r="L9" i="2" l="1"/>
  <c r="K9" i="2"/>
  <c r="J9" i="2"/>
  <c r="DO200" i="2" l="1"/>
  <c r="DO199" i="2"/>
  <c r="DO198" i="2"/>
  <c r="DO197" i="2"/>
  <c r="DO196" i="2"/>
  <c r="DO195" i="2"/>
  <c r="DO194" i="2"/>
  <c r="DO193" i="2"/>
  <c r="DO192" i="2"/>
  <c r="DO191" i="2"/>
  <c r="DO190" i="2"/>
  <c r="DO189" i="2"/>
  <c r="DO188" i="2"/>
  <c r="DO187" i="2"/>
  <c r="DO186" i="2"/>
  <c r="DO185" i="2"/>
  <c r="DO184" i="2"/>
  <c r="DO183" i="2"/>
  <c r="DO182" i="2"/>
  <c r="DO181" i="2"/>
  <c r="DO180" i="2"/>
  <c r="DO179" i="2"/>
  <c r="DO178" i="2"/>
  <c r="DO177" i="2"/>
  <c r="DO176" i="2"/>
  <c r="DO175" i="2"/>
  <c r="DO174" i="2"/>
  <c r="DO173" i="2"/>
  <c r="DO172" i="2"/>
  <c r="DO171" i="2"/>
  <c r="DO170" i="2"/>
  <c r="DO169" i="2"/>
  <c r="DO168" i="2"/>
  <c r="DO167" i="2"/>
  <c r="DO166" i="2"/>
  <c r="DO165" i="2"/>
  <c r="DO164" i="2"/>
  <c r="DO163" i="2"/>
  <c r="DO162" i="2"/>
  <c r="DO161" i="2"/>
  <c r="DO160" i="2"/>
  <c r="DO159" i="2"/>
  <c r="DO158" i="2"/>
  <c r="DO157" i="2"/>
  <c r="DO156" i="2"/>
  <c r="DO155" i="2"/>
  <c r="DO154" i="2"/>
  <c r="DO153" i="2"/>
  <c r="DO152" i="2"/>
  <c r="DO151" i="2"/>
  <c r="DO150" i="2"/>
  <c r="DO149" i="2"/>
  <c r="DO148" i="2"/>
  <c r="DO147" i="2"/>
  <c r="DO146" i="2"/>
  <c r="DO145" i="2"/>
  <c r="DO144" i="2"/>
  <c r="DO143" i="2"/>
  <c r="DO142" i="2"/>
  <c r="DO141" i="2"/>
  <c r="DO140" i="2"/>
  <c r="DO139" i="2"/>
  <c r="DO138" i="2"/>
  <c r="DO137" i="2"/>
  <c r="DO136" i="2"/>
  <c r="DO135" i="2"/>
  <c r="DO134" i="2"/>
  <c r="DO133" i="2"/>
  <c r="DO132" i="2"/>
  <c r="DO131" i="2"/>
  <c r="DO130" i="2"/>
  <c r="DO129" i="2"/>
  <c r="DO128" i="2"/>
  <c r="DO127" i="2"/>
  <c r="DO126" i="2"/>
  <c r="DO125" i="2"/>
  <c r="DO124" i="2"/>
  <c r="DO123" i="2"/>
  <c r="DO122" i="2"/>
  <c r="DO121" i="2"/>
  <c r="DO120" i="2"/>
  <c r="DO119" i="2"/>
  <c r="DO118" i="2"/>
  <c r="DO117" i="2"/>
  <c r="DO116" i="2"/>
  <c r="DO115" i="2"/>
  <c r="DO114" i="2"/>
  <c r="DO113" i="2"/>
  <c r="DO112" i="2"/>
  <c r="DO111" i="2"/>
  <c r="DO110" i="2"/>
  <c r="DO109" i="2"/>
  <c r="DO108" i="2"/>
  <c r="DO107" i="2"/>
  <c r="DO106" i="2"/>
  <c r="DO105" i="2"/>
  <c r="DO104" i="2"/>
  <c r="DO103" i="2"/>
  <c r="DO102" i="2"/>
  <c r="DO101" i="2"/>
  <c r="DO100" i="2"/>
  <c r="DO99" i="2"/>
  <c r="DO98" i="2"/>
  <c r="DO97" i="2"/>
  <c r="DO96" i="2"/>
  <c r="DO95" i="2"/>
  <c r="DO94" i="2"/>
  <c r="DO93" i="2"/>
  <c r="DO92" i="2"/>
  <c r="DO91" i="2"/>
  <c r="DO90" i="2"/>
  <c r="DO89" i="2"/>
  <c r="DO88" i="2"/>
  <c r="DO87" i="2"/>
  <c r="DO86" i="2"/>
  <c r="DO85" i="2"/>
  <c r="DO84" i="2"/>
  <c r="DO83" i="2"/>
  <c r="DO82" i="2"/>
  <c r="DO81" i="2"/>
  <c r="DO80" i="2"/>
  <c r="DO79" i="2"/>
  <c r="DO78" i="2"/>
  <c r="DO77" i="2"/>
  <c r="DO76" i="2"/>
  <c r="DO75" i="2"/>
  <c r="DO74" i="2"/>
  <c r="DO73" i="2"/>
  <c r="DO72" i="2"/>
  <c r="DO71" i="2"/>
  <c r="DO70" i="2"/>
  <c r="DO69" i="2"/>
  <c r="DO68" i="2"/>
  <c r="DO67" i="2"/>
  <c r="DO66" i="2"/>
  <c r="DO65" i="2"/>
  <c r="DO64" i="2"/>
  <c r="DO63" i="2"/>
  <c r="DO62" i="2"/>
  <c r="DO61" i="2"/>
  <c r="DO60" i="2"/>
  <c r="DO59" i="2"/>
  <c r="DO58" i="2"/>
  <c r="DO57" i="2"/>
  <c r="DO56" i="2"/>
  <c r="DO55" i="2"/>
  <c r="DO54" i="2"/>
  <c r="DO53" i="2"/>
  <c r="DO52" i="2"/>
  <c r="DO51" i="2"/>
  <c r="DO50" i="2"/>
  <c r="DO49" i="2"/>
  <c r="DO48" i="2"/>
  <c r="DO47" i="2"/>
  <c r="DO46" i="2"/>
  <c r="DO45" i="2"/>
  <c r="DO44" i="2"/>
  <c r="DO43" i="2"/>
  <c r="DO42" i="2"/>
  <c r="DO41" i="2"/>
  <c r="DO40" i="2"/>
  <c r="DO39" i="2"/>
  <c r="DO38" i="2"/>
  <c r="DO37" i="2"/>
  <c r="DO36" i="2"/>
  <c r="DO35" i="2"/>
  <c r="DO34" i="2"/>
  <c r="DO33" i="2"/>
  <c r="DO32" i="2"/>
  <c r="DO31" i="2"/>
  <c r="DO30" i="2"/>
  <c r="DO29" i="2"/>
  <c r="DO28" i="2"/>
  <c r="DO27" i="2"/>
  <c r="DO26" i="2"/>
  <c r="DO25" i="2"/>
  <c r="DO24" i="2"/>
  <c r="DO23" i="2"/>
  <c r="DO22" i="2"/>
  <c r="DO21" i="2"/>
  <c r="DO20" i="2"/>
  <c r="DO19" i="2"/>
  <c r="DO18" i="2"/>
  <c r="DO17" i="2"/>
  <c r="DO16" i="2"/>
  <c r="DO15" i="2"/>
  <c r="DO14" i="2"/>
  <c r="DO13" i="2"/>
  <c r="E14" i="2" l="1"/>
  <c r="J199" i="2" l="1"/>
  <c r="F199" i="2"/>
  <c r="J198" i="2"/>
  <c r="F198" i="2"/>
  <c r="J197" i="2"/>
  <c r="F197" i="2"/>
  <c r="K196" i="2"/>
  <c r="E196" i="2"/>
  <c r="E194" i="2"/>
  <c r="E193" i="2"/>
  <c r="L192" i="2"/>
  <c r="J192" i="2"/>
  <c r="E192" i="2"/>
  <c r="L191" i="2"/>
  <c r="J191" i="2"/>
  <c r="E191" i="2"/>
  <c r="J190" i="2"/>
  <c r="E190" i="2"/>
  <c r="M189" i="2"/>
  <c r="L189" i="2"/>
  <c r="K189" i="2"/>
  <c r="J189" i="2"/>
  <c r="I189" i="2"/>
  <c r="F189" i="2"/>
  <c r="M188" i="2"/>
  <c r="K188" i="2"/>
  <c r="I188" i="2"/>
  <c r="F188" i="2"/>
  <c r="M187" i="2"/>
  <c r="K187" i="2"/>
  <c r="I187" i="2"/>
  <c r="F187" i="2"/>
  <c r="M186" i="2"/>
  <c r="K186" i="2"/>
  <c r="I186" i="2"/>
  <c r="F186" i="2"/>
  <c r="E185" i="2"/>
  <c r="M184" i="2"/>
  <c r="K184" i="2"/>
  <c r="I184" i="2"/>
  <c r="F184" i="2"/>
  <c r="M183" i="2"/>
  <c r="K183" i="2"/>
  <c r="I183" i="2"/>
  <c r="F183" i="2"/>
  <c r="M182" i="2"/>
  <c r="K182" i="2"/>
  <c r="I182" i="2"/>
  <c r="F182" i="2"/>
  <c r="M181" i="2"/>
  <c r="K181" i="2"/>
  <c r="I181" i="2"/>
  <c r="F181" i="2"/>
  <c r="N180" i="2"/>
  <c r="E180" i="2"/>
  <c r="E179" i="2"/>
  <c r="L178" i="2"/>
  <c r="J178" i="2"/>
  <c r="E178" i="2"/>
  <c r="M177" i="2"/>
  <c r="L177" i="2"/>
  <c r="K177" i="2"/>
  <c r="J177" i="2"/>
  <c r="I177" i="2"/>
  <c r="F177" i="2"/>
  <c r="M176" i="2"/>
  <c r="K176" i="2"/>
  <c r="I176" i="2"/>
  <c r="F176" i="2"/>
  <c r="M175" i="2"/>
  <c r="K175" i="2"/>
  <c r="I175" i="2"/>
  <c r="F175" i="2"/>
  <c r="E174" i="2"/>
  <c r="M173" i="2"/>
  <c r="L173" i="2"/>
  <c r="K173" i="2"/>
  <c r="J173" i="2"/>
  <c r="I173" i="2"/>
  <c r="F173" i="2"/>
  <c r="M172" i="2"/>
  <c r="K172" i="2"/>
  <c r="I172" i="2"/>
  <c r="F172" i="2"/>
  <c r="M171" i="2"/>
  <c r="K171" i="2"/>
  <c r="I171" i="2"/>
  <c r="F171" i="2"/>
  <c r="N170" i="2"/>
  <c r="K170" i="2"/>
  <c r="I170" i="2"/>
  <c r="E170" i="2"/>
  <c r="D169" i="2"/>
  <c r="K167" i="2"/>
  <c r="J167" i="2"/>
  <c r="F167" i="2"/>
  <c r="J166" i="2"/>
  <c r="F166" i="2"/>
  <c r="J165" i="2"/>
  <c r="F165" i="2"/>
  <c r="J164" i="2"/>
  <c r="F164" i="2"/>
  <c r="F163" i="2"/>
  <c r="K161" i="2"/>
  <c r="J161" i="2"/>
  <c r="F161" i="2"/>
  <c r="J160" i="2"/>
  <c r="F160" i="2"/>
  <c r="J159" i="2"/>
  <c r="F159" i="2"/>
  <c r="J158" i="2"/>
  <c r="F158" i="2"/>
  <c r="L157" i="2"/>
  <c r="K157" i="2"/>
  <c r="J157" i="2"/>
  <c r="F157" i="2"/>
  <c r="L156" i="2"/>
  <c r="K156" i="2"/>
  <c r="F156" i="2"/>
  <c r="K154" i="2"/>
  <c r="J154" i="2"/>
  <c r="F154" i="2"/>
  <c r="J153" i="2"/>
  <c r="F153" i="2"/>
  <c r="J152" i="2"/>
  <c r="F152" i="2"/>
  <c r="F151" i="2"/>
  <c r="K149" i="2"/>
  <c r="F149" i="2"/>
  <c r="K148" i="2"/>
  <c r="F148" i="2"/>
  <c r="K147" i="2"/>
  <c r="F147" i="2"/>
  <c r="K146" i="2"/>
  <c r="F146" i="2"/>
  <c r="F145" i="2"/>
  <c r="K143" i="2"/>
  <c r="F143" i="2"/>
  <c r="K142" i="2"/>
  <c r="F142" i="2"/>
  <c r="K141" i="2"/>
  <c r="F141" i="2"/>
  <c r="I140" i="2"/>
  <c r="F140" i="2"/>
  <c r="I138" i="2"/>
  <c r="I137" i="2"/>
  <c r="I136" i="2"/>
  <c r="L135" i="2"/>
  <c r="K135" i="2"/>
  <c r="J135" i="2"/>
  <c r="I135" i="2"/>
  <c r="F135" i="2"/>
  <c r="L134" i="2"/>
  <c r="K134" i="2"/>
  <c r="J134" i="2"/>
  <c r="I134" i="2"/>
  <c r="F134" i="2"/>
  <c r="L133" i="2"/>
  <c r="K133" i="2"/>
  <c r="J133" i="2"/>
  <c r="I133" i="2"/>
  <c r="H133" i="2"/>
  <c r="F133" i="2"/>
  <c r="H132" i="2"/>
  <c r="F132" i="2"/>
  <c r="L131" i="2"/>
  <c r="I131" i="2"/>
  <c r="H131" i="2"/>
  <c r="F131" i="2"/>
  <c r="L130" i="2"/>
  <c r="I130" i="2"/>
  <c r="H130" i="2"/>
  <c r="F130" i="2"/>
  <c r="L129" i="2"/>
  <c r="J129" i="2"/>
  <c r="I129" i="2"/>
  <c r="H129" i="2"/>
  <c r="F129" i="2"/>
  <c r="L128" i="2"/>
  <c r="K128" i="2"/>
  <c r="J128" i="2"/>
  <c r="I128" i="2"/>
  <c r="H128" i="2"/>
  <c r="I127" i="2"/>
  <c r="F127" i="2"/>
  <c r="F125" i="2"/>
  <c r="L124" i="2"/>
  <c r="K124" i="2"/>
  <c r="F124" i="2"/>
  <c r="F122" i="2"/>
  <c r="K121" i="2"/>
  <c r="F121" i="2"/>
  <c r="K120" i="2"/>
  <c r="F120" i="2"/>
  <c r="K119" i="2"/>
  <c r="F119" i="2"/>
  <c r="F117" i="2"/>
  <c r="J116" i="2"/>
  <c r="F116" i="2"/>
  <c r="K114" i="2"/>
  <c r="J114" i="2"/>
  <c r="F114" i="2"/>
  <c r="F112" i="2"/>
  <c r="F111" i="2"/>
  <c r="K109" i="2"/>
  <c r="F109" i="2"/>
  <c r="K108" i="2"/>
  <c r="F108" i="2"/>
  <c r="K107" i="2"/>
  <c r="F107" i="2"/>
  <c r="F106" i="2"/>
  <c r="F105" i="2"/>
  <c r="K104" i="2"/>
  <c r="J104" i="2"/>
  <c r="F104" i="2"/>
  <c r="K103" i="2"/>
  <c r="J103" i="2"/>
  <c r="F103" i="2"/>
  <c r="K102" i="2"/>
  <c r="J102" i="2"/>
  <c r="F102" i="2"/>
  <c r="K100" i="2"/>
  <c r="J100" i="2"/>
  <c r="F100" i="2"/>
  <c r="D99" i="2"/>
  <c r="K97" i="2"/>
  <c r="F97" i="2"/>
  <c r="K96" i="2"/>
  <c r="J96" i="2"/>
  <c r="F96" i="2"/>
  <c r="J95" i="2"/>
  <c r="F95" i="2"/>
  <c r="K94" i="2"/>
  <c r="J94" i="2"/>
  <c r="F94" i="2"/>
  <c r="J93" i="2"/>
  <c r="F93" i="2"/>
  <c r="K92" i="2"/>
  <c r="F92" i="2"/>
  <c r="D91" i="2"/>
  <c r="K89" i="2"/>
  <c r="F89" i="2"/>
  <c r="K88" i="2"/>
  <c r="J88" i="2"/>
  <c r="F88" i="2"/>
  <c r="J87" i="2"/>
  <c r="F87" i="2"/>
  <c r="K86" i="2"/>
  <c r="F86" i="2"/>
  <c r="K85" i="2"/>
  <c r="F85" i="2"/>
  <c r="K84" i="2"/>
  <c r="F84" i="2"/>
  <c r="D83" i="2"/>
  <c r="K81" i="2"/>
  <c r="E81" i="2"/>
  <c r="K80" i="2"/>
  <c r="E80" i="2"/>
  <c r="K79" i="2"/>
  <c r="E79" i="2"/>
  <c r="K78" i="2"/>
  <c r="E78" i="2"/>
  <c r="K77" i="2"/>
  <c r="J77" i="2"/>
  <c r="F77" i="2"/>
  <c r="J76" i="2"/>
  <c r="F76" i="2"/>
  <c r="J75" i="2"/>
  <c r="F75" i="2"/>
  <c r="J74" i="2"/>
  <c r="F74" i="2"/>
  <c r="J73" i="2"/>
  <c r="F73" i="2"/>
  <c r="M72" i="2"/>
  <c r="L72" i="2"/>
  <c r="J72" i="2"/>
  <c r="F72" i="2"/>
  <c r="M71" i="2"/>
  <c r="L71" i="2"/>
  <c r="J71" i="2"/>
  <c r="F71" i="2"/>
  <c r="M70" i="2"/>
  <c r="L70" i="2"/>
  <c r="J70" i="2"/>
  <c r="F70" i="2"/>
  <c r="M69" i="2"/>
  <c r="L69" i="2"/>
  <c r="J69" i="2"/>
  <c r="F69" i="2"/>
  <c r="M68" i="2"/>
  <c r="L68" i="2"/>
  <c r="J68" i="2"/>
  <c r="F68" i="2"/>
  <c r="L67" i="2"/>
  <c r="K67" i="2"/>
  <c r="E67" i="2"/>
  <c r="D66" i="2"/>
  <c r="K64" i="2"/>
  <c r="E64" i="2"/>
  <c r="K63" i="2"/>
  <c r="E63" i="2"/>
  <c r="K62" i="2"/>
  <c r="J62" i="2"/>
  <c r="F62" i="2"/>
  <c r="K61" i="2"/>
  <c r="J61" i="2"/>
  <c r="F61" i="2"/>
  <c r="K60" i="2"/>
  <c r="J60" i="2"/>
  <c r="F60" i="2"/>
  <c r="K59" i="2"/>
  <c r="J59" i="2"/>
  <c r="F59" i="2"/>
  <c r="K58" i="2"/>
  <c r="J58" i="2"/>
  <c r="F58" i="2"/>
  <c r="K57" i="2"/>
  <c r="J57" i="2"/>
  <c r="F57" i="2"/>
  <c r="K56" i="2"/>
  <c r="J56" i="2"/>
  <c r="F56" i="2"/>
  <c r="K55" i="2"/>
  <c r="J55" i="2"/>
  <c r="F55" i="2"/>
  <c r="K54" i="2"/>
  <c r="J54" i="2"/>
  <c r="F54" i="2"/>
  <c r="K53" i="2"/>
  <c r="J53" i="2"/>
  <c r="F53" i="2"/>
  <c r="K52" i="2"/>
  <c r="J52" i="2"/>
  <c r="F52" i="2"/>
  <c r="E51" i="2"/>
  <c r="D50" i="2"/>
  <c r="D49" i="2"/>
  <c r="K47" i="2"/>
  <c r="E47" i="2"/>
  <c r="K46" i="2"/>
  <c r="E46" i="2"/>
  <c r="K45" i="2"/>
  <c r="E45" i="2"/>
  <c r="K44" i="2"/>
  <c r="E44" i="2"/>
  <c r="K43" i="2"/>
  <c r="E43" i="2"/>
  <c r="K42" i="2"/>
  <c r="J42" i="2"/>
  <c r="F42" i="2"/>
  <c r="J41" i="2"/>
  <c r="F41" i="2"/>
  <c r="J40" i="2"/>
  <c r="F40" i="2"/>
  <c r="J39" i="2"/>
  <c r="F39" i="2"/>
  <c r="J38" i="2"/>
  <c r="F38" i="2"/>
  <c r="J37" i="2"/>
  <c r="F37" i="2"/>
  <c r="E36" i="2"/>
  <c r="K35" i="2"/>
  <c r="J35" i="2"/>
  <c r="F35" i="2"/>
  <c r="J34" i="2"/>
  <c r="F34" i="2"/>
  <c r="J33" i="2"/>
  <c r="F33" i="2"/>
  <c r="L32" i="2"/>
  <c r="K32" i="2"/>
  <c r="J32" i="2"/>
  <c r="F32" i="2"/>
  <c r="L31" i="2"/>
  <c r="K31" i="2"/>
  <c r="E31" i="2"/>
  <c r="D30" i="2"/>
  <c r="F28" i="2"/>
  <c r="K27" i="2"/>
  <c r="E27" i="2"/>
  <c r="K26" i="2"/>
  <c r="E26" i="2"/>
  <c r="K25" i="2"/>
  <c r="E25" i="2"/>
  <c r="K24" i="2"/>
  <c r="J24" i="2"/>
  <c r="F24" i="2"/>
  <c r="J23" i="2"/>
  <c r="F23" i="2"/>
  <c r="J22" i="2"/>
  <c r="F22" i="2"/>
  <c r="J21" i="2"/>
  <c r="F21" i="2"/>
  <c r="M20" i="2"/>
  <c r="J20" i="2"/>
  <c r="F20" i="2"/>
  <c r="M19" i="2"/>
  <c r="J19" i="2"/>
  <c r="F19" i="2"/>
  <c r="M18" i="2"/>
  <c r="L18" i="2"/>
  <c r="G18" i="2"/>
  <c r="E18" i="2"/>
  <c r="M17" i="2"/>
  <c r="L17" i="2"/>
  <c r="K17" i="2"/>
  <c r="J17" i="2"/>
  <c r="G17" i="2"/>
  <c r="F17" i="2"/>
  <c r="M16" i="2"/>
  <c r="L16" i="2"/>
  <c r="J16" i="2"/>
  <c r="G16" i="2"/>
  <c r="F16" i="2"/>
  <c r="M15" i="2"/>
  <c r="L15" i="2"/>
  <c r="J15" i="2"/>
  <c r="G15" i="2"/>
  <c r="F15" i="2"/>
  <c r="M14" i="2"/>
  <c r="L14" i="2"/>
  <c r="G14" i="2"/>
  <c r="M13" i="2"/>
  <c r="L13" i="2"/>
  <c r="G13" i="2"/>
  <c r="U12" i="2"/>
  <c r="L12" i="2"/>
  <c r="D12" i="2"/>
  <c r="U9" i="2"/>
  <c r="T9" i="2"/>
  <c r="S9" i="2"/>
  <c r="R9" i="2"/>
  <c r="Q9" i="2"/>
  <c r="BN9" i="2"/>
  <c r="AX9" i="2"/>
  <c r="BB9" i="2"/>
  <c r="I9" i="2"/>
  <c r="BF9" i="2" s="1"/>
  <c r="H9" i="2"/>
  <c r="BJ9" i="2" s="1"/>
  <c r="D9" i="2"/>
  <c r="Q7" i="2"/>
  <c r="H7" i="2"/>
  <c r="D5" i="2"/>
  <c r="D4" i="2"/>
  <c r="D3" i="2"/>
  <c r="D2" i="2"/>
  <c r="BN12" i="2" l="1"/>
  <c r="BI12" i="2"/>
  <c r="BD12" i="2"/>
  <c r="AJ12" i="2"/>
  <c r="Z12" i="2"/>
  <c r="AY12" i="2"/>
  <c r="AT12" i="2"/>
  <c r="AO12" i="2"/>
  <c r="K198" i="2"/>
  <c r="K197" i="2"/>
  <c r="L152" i="2"/>
  <c r="L153" i="2"/>
  <c r="J111" i="2"/>
  <c r="O17" i="2"/>
  <c r="L165" i="2"/>
  <c r="O13" i="2"/>
  <c r="O14" i="2"/>
  <c r="K112" i="2"/>
  <c r="O16" i="2"/>
  <c r="L120" i="2"/>
  <c r="N176" i="2"/>
  <c r="L166" i="2"/>
  <c r="N172" i="2"/>
  <c r="L60" i="2"/>
  <c r="K111" i="2"/>
  <c r="K117" i="2"/>
  <c r="J117" i="2"/>
  <c r="L164" i="2"/>
  <c r="AO9" i="2"/>
  <c r="BI9" i="2"/>
  <c r="T52" i="2"/>
  <c r="U156" i="2"/>
  <c r="Q128" i="2"/>
  <c r="N181" i="2"/>
  <c r="N187" i="2"/>
  <c r="N189" i="2"/>
  <c r="T170" i="2"/>
  <c r="W9" i="2"/>
  <c r="AQ9" i="2"/>
  <c r="BK9" i="2"/>
  <c r="T55" i="2"/>
  <c r="T59" i="2"/>
  <c r="R136" i="2"/>
  <c r="AE9" i="2"/>
  <c r="AY9" i="2"/>
  <c r="K71" i="2"/>
  <c r="N71" i="2" s="1"/>
  <c r="AK9" i="2"/>
  <c r="BE9" i="2"/>
  <c r="N183" i="2"/>
  <c r="N184" i="2"/>
  <c r="X9" i="2"/>
  <c r="AR9" i="2"/>
  <c r="BL9" i="2"/>
  <c r="AE12" i="2"/>
  <c r="S128" i="2"/>
  <c r="T53" i="2"/>
  <c r="T57" i="2"/>
  <c r="T61" i="2"/>
  <c r="AA9" i="2"/>
  <c r="AM9" i="2"/>
  <c r="AU9" i="2"/>
  <c r="BG9" i="2"/>
  <c r="T54" i="2"/>
  <c r="T58" i="2"/>
  <c r="T67" i="2"/>
  <c r="U128" i="2"/>
  <c r="R138" i="2"/>
  <c r="N175" i="2"/>
  <c r="N188" i="2"/>
  <c r="L194" i="2"/>
  <c r="AC9" i="2"/>
  <c r="AW9" i="2"/>
  <c r="N177" i="2"/>
  <c r="N182" i="2"/>
  <c r="AI9" i="2"/>
  <c r="K69" i="2"/>
  <c r="S102" i="2"/>
  <c r="AB9" i="2"/>
  <c r="AF9" i="2"/>
  <c r="AJ9" i="2"/>
  <c r="AN9" i="2"/>
  <c r="AV9" i="2"/>
  <c r="AZ9" i="2"/>
  <c r="BD9" i="2"/>
  <c r="BH9" i="2"/>
  <c r="O18" i="2"/>
  <c r="O19" i="2"/>
  <c r="O20" i="2"/>
  <c r="L56" i="2"/>
  <c r="K70" i="2"/>
  <c r="N70" i="2" s="1"/>
  <c r="L119" i="2"/>
  <c r="T156" i="2"/>
  <c r="N173" i="2"/>
  <c r="BC9" i="2"/>
  <c r="T31" i="2"/>
  <c r="T56" i="2"/>
  <c r="T60" i="2"/>
  <c r="L61" i="2"/>
  <c r="L59" i="2"/>
  <c r="L57" i="2"/>
  <c r="L55" i="2"/>
  <c r="L53" i="2"/>
  <c r="L121" i="2"/>
  <c r="T128" i="2"/>
  <c r="Y9" i="2"/>
  <c r="AG9" i="2"/>
  <c r="AS9" i="2"/>
  <c r="BA9" i="2"/>
  <c r="BM9" i="2"/>
  <c r="V9" i="2"/>
  <c r="Z9" i="2"/>
  <c r="AD9" i="2"/>
  <c r="AH9" i="2"/>
  <c r="AL9" i="2"/>
  <c r="AP9" i="2"/>
  <c r="AT9" i="2"/>
  <c r="O15" i="2"/>
  <c r="U31" i="2"/>
  <c r="L52" i="2"/>
  <c r="L54" i="2"/>
  <c r="L58" i="2"/>
  <c r="L62" i="2"/>
  <c r="K68" i="2"/>
  <c r="N68" i="2" s="1"/>
  <c r="K72" i="2"/>
  <c r="J112" i="2"/>
  <c r="N186" i="2"/>
  <c r="R170" i="2"/>
  <c r="N171" i="2"/>
  <c r="K199" i="2"/>
  <c r="T102" i="2"/>
  <c r="R127" i="2"/>
  <c r="R128" i="2"/>
  <c r="R137" i="2"/>
  <c r="J194" i="2"/>
  <c r="N69" i="2" l="1"/>
  <c r="N72" i="2"/>
  <c r="L117" i="2"/>
</calcChain>
</file>

<file path=xl/connections.xml><?xml version="1.0" encoding="utf-8"?>
<connections xmlns="http://schemas.openxmlformats.org/spreadsheetml/2006/main">
  <connection id="1" name="SqlServer finmas067 VAKT" type="100" refreshedVersion="0">
    <extLst>
      <ext xmlns:x15="http://schemas.microsoft.com/office/spreadsheetml/2010/11/main" uri="{DE250136-89BD-433C-8126-D09CA5730AF9}">
        <x15:connection id="2dae0da9-f517-46e6-aa9e-173cd20f4ee8"/>
      </ext>
    </extLst>
  </connection>
  <connection id="2" keepAlive="1" name="ThisWorkbookDataModel" description="Modèle de données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<sst xmlns="http://schemas.openxmlformats.org/spreadsheetml/2006/main" count="1523" uniqueCount="1027">
  <si>
    <t>AXA</t>
  </si>
  <si>
    <t>Axa</t>
  </si>
  <si>
    <t>Basler</t>
  </si>
  <si>
    <t>Helvetia</t>
  </si>
  <si>
    <t>Pax</t>
  </si>
  <si>
    <t>Zürich</t>
  </si>
  <si>
    <t>Mobiliar</t>
  </si>
  <si>
    <t>Generali</t>
  </si>
  <si>
    <t>aa</t>
  </si>
  <si>
    <t>a</t>
  </si>
  <si>
    <t>b</t>
  </si>
  <si>
    <t>c</t>
  </si>
  <si>
    <t>d</t>
  </si>
  <si>
    <t>e</t>
  </si>
  <si>
    <t>ea</t>
  </si>
  <si>
    <t>f</t>
  </si>
  <si>
    <t>g</t>
  </si>
  <si>
    <t>h</t>
  </si>
  <si>
    <t>i</t>
  </si>
  <si>
    <t>j</t>
  </si>
  <si>
    <t>k</t>
  </si>
  <si>
    <t>l</t>
  </si>
  <si>
    <t>m</t>
  </si>
  <si>
    <t>mo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</si>
  <si>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</si>
  <si>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</si>
  <si>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</si>
  <si>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</si>
  <si>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</si>
  <si>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</si>
  <si>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</si>
  <si>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</si>
  <si>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</si>
  <si>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</si>
  <si>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</si>
  <si>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</si>
  <si>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</si>
  <si>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</si>
  <si>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</si>
  <si>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</si>
  <si>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</si>
  <si>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</si>
  <si>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</si>
  <si>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</si>
  <si>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</si>
  <si>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</si>
  <si>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</si>
  <si>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</si>
  <si>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</si>
  <si>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</si>
  <si>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</si>
  <si>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</si>
  <si>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</si>
  <si>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</si>
  <si>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</si>
  <si>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</si>
  <si>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</si>
  <si>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</si>
  <si>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</si>
  <si>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</si>
  <si>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</si>
  <si>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</si>
  <si>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</si>
  <si>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</si>
  <si>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</si>
  <si>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</si>
  <si>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</si>
  <si>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</si>
  <si>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</si>
  <si>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</si>
  <si>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</si>
  <si>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</si>
  <si>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zzz</t>
  </si>
  <si>
    <t xml:space="preserve">       &lt;&lt;&lt; SPRACHWAHL DEUTSCH / CHOIX FRANCAIS &gt;&gt;&gt;</t>
  </si>
  <si>
    <t>Swiss Life</t>
  </si>
  <si>
    <t>Allianz Suisse</t>
  </si>
  <si>
    <t>Zuerich</t>
  </si>
  <si>
    <t>395z_14</t>
  </si>
  <si>
    <t>395z</t>
  </si>
  <si>
    <t>395zg</t>
  </si>
  <si>
    <t>398z</t>
  </si>
  <si>
    <t>403_10a</t>
  </si>
  <si>
    <t>403_10b</t>
  </si>
  <si>
    <t>403_10c</t>
  </si>
  <si>
    <t>403_10d</t>
  </si>
  <si>
    <t>404_07a</t>
  </si>
  <si>
    <t>404_07b</t>
  </si>
  <si>
    <t>407_07a</t>
  </si>
  <si>
    <t>410_07a</t>
  </si>
  <si>
    <t>27a</t>
  </si>
  <si>
    <t>406w</t>
  </si>
  <si>
    <t>407y</t>
  </si>
  <si>
    <t>407z</t>
  </si>
  <si>
    <t>400_11a</t>
  </si>
  <si>
    <t>409a</t>
  </si>
  <si>
    <t>410z</t>
  </si>
  <si>
    <t>401_07a</t>
  </si>
  <si>
    <t>401_07b_12a</t>
  </si>
  <si>
    <t>411a</t>
  </si>
  <si>
    <t>401_07b_12b</t>
  </si>
  <si>
    <t>411b</t>
  </si>
  <si>
    <t>401_07c</t>
  </si>
  <si>
    <t>401_07d_12a</t>
  </si>
  <si>
    <t>413a</t>
  </si>
  <si>
    <t>401_07d_12b</t>
  </si>
  <si>
    <t>402_11a</t>
  </si>
  <si>
    <t>407_07b</t>
  </si>
  <si>
    <t>410_07b</t>
  </si>
  <si>
    <t>420x</t>
  </si>
  <si>
    <t>420y</t>
  </si>
  <si>
    <t>420z</t>
  </si>
  <si>
    <t>422_12a</t>
  </si>
  <si>
    <t>422_12b</t>
  </si>
  <si>
    <t>421a</t>
  </si>
  <si>
    <t>424_12a</t>
  </si>
  <si>
    <t>424_12b</t>
  </si>
  <si>
    <t>423a</t>
  </si>
  <si>
    <t>425_12a</t>
  </si>
  <si>
    <t>424a</t>
  </si>
  <si>
    <t>61a</t>
  </si>
  <si>
    <t>428_15a</t>
  </si>
  <si>
    <t>427a</t>
  </si>
  <si>
    <t>61b</t>
  </si>
  <si>
    <t>428_15b</t>
  </si>
  <si>
    <t>427b</t>
  </si>
  <si>
    <t>428y</t>
  </si>
  <si>
    <t>428z</t>
  </si>
  <si>
    <t>Überobligatorium</t>
  </si>
  <si>
    <t>429_07a</t>
  </si>
  <si>
    <t>65a</t>
  </si>
  <si>
    <t>429_07a_13</t>
  </si>
  <si>
    <t>428a</t>
  </si>
  <si>
    <t>429_07b_10a</t>
  </si>
  <si>
    <t>429_07b_10b</t>
  </si>
  <si>
    <t>429_07b_12a</t>
  </si>
  <si>
    <t>430a</t>
  </si>
  <si>
    <t>429_07c</t>
  </si>
  <si>
    <t>429_07d_10a</t>
  </si>
  <si>
    <t>429_07d_10b</t>
  </si>
  <si>
    <t>429_10e</t>
  </si>
  <si>
    <t>429_07d</t>
  </si>
  <si>
    <t>73a</t>
  </si>
  <si>
    <t>429_15a</t>
  </si>
  <si>
    <t>435a</t>
  </si>
  <si>
    <t>73b</t>
  </si>
  <si>
    <t>429_15b</t>
  </si>
  <si>
    <t>435b</t>
  </si>
  <si>
    <t>73c</t>
  </si>
  <si>
    <t>429_15c</t>
  </si>
  <si>
    <t>435c</t>
  </si>
  <si>
    <t>73d</t>
  </si>
  <si>
    <t>429_15d</t>
  </si>
  <si>
    <t>435d</t>
  </si>
  <si>
    <t>436z</t>
  </si>
  <si>
    <t>412_07a</t>
  </si>
  <si>
    <t>441a</t>
  </si>
  <si>
    <t>442z</t>
  </si>
  <si>
    <t>415_06a</t>
  </si>
  <si>
    <t>415_06b_15b</t>
  </si>
  <si>
    <t>415_06c</t>
  </si>
  <si>
    <t>415_06d</t>
  </si>
  <si>
    <t>415_06e_15e</t>
  </si>
  <si>
    <t>415_06f</t>
  </si>
  <si>
    <t>447a</t>
  </si>
  <si>
    <t>448z</t>
  </si>
  <si>
    <t>449z</t>
  </si>
  <si>
    <t>450a</t>
  </si>
  <si>
    <t>451z</t>
  </si>
  <si>
    <t>417_07a</t>
  </si>
  <si>
    <t>418_07a</t>
  </si>
  <si>
    <t>418_07b</t>
  </si>
  <si>
    <t>454o</t>
  </si>
  <si>
    <t>455o</t>
  </si>
  <si>
    <t>105a</t>
  </si>
  <si>
    <t>420_16a</t>
  </si>
  <si>
    <t>455a</t>
  </si>
  <si>
    <t xml:space="preserve">5a. </t>
  </si>
  <si>
    <t>105b</t>
  </si>
  <si>
    <t>420_16ba</t>
  </si>
  <si>
    <t>455ba</t>
  </si>
  <si>
    <t xml:space="preserve">5b. </t>
  </si>
  <si>
    <t>105c</t>
  </si>
  <si>
    <t>420_16bb</t>
  </si>
  <si>
    <t>455bb</t>
  </si>
  <si>
    <t>431_07a_12a</t>
  </si>
  <si>
    <t>106a</t>
  </si>
  <si>
    <t>431_07a_15aa</t>
  </si>
  <si>
    <t>463aa</t>
  </si>
  <si>
    <t>106b</t>
  </si>
  <si>
    <t>431_07a_15ab</t>
  </si>
  <si>
    <t>463ab</t>
  </si>
  <si>
    <t>106c</t>
  </si>
  <si>
    <t>463aq</t>
  </si>
  <si>
    <t>431_07a_14a</t>
  </si>
  <si>
    <t>463a</t>
  </si>
  <si>
    <t>107a</t>
  </si>
  <si>
    <t>463az</t>
  </si>
  <si>
    <t>107e</t>
  </si>
  <si>
    <t>463ba</t>
  </si>
  <si>
    <t>107f</t>
  </si>
  <si>
    <t>463bb</t>
  </si>
  <si>
    <t>107g</t>
  </si>
  <si>
    <t>431_07a_15b</t>
  </si>
  <si>
    <t>463b</t>
  </si>
  <si>
    <t>107h</t>
  </si>
  <si>
    <t>431_07a_15c</t>
  </si>
  <si>
    <t>463c</t>
  </si>
  <si>
    <t>107i</t>
  </si>
  <si>
    <t>431_07a_15d</t>
  </si>
  <si>
    <t>463d</t>
  </si>
  <si>
    <t>107j</t>
  </si>
  <si>
    <t>431_07a_15e</t>
  </si>
  <si>
    <t>463e</t>
  </si>
  <si>
    <t>107k</t>
  </si>
  <si>
    <t>431_07a_15f</t>
  </si>
  <si>
    <t>463f</t>
  </si>
  <si>
    <t>107l</t>
  </si>
  <si>
    <t>431_07a_15g</t>
  </si>
  <si>
    <t>463g</t>
  </si>
  <si>
    <t>107m</t>
  </si>
  <si>
    <t>431_07a_15h</t>
  </si>
  <si>
    <t>463h</t>
  </si>
  <si>
    <t>107n</t>
  </si>
  <si>
    <t>463ma</t>
  </si>
  <si>
    <t>107o</t>
  </si>
  <si>
    <t>463mb</t>
  </si>
  <si>
    <t>107p</t>
  </si>
  <si>
    <t>463mc</t>
  </si>
  <si>
    <t>456z</t>
  </si>
  <si>
    <t>430_10g</t>
  </si>
  <si>
    <t>430_07e</t>
  </si>
  <si>
    <t>430_07f</t>
  </si>
  <si>
    <t>459z</t>
  </si>
  <si>
    <t>430_07a</t>
  </si>
  <si>
    <t>430_07b</t>
  </si>
  <si>
    <t>430_07c</t>
  </si>
  <si>
    <t>430_07d</t>
  </si>
  <si>
    <t>464z</t>
  </si>
  <si>
    <t>431_12a</t>
  </si>
  <si>
    <t>464a</t>
  </si>
  <si>
    <t>431_12b</t>
  </si>
  <si>
    <t>464b</t>
  </si>
  <si>
    <t>431_12c</t>
  </si>
  <si>
    <t>464c</t>
  </si>
  <si>
    <t>465z</t>
  </si>
  <si>
    <t>432_10a</t>
  </si>
  <si>
    <t>432_12a</t>
  </si>
  <si>
    <t>465a</t>
  </si>
  <si>
    <t>432_10c_11a</t>
  </si>
  <si>
    <t>466a</t>
  </si>
  <si>
    <t>432_10c</t>
  </si>
  <si>
    <t>432_07a</t>
  </si>
  <si>
    <t>469z</t>
  </si>
  <si>
    <t>433_12a</t>
  </si>
  <si>
    <t>469a</t>
  </si>
  <si>
    <t>433_12b</t>
  </si>
  <si>
    <t>469b</t>
  </si>
  <si>
    <t>433_12c</t>
  </si>
  <si>
    <t>469c</t>
  </si>
  <si>
    <t>433_12d</t>
  </si>
  <si>
    <t>469d</t>
  </si>
  <si>
    <t xml:space="preserve">    </t>
  </si>
  <si>
    <t>471y</t>
  </si>
  <si>
    <t>471z</t>
  </si>
  <si>
    <t>434_06a</t>
  </si>
  <si>
    <t>434_06b</t>
  </si>
  <si>
    <t>434_06c</t>
  </si>
  <si>
    <t>474z</t>
  </si>
  <si>
    <t>435_06a</t>
  </si>
  <si>
    <t>435_06b</t>
  </si>
  <si>
    <t>435_06c</t>
  </si>
  <si>
    <t>435_06d</t>
  </si>
  <si>
    <t>478y</t>
  </si>
  <si>
    <t>478z</t>
  </si>
  <si>
    <t>435_06e_07a</t>
  </si>
  <si>
    <t>435_06e_07b</t>
  </si>
  <si>
    <t>435_06e_07g</t>
  </si>
  <si>
    <t>435_06e_07f</t>
  </si>
  <si>
    <t>480z</t>
  </si>
  <si>
    <t>435_06e_07c</t>
  </si>
  <si>
    <t>435_06e_07d</t>
  </si>
  <si>
    <t>435_06e_07e</t>
  </si>
  <si>
    <t>435_06e_07h</t>
  </si>
  <si>
    <t>435_06f</t>
  </si>
  <si>
    <t>435_06g</t>
  </si>
  <si>
    <t>435_06h</t>
  </si>
  <si>
    <t>488a</t>
  </si>
  <si>
    <t>435_06i</t>
  </si>
  <si>
    <t>490z</t>
  </si>
  <si>
    <t>Leistungen infolge Alter, Tod und Invalidität</t>
  </si>
  <si>
    <t>Freizügigkeitsleistungen</t>
  </si>
  <si>
    <t>Prestations de libre passage</t>
  </si>
  <si>
    <t>Leistungsbearbeitungsaufwendungen</t>
  </si>
  <si>
    <t>Frais occasionnés par le traitement des prestations</t>
  </si>
  <si>
    <t>Anteile an Anlagefonds</t>
  </si>
  <si>
    <t>Parts de fonds de placement</t>
  </si>
  <si>
    <t>Total</t>
  </si>
  <si>
    <t>Der Mindestquote nicht unterstellt</t>
  </si>
  <si>
    <t>137b</t>
  </si>
  <si>
    <t>Kostenprämien</t>
  </si>
  <si>
    <t>Primes de frais</t>
  </si>
  <si>
    <t>Aufwendungen für Marketing und Werbung</t>
  </si>
  <si>
    <t>Übrige Aufwendungen für die allgemeine Verwaltung</t>
  </si>
  <si>
    <t>Autres charges pour l'administration générale</t>
  </si>
  <si>
    <t>Stand Ende Vorjahr</t>
  </si>
  <si>
    <t>Etat à la fin de l'exercice précédent</t>
  </si>
  <si>
    <t>Valorisationskorrektur</t>
  </si>
  <si>
    <t>Gains ou pertes de changes sur les monnaies étrangères</t>
  </si>
  <si>
    <t>Risikoprämien</t>
  </si>
  <si>
    <t>Primes de risque</t>
  </si>
  <si>
    <t>Individuell eingebracht: Freizügigkeitsleistungen bei Diensteintritten, Einkäufe, Einlagen aus extern geführtem Sparprozess bei Todesfällen u. ä.</t>
  </si>
  <si>
    <t>Apportés individuellement: prestations de libre passage lors d'entrée de service, achats, sommes résultant d'un processus d'épargne externe en cas décès etc</t>
  </si>
  <si>
    <t>Actifs</t>
  </si>
  <si>
    <t>Placements de capitaux directs</t>
  </si>
  <si>
    <t>TER-Kosten</t>
  </si>
  <si>
    <t>Frais TER</t>
  </si>
  <si>
    <t>TTC-Kosten</t>
  </si>
  <si>
    <t>Frais TTC</t>
  </si>
  <si>
    <t>SC-Kosten</t>
  </si>
  <si>
    <t>Frais SC</t>
  </si>
  <si>
    <t>Marktwert</t>
  </si>
  <si>
    <t>Valeur de marché</t>
  </si>
  <si>
    <t>Berichtsjahr</t>
  </si>
  <si>
    <t>Année d'exercice</t>
  </si>
  <si>
    <t>Vorjahr</t>
  </si>
  <si>
    <t>Exercice précédent</t>
  </si>
  <si>
    <t>Buchwert</t>
  </si>
  <si>
    <t>I.  Erfolgsrechnung</t>
  </si>
  <si>
    <t>I.  Compte de résultat</t>
  </si>
  <si>
    <t>Ertrag</t>
  </si>
  <si>
    <t>Produit</t>
  </si>
  <si>
    <t xml:space="preserve">Beiträge zur Alimentierung der Altersguthaben   </t>
  </si>
  <si>
    <t xml:space="preserve">Eingebrachte Altersguthaben: Individuell eingebracht     </t>
  </si>
  <si>
    <t>Kapitalanlageerträge</t>
  </si>
  <si>
    <t>Produit des placements de capitaux</t>
  </si>
  <si>
    <t xml:space="preserve">Einlagen für Freizügigkeitspolicen   </t>
  </si>
  <si>
    <t>Direkte Kapitalanlageerträge</t>
  </si>
  <si>
    <t>Ergebnis aus Veräusserungen</t>
  </si>
  <si>
    <t>Résultat sur réalisations</t>
  </si>
  <si>
    <t>Währungsergebnis</t>
  </si>
  <si>
    <t>Résultat monétaire</t>
  </si>
  <si>
    <t>Saldo aus Zu- und Abschreibungen</t>
  </si>
  <si>
    <t>Solde entre plus-values et amortissements</t>
  </si>
  <si>
    <t>Zinsaufwand</t>
  </si>
  <si>
    <t>Charges d'intérêt</t>
  </si>
  <si>
    <t>Übriger Ertrag (zusammengefasst)</t>
  </si>
  <si>
    <t>Autres produits (regroupés)</t>
  </si>
  <si>
    <t>Rückversicherungsergebnis (Gewinn positiv dargestellt)</t>
  </si>
  <si>
    <t>Résultat de la réassurance (gain = +)</t>
  </si>
  <si>
    <t>Gesamtertrag</t>
  </si>
  <si>
    <t>Produit total</t>
  </si>
  <si>
    <t>Aufwand</t>
  </si>
  <si>
    <t>Charges</t>
  </si>
  <si>
    <t>Versicherungsleistungen brutto</t>
  </si>
  <si>
    <t>Prestations d'assurance brutes</t>
  </si>
  <si>
    <t>Kapitalleistungen</t>
  </si>
  <si>
    <t>Prest. en capital</t>
  </si>
  <si>
    <t>Rentenleistungen</t>
  </si>
  <si>
    <t>Prest. de rentes</t>
  </si>
  <si>
    <t>Rückkaufswerte aus Vertragsauflösungen</t>
  </si>
  <si>
    <t>Valeurs de rachat résultant de résiliations de contrat</t>
  </si>
  <si>
    <t>Leistungsbearbeitungsaufwendungen / Leistungstotal</t>
  </si>
  <si>
    <t>Veränderung versicherungstechnische Rückstellungen brutto</t>
  </si>
  <si>
    <t>Variation des provisions techniques brutes</t>
  </si>
  <si>
    <t>Altersguthaben</t>
  </si>
  <si>
    <t>Avoirs de vieillesse</t>
  </si>
  <si>
    <t>Deckungskapital für laufende Alters- und Hinterbliebenenrenten</t>
  </si>
  <si>
    <t>Deckungskapital für laufende Invalidenrenten</t>
  </si>
  <si>
    <t>Provision mathématique des rentes d'invalidité en cours</t>
  </si>
  <si>
    <t>Deckungskapital Freizügigkeitspolicen</t>
  </si>
  <si>
    <t>Provision mathématique des polices de libre passage</t>
  </si>
  <si>
    <t>Rückstellung für eingetretene noch nicht erledigte Versicherungsfälle</t>
  </si>
  <si>
    <t>Provision pour sinistres survenus mais non encore liquidés</t>
  </si>
  <si>
    <t>Übrige techn. Rückstellungen / Zwischentotal</t>
  </si>
  <si>
    <t>Autres provisions techniques / Total intermédiaire</t>
  </si>
  <si>
    <t>Abschluss- und Verwaltungskosten brutto</t>
  </si>
  <si>
    <t>Frais d'acquisition et de gestion bruts</t>
  </si>
  <si>
    <t>Übriger Aufwand (zusammengefasst)</t>
  </si>
  <si>
    <t>Dem Überschussfonds zugewiesene Überschussbeteiligung</t>
  </si>
  <si>
    <t>Participation aux excédents attribuée au fonds d'excédents</t>
  </si>
  <si>
    <t>Betriebsergebnis</t>
  </si>
  <si>
    <t>Résultat de l'exercice</t>
  </si>
  <si>
    <t>Gesamtaufwand</t>
  </si>
  <si>
    <t>Charges totales</t>
  </si>
  <si>
    <t>Aktiven</t>
  </si>
  <si>
    <t>Kapitalanlagen</t>
  </si>
  <si>
    <t>Placements de capitaux</t>
  </si>
  <si>
    <t>Flüssige Mittel und Festgelder</t>
  </si>
  <si>
    <t>Liquidités et dépôts à terme</t>
  </si>
  <si>
    <t>in %:</t>
  </si>
  <si>
    <t>en %:</t>
  </si>
  <si>
    <t>Festverzinsliche Wertpapiere in Schweizer Franken</t>
  </si>
  <si>
    <t>Titres à taux d'intérêt fixe en francs suisses</t>
  </si>
  <si>
    <t>Festverzinsliche Wertpapiere in ausländischen Währungen</t>
  </si>
  <si>
    <t>Titres à taux d'intérêt fixe en monnaies étrangères</t>
  </si>
  <si>
    <t>Hypotheken und andere Nominalwertforderungen</t>
  </si>
  <si>
    <t>Hypothèques et autres créances nominales</t>
  </si>
  <si>
    <t>Schweizerische und ausländische Aktien</t>
  </si>
  <si>
    <t>Actions suisses et étrangères</t>
  </si>
  <si>
    <t>Private Equity und Hedge Funds</t>
  </si>
  <si>
    <t>Private Equity et Hedge Funds</t>
  </si>
  <si>
    <t>Guthaben aus derivativen Finanzinstrumenten</t>
  </si>
  <si>
    <t>Anlagen in Beteiligungen und verbundenen Unternehmen</t>
  </si>
  <si>
    <t>Placements dans des participations et des entreprises liées</t>
  </si>
  <si>
    <t>Immobilien</t>
  </si>
  <si>
    <t>Immeubles</t>
  </si>
  <si>
    <t>Übrige Aktiven</t>
  </si>
  <si>
    <t>Autres actifs</t>
  </si>
  <si>
    <t>Bilanzsumme</t>
  </si>
  <si>
    <t>Somme du bilan</t>
  </si>
  <si>
    <t>Passiven</t>
  </si>
  <si>
    <t>Passifs</t>
  </si>
  <si>
    <t>Versicherungstechnische Rückstellungen brutto</t>
  </si>
  <si>
    <t>Provisions techniques brutes</t>
  </si>
  <si>
    <t>Obligatorium</t>
  </si>
  <si>
    <t>Obligatoire</t>
  </si>
  <si>
    <t>Surobligatoire</t>
  </si>
  <si>
    <t>Zusätzliche Rückstellung für zukünftige Rentenumwandlungen</t>
  </si>
  <si>
    <t>Provision complémentaire pour transformations en rente futures</t>
  </si>
  <si>
    <t>Deckungskapitalverstärkung der laufenden Renten</t>
  </si>
  <si>
    <t>Renforcement de la provision mathématique des rentes en cours</t>
  </si>
  <si>
    <t>Rückstellung für eingetretene, noch nicht erledigte Versicherungsfälle</t>
  </si>
  <si>
    <t>Teuerungsfonds</t>
  </si>
  <si>
    <t>Fonds de renchérissement</t>
  </si>
  <si>
    <t>Gutgeschriebene Überschussanteile</t>
  </si>
  <si>
    <t>Parts d'excédents créditées aux assurés</t>
  </si>
  <si>
    <t>Übrige versicherungstechnische Rückstellungen / Total</t>
  </si>
  <si>
    <t>Autres provisions techniques / Total</t>
  </si>
  <si>
    <t>Überschussfonds</t>
  </si>
  <si>
    <t>Fonds d'excédents</t>
  </si>
  <si>
    <t>Übrige Verbindlichkeiten (einschliesslich solchen gegenüber Versicherungsnehmern)</t>
  </si>
  <si>
    <t>Übrige Passiven</t>
  </si>
  <si>
    <t>Autres passifs</t>
  </si>
  <si>
    <t>III.  Überschussfonds</t>
  </si>
  <si>
    <t>III.  Fonds d'excédents</t>
  </si>
  <si>
    <t>Dem Überschussfonds aus der Betriebsrechnung zugewiesen</t>
  </si>
  <si>
    <t>Attribution du compte d'exploitation au fonds d'excédents</t>
  </si>
  <si>
    <t>Stand am Ende des Rechnungsjahrs</t>
  </si>
  <si>
    <t>Etat à la fin de l'exercice en cours</t>
  </si>
  <si>
    <t>IV.  Teuerungsfonds</t>
  </si>
  <si>
    <t>IV.  Fonds de renchérissement</t>
  </si>
  <si>
    <t>Tarifzins / Zwischentotal</t>
  </si>
  <si>
    <t>Intérêt tarifaire / Total intermédiaire</t>
  </si>
  <si>
    <t>V.  Weitere Kennzahlen</t>
  </si>
  <si>
    <t>V.  Autres chiffres indicatifs</t>
  </si>
  <si>
    <t>Kapitalanlageertrag brutto / Kapitalanlageertrag netto</t>
  </si>
  <si>
    <t>Produit des placements de capitaux brut / net</t>
  </si>
  <si>
    <t>Kapitalanlagebestand</t>
  </si>
  <si>
    <t>Valeur comptable</t>
  </si>
  <si>
    <t>Kapitalanlagebestand zu Beginn des Rechnungsjahrs</t>
  </si>
  <si>
    <t>Placements de capitaux au début de l'exercice</t>
  </si>
  <si>
    <t>Kapitalanlagebestand am Ende des Rechnungsjahrs  a)</t>
  </si>
  <si>
    <t>Placements de capitaux à la fin de l'exercice  a)</t>
  </si>
  <si>
    <t>Bewertungsreserven</t>
  </si>
  <si>
    <t>Réserves d'évaluation</t>
  </si>
  <si>
    <t>Bewertungsreserven zu Beginn des Rechnungsjahrs</t>
  </si>
  <si>
    <t>Réserves d'évaluation au début de l'exercice</t>
  </si>
  <si>
    <t>Bewertungsreserven am Ende des Rechnungsjahrs</t>
  </si>
  <si>
    <t>Réserves d'évaluation à la fin de l'exercice</t>
  </si>
  <si>
    <t>Veränderung der Bewertungsreserven</t>
  </si>
  <si>
    <t>Variation des réserves d'évaluation</t>
  </si>
  <si>
    <t>Brutto</t>
  </si>
  <si>
    <t>Netto</t>
  </si>
  <si>
    <t>Technischer Zinssatz für die Bewertung der Rentenverpflichtungen</t>
  </si>
  <si>
    <t>Intérêt technique pour l'évaluation des engagements de rente</t>
  </si>
  <si>
    <t>Leistungen infolge Alter, Tod und Invalidität (gemäss Erfolgsrechnung)</t>
  </si>
  <si>
    <t>Aufgliederung nach Alter / Tod / Invalidität in Prozent</t>
  </si>
  <si>
    <t>Ventilation selon vieillesse / décès / invalidité en pour-cent</t>
  </si>
  <si>
    <t>Kosten der Vermögensverwaltung ohne Immobilienunterhalt / in % der Kapitalanlagen zu Marktwerten</t>
  </si>
  <si>
    <t>Frais de gestion de la fortune sans frais d'entretien des immeubles / en % des placem. à la val. de marché</t>
  </si>
  <si>
    <t>Kosten Unterhalt und Instandhaltung der Immobilien / in % der Kapitalanlagen zu Marktwerten</t>
  </si>
  <si>
    <t>Frais d'entretien et de maintien des immeubles / en % des placements à la valeur de marché</t>
  </si>
  <si>
    <t>Kosten der Vermögensverwaltung mit Immobilienunterhalt / in % der Kapitalanlagen zu Marktwerten</t>
  </si>
  <si>
    <t>Frais de gestion de la fortune avec frais d'entretien des immeubles / en % des placem. à la val. de marché</t>
  </si>
  <si>
    <t>Die Kosten für Unterhalt und Instandhaltung der Immobilien werden in der Erfolgsrechnung direkt mit dem Ertrag aus Immobilien verrechnet (Nettodarstellung).</t>
  </si>
  <si>
    <t>Dans le compte de résultat, les frais d'entretien et de maintien des immeubles sont directement déduits du produit des immeubles (présentation nette).</t>
  </si>
  <si>
    <t>Anteil der Kollektivanlagen / Anteil der nicht kostentransparenten Kapitalanlagen</t>
  </si>
  <si>
    <t>Part des placements collectifs / Part des placements non-transparents</t>
  </si>
  <si>
    <t>Verursachte Kosten</t>
  </si>
  <si>
    <t>Frais occasionnés</t>
  </si>
  <si>
    <t>Direkte Kapitalanlagen</t>
  </si>
  <si>
    <t>Einstufige kollektive Kapitalanlagen</t>
  </si>
  <si>
    <t>Placements collectifs à un niveau</t>
  </si>
  <si>
    <t>Mehrstufige kollektive Kapitalanlagen</t>
  </si>
  <si>
    <t>Placements collectifs à plusieurs niveaux</t>
  </si>
  <si>
    <t>Kostenintransparente Kapitalanlagen</t>
  </si>
  <si>
    <t>Placements collectifs non-transparents</t>
  </si>
  <si>
    <t>Total Marktwert / Total vor Aktivierung</t>
  </si>
  <si>
    <t>Total valeur de marché / Total avant activation</t>
  </si>
  <si>
    <t>Aktivierte Kosten</t>
  </si>
  <si>
    <t>Charges activées</t>
  </si>
  <si>
    <t>Total erfolgswirksam ausgewiesen</t>
  </si>
  <si>
    <t>Total avec effet sur le résultat</t>
  </si>
  <si>
    <t>TER-Kosten: Kosten für Verwaltung und Bewirtschaftung (intern und extern)</t>
  </si>
  <si>
    <t>Frais TER: Frais liées à la gestion des placements (internes et externes)</t>
  </si>
  <si>
    <t>TTC-Kosten: Transaktionskosten</t>
  </si>
  <si>
    <t>Frais TTC: Frais de transaction</t>
  </si>
  <si>
    <t>SC-Kosten:   Kosten, die nicht einzelnen Kapitalanlagen zugeordnet werden können</t>
  </si>
  <si>
    <t>Verwendete Parameter im Überobligatorium</t>
  </si>
  <si>
    <t>Paramètres utilisés dans la partie sur-obligatoire</t>
  </si>
  <si>
    <t>Zinssatz für die Verzinsung der Altersguthaben</t>
  </si>
  <si>
    <t>Taux d'intérêt valable pour la rémunération des avoirs de vieillesse</t>
  </si>
  <si>
    <t>Anzahl Versicherte Ende Rechnungsjahr</t>
  </si>
  <si>
    <t>Nombre d'assurés à la fin de l'exercice en cours</t>
  </si>
  <si>
    <t>Nombre d'assurés actifs</t>
  </si>
  <si>
    <t>Anzahl Rentenbezüger</t>
  </si>
  <si>
    <t>Anzahl Freizügigkeitspolicen</t>
  </si>
  <si>
    <t>Anzahl Versicherte insgesamt</t>
  </si>
  <si>
    <t>Nombre d'assurés total</t>
  </si>
  <si>
    <t>Aufgliederung der Kostenprämien nach Kostenträgern</t>
  </si>
  <si>
    <t>Ventilation des primes de frais selon répondants de frais</t>
  </si>
  <si>
    <t>Primes de frais des assurés actifs, valeur absolue / par personne en CHF</t>
  </si>
  <si>
    <t>Übrige Kostenprämien / Kostenprämien total</t>
  </si>
  <si>
    <t>Autres primes de frais / Total des primes de frais</t>
  </si>
  <si>
    <t>Aufgliederung des Betriebsaufwands nach Kostenstellen</t>
  </si>
  <si>
    <t>An Broker 
und Makler</t>
  </si>
  <si>
    <t>Aux courtiers 
et agents</t>
  </si>
  <si>
    <t>An eigenen 
Aussendienst</t>
  </si>
  <si>
    <t>Au propre 
service extérieur</t>
  </si>
  <si>
    <t>Abschlussaufwendungen, davon: Provisionen an Broker, Makler, Aussendienst</t>
  </si>
  <si>
    <t>Frais d'acquisition, dont: commissions aux courtiers, agents, service ext.</t>
  </si>
  <si>
    <t>Charges pour la mercatique et la publicité</t>
  </si>
  <si>
    <t>Part des réassureurs aux charges d'expl. / Total charges d'exploitation</t>
  </si>
  <si>
    <t>Aufgliederung des Betriebsaufwands nach Kostenträgern</t>
  </si>
  <si>
    <t>Betriebsaufwand für übrige Kostenträger / Total Betriebsaufwand netto</t>
  </si>
  <si>
    <t>VI.  Nachweis zur Einhaltung der Mindestquote (MQ)</t>
  </si>
  <si>
    <t>VI.  Preuves du respect de la quote-part minimum (QM)</t>
  </si>
  <si>
    <t>Summe der Ertragskomponenten</t>
  </si>
  <si>
    <t>Der Mindestquote unterstellt</t>
  </si>
  <si>
    <t>Sparprozess (Kapitalanlageertrag)</t>
  </si>
  <si>
    <t>Processus d'épargne (Produits des placements de capitaux)</t>
  </si>
  <si>
    <t>Risikoprozess (Risikoprämien)</t>
  </si>
  <si>
    <t>Processus de risque (Primes de risque)</t>
  </si>
  <si>
    <t>Kostenprozess (Kostenprämien)</t>
  </si>
  <si>
    <t>Processus de frais (Primes de frais)</t>
  </si>
  <si>
    <t>Summe der Aufwendungen</t>
  </si>
  <si>
    <t>Somme des charges</t>
  </si>
  <si>
    <t>Sparprozess (hauptsächlich techn. Verzinsung)</t>
  </si>
  <si>
    <t>Kostenprozess (hauptsächlich Verwaltungskosten)</t>
  </si>
  <si>
    <t>Processus de frais (princ. frais de gestion)</t>
  </si>
  <si>
    <t>Bruttoergebnis der Betriebsrechnung  b)</t>
  </si>
  <si>
    <t>Résultat brut d'exploitation  b)</t>
  </si>
  <si>
    <t>Äufnung (+) oder Auflösung (-) technischer Rückstellungen</t>
  </si>
  <si>
    <t>Langlebigkeitsrisiko</t>
  </si>
  <si>
    <t>Longévité</t>
  </si>
  <si>
    <t>Deckungslücken bei Rentenumwandlung</t>
  </si>
  <si>
    <t>Lacunes de couverture en cas de conversion en rentes</t>
  </si>
  <si>
    <t>Zinsgarantien</t>
  </si>
  <si>
    <t>Garanties d'intérêt</t>
  </si>
  <si>
    <t>Wertschwankungen Kapitalanlagen</t>
  </si>
  <si>
    <t>Fluctuations de la valeur des placements de capitaux</t>
  </si>
  <si>
    <t>Gemeldete noch nicht erledigte Versicherungsfälle  c)</t>
  </si>
  <si>
    <t>Sinistres annoncés mais non encore liquidés  c)</t>
  </si>
  <si>
    <t>Eingetretene noch nicht gemeldete Versicherungsfälle</t>
  </si>
  <si>
    <t>Sinistres survenus mais non encore annoncés</t>
  </si>
  <si>
    <t>Schadenschwankungen</t>
  </si>
  <si>
    <t>Fluctuations de sinistres</t>
  </si>
  <si>
    <t>Tarifumstellungen und Tarifsanierungen</t>
  </si>
  <si>
    <t>Adaptations et assainissements de tarifs</t>
  </si>
  <si>
    <t>Kosten für zusätzlich aufgenommenes Risikokapital</t>
  </si>
  <si>
    <t>Frais pour capital risque supplémentaire</t>
  </si>
  <si>
    <t>Zuweisung an den Überschussfonds</t>
  </si>
  <si>
    <t>Attribution au fonds d'excédents</t>
  </si>
  <si>
    <t>Ergebnis der Betriebsrechnung</t>
  </si>
  <si>
    <t>Résutat d'exploitation de l'exercice</t>
  </si>
  <si>
    <t>Ausschüttungsquote</t>
  </si>
  <si>
    <t>Quote-part de distribution</t>
  </si>
  <si>
    <t>Rekapitulation des Betriebsergebnisses</t>
  </si>
  <si>
    <t>Récapitulation du résultat de l'exercice</t>
  </si>
  <si>
    <t>Anteil am Gesamtertrag in %</t>
  </si>
  <si>
    <t>Part en % du produit total</t>
  </si>
  <si>
    <t>Code</t>
  </si>
  <si>
    <t>D</t>
  </si>
  <si>
    <t>F</t>
  </si>
  <si>
    <t>2b</t>
  </si>
  <si>
    <t>3b</t>
  </si>
  <si>
    <t>Offenlegung gegenüber den versicherten Vorsorgeeinrichtungen</t>
  </si>
  <si>
    <t>Schéma de publication aux institutions de prévoyance assurées</t>
  </si>
  <si>
    <t>5b</t>
  </si>
  <si>
    <t>ZUSAMMENZUG pro Lebensversicherer</t>
  </si>
  <si>
    <t xml:space="preserve">AGGREGATION par assureur-vie </t>
  </si>
  <si>
    <t>6b</t>
  </si>
  <si>
    <t>mit Kollektivversicherung Berufliche Vorsorge</t>
  </si>
  <si>
    <t>exerçant l'assurance collective de la prévoyance professionnelle</t>
  </si>
  <si>
    <t>8ea</t>
  </si>
  <si>
    <t>Aggregierung Berichtsjahr</t>
  </si>
  <si>
    <t>Aggrégation année d'exercice</t>
  </si>
  <si>
    <t>8j</t>
  </si>
  <si>
    <t>Kennzahlen Markt</t>
  </si>
  <si>
    <t>Chiffres clé marché</t>
  </si>
  <si>
    <t>8n</t>
  </si>
  <si>
    <t>Aggregierung Vorjahr</t>
  </si>
  <si>
    <t>Aggrégation exercice précédent</t>
  </si>
  <si>
    <t>10b</t>
  </si>
  <si>
    <t>Angaben in 1000 Franken, gemäss statutarischem Rechnungsabschluss</t>
  </si>
  <si>
    <t>Données en 1000 francs, selon comptabilité statutaire</t>
  </si>
  <si>
    <t>10ea</t>
  </si>
  <si>
    <t>Spalte 0</t>
  </si>
  <si>
    <t>Colonne 0</t>
  </si>
  <si>
    <t>10f</t>
  </si>
  <si>
    <t>Spalte 1</t>
  </si>
  <si>
    <t>Colonne 1</t>
  </si>
  <si>
    <t>10g</t>
  </si>
  <si>
    <t>Spalte 2</t>
  </si>
  <si>
    <t>Colonne 2</t>
  </si>
  <si>
    <t>10h</t>
  </si>
  <si>
    <t>Spalte 3</t>
  </si>
  <si>
    <t>Colonne 3</t>
  </si>
  <si>
    <t>10i</t>
  </si>
  <si>
    <t>Spalte 4</t>
  </si>
  <si>
    <t>Colonne 4</t>
  </si>
  <si>
    <t>10mo</t>
  </si>
  <si>
    <t>10n</t>
  </si>
  <si>
    <t>10o</t>
  </si>
  <si>
    <t>10p</t>
  </si>
  <si>
    <t>10q</t>
  </si>
  <si>
    <t>12b</t>
  </si>
  <si>
    <t>12i</t>
  </si>
  <si>
    <t>Aufgliederung Sparprämie</t>
  </si>
  <si>
    <t>Ventilation de la</t>
  </si>
  <si>
    <t>12q</t>
  </si>
  <si>
    <t>Aufgl. Sparprämie</t>
  </si>
  <si>
    <t>Vent. prime d'ép.</t>
  </si>
  <si>
    <t>12bf</t>
  </si>
  <si>
    <t>Die Generali Personenversicherungen AG betreibt seit 
2001 kein aktives BVG-Sammelstiftungsgeschäft mehr 
und befindet sich für diesen Geschäftszweig im Run off.</t>
  </si>
  <si>
    <t>Generali Assurances Personnes n'exercerce plus 
d'affaires actives avec des fondations collectives 
dès 2001 et se trouve pour cette branche au run off.</t>
  </si>
  <si>
    <t>13b</t>
  </si>
  <si>
    <t>13e</t>
  </si>
  <si>
    <t>Spalte 4: Beiträge an Altersguthaben</t>
  </si>
  <si>
    <t>Col. 4: Contributions aux avoirs de vieillesse</t>
  </si>
  <si>
    <t>13j</t>
  </si>
  <si>
    <t>Beiträge an Altersguthaben</t>
  </si>
  <si>
    <t>Contributions aux avoirs de vieillesse</t>
  </si>
  <si>
    <t>14c</t>
  </si>
  <si>
    <t>Prämien</t>
  </si>
  <si>
    <t>Primes</t>
  </si>
  <si>
    <t>14e</t>
  </si>
  <si>
    <t>Spalte 4: Indiv. eingebrachte Altersguthaben</t>
  </si>
  <si>
    <t>14j</t>
  </si>
  <si>
    <t>Individuell eingebrachte Altersguthaben</t>
  </si>
  <si>
    <t>Primes uniques pour rentes de vieill. reprises</t>
  </si>
  <si>
    <t>15d</t>
  </si>
  <si>
    <t>Sparprämien</t>
  </si>
  <si>
    <t>Primes d'épargne</t>
  </si>
  <si>
    <t>15e</t>
  </si>
  <si>
    <t>Spalte 4: Altersguthaben aus Vertragsübernahmen</t>
  </si>
  <si>
    <t>Col. 4: Avoirs de vieillesse apportés</t>
  </si>
  <si>
    <t>15j</t>
  </si>
  <si>
    <t>Altersguthaben aus Vertragsübernahmen</t>
  </si>
  <si>
    <t>Avoirs de vieillesse apportés</t>
  </si>
  <si>
    <t>16d</t>
  </si>
  <si>
    <t>16e</t>
  </si>
  <si>
    <t>Spalte 4: Einlagen für übernom. Alters- und Hinterbliebenenrenten</t>
  </si>
  <si>
    <t>Col. 4: Primes uniques pour rentes de vieill. reprises</t>
  </si>
  <si>
    <t>16j</t>
  </si>
  <si>
    <t>Einlagen für übernom. Alters- und Hinterbl.renten</t>
  </si>
  <si>
    <t>17d</t>
  </si>
  <si>
    <t>Kostenprämien / Prämientotal</t>
  </si>
  <si>
    <t>Primes de frais / Total des primes</t>
  </si>
  <si>
    <t>17e</t>
  </si>
  <si>
    <t>Spalte 4: Einlagen für übernom. Invalidenrenten</t>
  </si>
  <si>
    <t>Col. 4: Primes uniques pour r. d'inv. et de surviv. reprises</t>
  </si>
  <si>
    <t>17j</t>
  </si>
  <si>
    <t>Einlagen für übernommene Invalidenrenten</t>
  </si>
  <si>
    <t>Primes uniques pour r. d'inv. et de surviv. reprises</t>
  </si>
  <si>
    <t>18c</t>
  </si>
  <si>
    <t>Produits des placements de capitaux</t>
  </si>
  <si>
    <t>18e</t>
  </si>
  <si>
    <t>Spalte 4: Einlagen für Freizügigkeitspolicen</t>
  </si>
  <si>
    <t>Col. 4: Primes uniques pour polices de libre passage</t>
  </si>
  <si>
    <t>18j</t>
  </si>
  <si>
    <t>Einlagen für Freizügigkeitspolicen</t>
  </si>
  <si>
    <t>Primes uniques pour polices de libre passage</t>
  </si>
  <si>
    <t>19d</t>
  </si>
  <si>
    <t>19j</t>
  </si>
  <si>
    <t>20d</t>
  </si>
  <si>
    <t>20j</t>
  </si>
  <si>
    <t>21d</t>
  </si>
  <si>
    <t>22d</t>
  </si>
  <si>
    <t>23d</t>
  </si>
  <si>
    <t>24d</t>
  </si>
  <si>
    <t>Kosten der Vermögensbewirtschaftung / Nettoerträge</t>
  </si>
  <si>
    <t>Charges pour la gestion de la fortune / Produit net</t>
  </si>
  <si>
    <t>25c</t>
  </si>
  <si>
    <t>26c</t>
  </si>
  <si>
    <t>27c</t>
  </si>
  <si>
    <t>27ad</t>
  </si>
  <si>
    <t>29b</t>
  </si>
  <si>
    <t>30c</t>
  </si>
  <si>
    <t>30h</t>
  </si>
  <si>
    <t>30i</t>
  </si>
  <si>
    <t>31d</t>
  </si>
  <si>
    <t>Prestations en cas de vieillesse, de décès ou d'invalidité</t>
  </si>
  <si>
    <t>32d</t>
  </si>
  <si>
    <t>33d</t>
  </si>
  <si>
    <t>34d</t>
  </si>
  <si>
    <t>Frais occasionnés par le traitement des prest. / Total des prestations</t>
  </si>
  <si>
    <t>35c</t>
  </si>
  <si>
    <t>36d</t>
  </si>
  <si>
    <t>37d</t>
  </si>
  <si>
    <t>Provision math. des rentes de vieillesse et de survivants en cours</t>
  </si>
  <si>
    <t>38d</t>
  </si>
  <si>
    <t>39d</t>
  </si>
  <si>
    <t>40d</t>
  </si>
  <si>
    <t>41d</t>
  </si>
  <si>
    <t>42c</t>
  </si>
  <si>
    <t>43c</t>
  </si>
  <si>
    <t>Autres charges (regroupées)</t>
  </si>
  <si>
    <t>44c</t>
  </si>
  <si>
    <t>45c</t>
  </si>
  <si>
    <t>46c</t>
  </si>
  <si>
    <t>48b</t>
  </si>
  <si>
    <t>II.  Bilanzkennziffern</t>
  </si>
  <si>
    <t>II.  Chiffres du Bilan</t>
  </si>
  <si>
    <t>49b</t>
  </si>
  <si>
    <t>50c</t>
  </si>
  <si>
    <t>51d</t>
  </si>
  <si>
    <t>51h</t>
  </si>
  <si>
    <t>52d</t>
  </si>
  <si>
    <t>52h</t>
  </si>
  <si>
    <t>53d</t>
  </si>
  <si>
    <t>53h</t>
  </si>
  <si>
    <t>54d</t>
  </si>
  <si>
    <t>54h</t>
  </si>
  <si>
    <t>55d</t>
  </si>
  <si>
    <t>55h</t>
  </si>
  <si>
    <t>56d</t>
  </si>
  <si>
    <t>56h</t>
  </si>
  <si>
    <t>57d</t>
  </si>
  <si>
    <t>57h</t>
  </si>
  <si>
    <t>58d</t>
  </si>
  <si>
    <t>Avoirs découlant d'instruments financiers dérivés</t>
  </si>
  <si>
    <t>58h</t>
  </si>
  <si>
    <t>59d</t>
  </si>
  <si>
    <t>59h</t>
  </si>
  <si>
    <t>60d</t>
  </si>
  <si>
    <t>60h</t>
  </si>
  <si>
    <t>61d</t>
  </si>
  <si>
    <t>Sonstige Kapitalanlagen / Total</t>
  </si>
  <si>
    <t>Autres placements de capitaux / Total</t>
  </si>
  <si>
    <t>61ac</t>
  </si>
  <si>
    <t>61bc</t>
  </si>
  <si>
    <t>63b</t>
  </si>
  <si>
    <t>64c</t>
  </si>
  <si>
    <t>64h</t>
  </si>
  <si>
    <t>64i</t>
  </si>
  <si>
    <t>65d</t>
  </si>
  <si>
    <t>Altersguthaben / Aufgeteilt nach Obligatorium und Überobligatorium</t>
  </si>
  <si>
    <t>Avoirs de vieillesse / Ventilés en Obligatoire et Surobligatoire</t>
  </si>
  <si>
    <t>65j</t>
  </si>
  <si>
    <t xml:space="preserve"> Anteil Obligatorium:</t>
  </si>
  <si>
    <t xml:space="preserve"> Part de l'obligatoire:</t>
  </si>
  <si>
    <t>65ad</t>
  </si>
  <si>
    <t>65aj</t>
  </si>
  <si>
    <t>66d</t>
  </si>
  <si>
    <t>Provisions math. des rentes de vieillesse et de survivants en cours</t>
  </si>
  <si>
    <t>66j</t>
  </si>
  <si>
    <t>67d</t>
  </si>
  <si>
    <t>Provisions mathématiques des rentes d'invalidité en cours</t>
  </si>
  <si>
    <t>67j</t>
  </si>
  <si>
    <t>68d</t>
  </si>
  <si>
    <t>68j</t>
  </si>
  <si>
    <t>69d</t>
  </si>
  <si>
    <t>70d</t>
  </si>
  <si>
    <t>71d</t>
  </si>
  <si>
    <t>72d</t>
  </si>
  <si>
    <t>73ac</t>
  </si>
  <si>
    <t>73bc</t>
  </si>
  <si>
    <t>Autres dettes (y comprises celles envers les preneurs d'assurance)</t>
  </si>
  <si>
    <t>73cc</t>
  </si>
  <si>
    <t>73dc</t>
  </si>
  <si>
    <t>73dj</t>
  </si>
  <si>
    <t>Vollständige Bilanz erstmals in der Offenlegung 2015</t>
  </si>
  <si>
    <t>Bilan complet pour la première fois dans la publication de 2015</t>
  </si>
  <si>
    <t>75b</t>
  </si>
  <si>
    <t>76d</t>
  </si>
  <si>
    <t>77d</t>
  </si>
  <si>
    <t>78d</t>
  </si>
  <si>
    <t>79d</t>
  </si>
  <si>
    <t>Dem Überschussfonds zur Deckung eines Betriebsdefizits entnommen</t>
  </si>
  <si>
    <t>Prélevé du fonds d'exc. pour couvrir un déficit du compte d'exploit.</t>
  </si>
  <si>
    <t>80d</t>
  </si>
  <si>
    <t>Den Vorsorgeeinrichtungen zugeteilt / Zwischentotal</t>
  </si>
  <si>
    <t>Distribué aux institutions de prévoyance / Total intermédiaire</t>
  </si>
  <si>
    <t>81d</t>
  </si>
  <si>
    <t>81j</t>
  </si>
  <si>
    <t xml:space="preserve"> Höhe im Verhältnis zum Bruttoergebnis:</t>
  </si>
  <si>
    <t xml:space="preserve"> Importance en proportion du résultat brut:</t>
  </si>
  <si>
    <t>83b</t>
  </si>
  <si>
    <t>84d</t>
  </si>
  <si>
    <t>85d</t>
  </si>
  <si>
    <t>Vereinnahmte Teuerungsprämien brutto</t>
  </si>
  <si>
    <t>Primes de renchérissement encaissées brutes</t>
  </si>
  <si>
    <t>86d</t>
  </si>
  <si>
    <t>87d</t>
  </si>
  <si>
    <t>Aufwand für teuerungsbedingte Erhöhungen der Risikorenten</t>
  </si>
  <si>
    <t>Charges pour augmentations liées au rench. des rentes de risque</t>
  </si>
  <si>
    <t>88d</t>
  </si>
  <si>
    <t>Entnahme für Kostenaufwand / Zwischentotal</t>
  </si>
  <si>
    <t>Prélèvement pour autres charges administratives / Total intermédiaire</t>
  </si>
  <si>
    <t>89d</t>
  </si>
  <si>
    <t>89j</t>
  </si>
  <si>
    <t xml:space="preserve"> Höhe im Verhältnis zum RisikorentenDK:</t>
  </si>
  <si>
    <t xml:space="preserve"> Imp. en prop. de la PM des rentes de risque:</t>
  </si>
  <si>
    <t>91b</t>
  </si>
  <si>
    <t>92d</t>
  </si>
  <si>
    <t>94d</t>
  </si>
  <si>
    <t>94g</t>
  </si>
  <si>
    <t>94h</t>
  </si>
  <si>
    <t>95d</t>
  </si>
  <si>
    <t>96d</t>
  </si>
  <si>
    <t>97d</t>
  </si>
  <si>
    <t>a) Total Kapitalanlagen minus Verpflichtungen aus derivativen Finanzinstrumenten</t>
  </si>
  <si>
    <t xml:space="preserve">a) Total des placements de capitaux moins engagements découlant d'instruments financiers dérivés </t>
  </si>
  <si>
    <t>98d</t>
  </si>
  <si>
    <t>99d</t>
  </si>
  <si>
    <t>100d</t>
  </si>
  <si>
    <t>101d</t>
  </si>
  <si>
    <t>103d</t>
  </si>
  <si>
    <t>Rendite auf Buchwerten brutto / netto</t>
  </si>
  <si>
    <t>Rendement sur valeurs comptables brut / net</t>
  </si>
  <si>
    <t>104d</t>
  </si>
  <si>
    <t>Performance auf Marktwerten brutto / netto</t>
  </si>
  <si>
    <t>Rendement sur valeurs de marché brut / net</t>
  </si>
  <si>
    <t>105g</t>
  </si>
  <si>
    <t>105h</t>
  </si>
  <si>
    <t>105ad</t>
  </si>
  <si>
    <t>105bd</t>
  </si>
  <si>
    <t>Prestations en cas de vieillesse, de décès ou d'invalidité (selon compte de résultat)</t>
  </si>
  <si>
    <t>105cd</t>
  </si>
  <si>
    <t>106d</t>
  </si>
  <si>
    <t>106ad</t>
  </si>
  <si>
    <t>106bd</t>
  </si>
  <si>
    <t>106cd</t>
  </si>
  <si>
    <t>107d</t>
  </si>
  <si>
    <t>107ad</t>
  </si>
  <si>
    <t>Gemessen am Marktwert des Kapitalanlagebestands unter Ziff. 2</t>
  </si>
  <si>
    <t>Mesurée sur la base de la valeur de marché des placements de capitaux selon ch. 2</t>
  </si>
  <si>
    <t>107ed</t>
  </si>
  <si>
    <t>Aufgliederung der Vermögensverwaltungskosten</t>
  </si>
  <si>
    <t>Décomposition des charges de gestion patrimoniale</t>
  </si>
  <si>
    <t>107fea</t>
  </si>
  <si>
    <t>107ef</t>
  </si>
  <si>
    <t>107ej</t>
  </si>
  <si>
    <t>Erstmals in der Offenlegung für 2015</t>
  </si>
  <si>
    <t>Pour la première fois dans la publication de 2015</t>
  </si>
  <si>
    <t>107ff</t>
  </si>
  <si>
    <t>107fg</t>
  </si>
  <si>
    <t>107fh</t>
  </si>
  <si>
    <t>107fi</t>
  </si>
  <si>
    <t>107gd</t>
  </si>
  <si>
    <t>107hd</t>
  </si>
  <si>
    <t>107id</t>
  </si>
  <si>
    <t>107jd</t>
  </si>
  <si>
    <t>107kd</t>
  </si>
  <si>
    <t>107ld</t>
  </si>
  <si>
    <t>107md</t>
  </si>
  <si>
    <t>107nf</t>
  </si>
  <si>
    <t>107of</t>
  </si>
  <si>
    <t>107pf</t>
  </si>
  <si>
    <t>SC-Kosten:   Kosten, die nicht einzelnen Kapitalanlagen zugeordnet werden</t>
  </si>
  <si>
    <t>Frais SC:   Frais qui ne sont pas assignés à un placement donné</t>
  </si>
  <si>
    <t>108d</t>
  </si>
  <si>
    <t>108f</t>
  </si>
  <si>
    <t>Aggregierte Daten nach Altersguthaben gewichtet</t>
  </si>
  <si>
    <t>Données aggrégées pondérées selon les avoirs de vieillesse</t>
  </si>
  <si>
    <t>109d</t>
  </si>
  <si>
    <t>110d</t>
  </si>
  <si>
    <t>Rentenumwandlungssatz für Männer im Schlussalter 65</t>
  </si>
  <si>
    <t>Taux de conversion en rente pour hommes à l'âge de retraite 65</t>
  </si>
  <si>
    <t>111d</t>
  </si>
  <si>
    <t>Rentenumwandlungssatz für Frauen im Schlussalter 64</t>
  </si>
  <si>
    <t>Taux de conversion en rente pour femmes à l'âge de retraite 64</t>
  </si>
  <si>
    <t>113d</t>
  </si>
  <si>
    <t>114d</t>
  </si>
  <si>
    <t>Anzahl aktiv Versicherte</t>
  </si>
  <si>
    <t>115d</t>
  </si>
  <si>
    <t>Nombre de bénéficiaires de rentes</t>
  </si>
  <si>
    <t>116d</t>
  </si>
  <si>
    <t>Polices de libre passage</t>
  </si>
  <si>
    <t>117d</t>
  </si>
  <si>
    <t>119d</t>
  </si>
  <si>
    <t>120d</t>
  </si>
  <si>
    <t>Kostenprämien aktive Versicherte, absolut / pro Kopf in CHF</t>
  </si>
  <si>
    <t>121d</t>
  </si>
  <si>
    <t>Kostenprämien Freizügigkeitspolicen, absolut / pro Kopf in CHF</t>
  </si>
  <si>
    <t>Primes de frais des polices de libre passage, val. abs. / par pers. en CHF</t>
  </si>
  <si>
    <t>122d</t>
  </si>
  <si>
    <t>124d</t>
  </si>
  <si>
    <t>Ventilations des charges d'exploitation selon sections de frais</t>
  </si>
  <si>
    <t>124h</t>
  </si>
  <si>
    <t>An Broker
und Makler</t>
  </si>
  <si>
    <t>124i</t>
  </si>
  <si>
    <t>An eigenen
Aussendienst</t>
  </si>
  <si>
    <t>125d</t>
  </si>
  <si>
    <t>126d</t>
  </si>
  <si>
    <t>127d</t>
  </si>
  <si>
    <t>128d</t>
  </si>
  <si>
    <t>129d</t>
  </si>
  <si>
    <t>Anteil Rückversicherer am Betriebsaufw. / Total Betriebsaufwand netto</t>
  </si>
  <si>
    <t>131d</t>
  </si>
  <si>
    <t>Ventilation des charges d'exploitations selon répondants de frais</t>
  </si>
  <si>
    <t>132d</t>
  </si>
  <si>
    <t>Betriebsaufwand aktive Versicherte, absolut / pro Kopf in CHF</t>
  </si>
  <si>
    <t>Charges d'expl. des assurés actifs, valeur absolue / par personne en CHF</t>
  </si>
  <si>
    <t>133d</t>
  </si>
  <si>
    <t>Betriebsaufwand Rentenbezüger, absolut / pro Kopf in CHF</t>
  </si>
  <si>
    <t>Charges d'expl. des rentiers, valeur absolue / par personne en CHF</t>
  </si>
  <si>
    <t>134d</t>
  </si>
  <si>
    <t>Betriebsaufwand Freizügigkeitspolicen, absolut / pro Kopf in CHF</t>
  </si>
  <si>
    <t>Charges d'expl. des pol. de libre passage, valeur abs. / par pers. en CHF</t>
  </si>
  <si>
    <t>135d</t>
  </si>
  <si>
    <t>Ch. d'expl. pour d'autres rép. de frais / Total des charges d'expl. nettes</t>
  </si>
  <si>
    <t>138c</t>
  </si>
  <si>
    <t>Somme des composantes des produits</t>
  </si>
  <si>
    <t>138f</t>
  </si>
  <si>
    <t>Der MQ unterstellt</t>
  </si>
  <si>
    <t>Soumise à la qm</t>
  </si>
  <si>
    <t>138h</t>
  </si>
  <si>
    <t>Der MQ nicht unterstellt</t>
  </si>
  <si>
    <t>Non soumise à la qm</t>
  </si>
  <si>
    <t>138k</t>
  </si>
  <si>
    <t>Zusammenzug</t>
  </si>
  <si>
    <t>Cumul</t>
  </si>
  <si>
    <t>139d</t>
  </si>
  <si>
    <t>139j</t>
  </si>
  <si>
    <t xml:space="preserve"> Sparprozess</t>
  </si>
  <si>
    <t xml:space="preserve"> Proc. d'épargne</t>
  </si>
  <si>
    <t>140d</t>
  </si>
  <si>
    <t>140j</t>
  </si>
  <si>
    <t xml:space="preserve"> Risikoprozess</t>
  </si>
  <si>
    <t xml:space="preserve"> Proc. de risque</t>
  </si>
  <si>
    <t>141d</t>
  </si>
  <si>
    <t>141j</t>
  </si>
  <si>
    <t xml:space="preserve"> Kostenprozess</t>
  </si>
  <si>
    <t xml:space="preserve"> Proc. de frais</t>
  </si>
  <si>
    <t>142c</t>
  </si>
  <si>
    <t>143d</t>
  </si>
  <si>
    <t>Processus d'épargne (principalement Intérêts techniques)</t>
  </si>
  <si>
    <t>143i</t>
  </si>
  <si>
    <t xml:space="preserve">  Sparprozess</t>
  </si>
  <si>
    <t xml:space="preserve">  Proc. d'épargne</t>
  </si>
  <si>
    <t>143j</t>
  </si>
  <si>
    <t>144d</t>
  </si>
  <si>
    <t>Risikoprozess (hauptsächlich Todesfall- und Invaliditätsleistungen)</t>
  </si>
  <si>
    <t>Processus de risque (princ. prest. en cas de décès et d'invalidité)</t>
  </si>
  <si>
    <t>144i</t>
  </si>
  <si>
    <t xml:space="preserve">  Risikoprozess</t>
  </si>
  <si>
    <t xml:space="preserve">  Proc. de risque</t>
  </si>
  <si>
    <t>144j</t>
  </si>
  <si>
    <t>145d</t>
  </si>
  <si>
    <t>145i</t>
  </si>
  <si>
    <t xml:space="preserve">  Kostenprozess</t>
  </si>
  <si>
    <t xml:space="preserve">  Proc. de frais</t>
  </si>
  <si>
    <t>145j</t>
  </si>
  <si>
    <t>146c</t>
  </si>
  <si>
    <t>147c</t>
  </si>
  <si>
    <t>Variation des provisions techniques (augmentation = +)</t>
  </si>
  <si>
    <t>148c</t>
  </si>
  <si>
    <t xml:space="preserve">    im Sparprozess</t>
  </si>
  <si>
    <t xml:space="preserve">     au processus d'épargne</t>
  </si>
  <si>
    <t>148k</t>
  </si>
  <si>
    <t>149d</t>
  </si>
  <si>
    <t>149j</t>
  </si>
  <si>
    <t>150d</t>
  </si>
  <si>
    <t>150j</t>
  </si>
  <si>
    <t>151d</t>
  </si>
  <si>
    <t>151j</t>
  </si>
  <si>
    <t>152d</t>
  </si>
  <si>
    <t>152j</t>
  </si>
  <si>
    <t>153c</t>
  </si>
  <si>
    <t xml:space="preserve">    im Risikoprozess</t>
  </si>
  <si>
    <t xml:space="preserve">     au processus de risque</t>
  </si>
  <si>
    <t>154d</t>
  </si>
  <si>
    <t>154j</t>
  </si>
  <si>
    <t>155d</t>
  </si>
  <si>
    <t>155j</t>
  </si>
  <si>
    <t>156d</t>
  </si>
  <si>
    <t>156j</t>
  </si>
  <si>
    <t>157d</t>
  </si>
  <si>
    <t>157j</t>
  </si>
  <si>
    <t>158c</t>
  </si>
  <si>
    <t>159c</t>
  </si>
  <si>
    <t>160c</t>
  </si>
  <si>
    <t>161c</t>
  </si>
  <si>
    <t>b)  Vor Äufnung Verstärkungen techn. Rückst. und vor Zuweisung an Überschussfonds
c)  Einschl. Äufnung Deckungskapitalverstärkungen Invaliden- und Hinterbliebenenrenten</t>
  </si>
  <si>
    <t>b)  Avant alimentation renforcement de prov. techn. et avant attribution au fonds d'excédents
c)  Alimentation renf. des prov. techn. des rentes d'invalidité et de survivants y comprise</t>
  </si>
  <si>
    <t>161k</t>
  </si>
  <si>
    <t>Quote je Prozess
MQ-unterstellt</t>
  </si>
  <si>
    <t>Part ventilée selon processus
Soumise à la qm</t>
  </si>
  <si>
    <t>161l</t>
  </si>
  <si>
    <t>Nicht 
unterstellt</t>
  </si>
  <si>
    <t>Non 
soumise</t>
  </si>
  <si>
    <t>161m</t>
  </si>
  <si>
    <t>KL gesamt</t>
  </si>
  <si>
    <t>VC total</t>
  </si>
  <si>
    <t>162c</t>
  </si>
  <si>
    <t>162j</t>
  </si>
  <si>
    <t>163j</t>
  </si>
  <si>
    <t>164c</t>
  </si>
  <si>
    <t>164h</t>
  </si>
  <si>
    <t>164j</t>
  </si>
  <si>
    <t>165d</t>
  </si>
  <si>
    <t>Anteil des der Mindestquote (MQ) unterstellten Geschäfts</t>
  </si>
  <si>
    <t>Part des affaires soumises à la quote-part minimum (qm)</t>
  </si>
  <si>
    <t>166d</t>
  </si>
  <si>
    <t>Anteil des der Mindestquote (MQ) nicht unterstellten Geschäfts</t>
  </si>
  <si>
    <t>Part des affaires non soumises à la quote-part minimum (qm)</t>
  </si>
  <si>
    <t>167d</t>
  </si>
  <si>
    <t>Betriebsrechnung berufliche Vorsorge 2017</t>
  </si>
  <si>
    <t>Comptabilité de la prévoyance professionnelle 2017</t>
  </si>
  <si>
    <t>18.</t>
  </si>
  <si>
    <t>395s</t>
  </si>
  <si>
    <t>395t</t>
  </si>
  <si>
    <t>395u</t>
  </si>
  <si>
    <t>395v</t>
  </si>
  <si>
    <t>395w</t>
  </si>
  <si>
    <t>395x</t>
  </si>
  <si>
    <t xml:space="preserve">Contributions pour alimentation des avoirs de vieillesse  </t>
  </si>
  <si>
    <t xml:space="preserve">Avoirs de vieillesse apportés: apportés individuellement   </t>
  </si>
  <si>
    <t xml:space="preserve">Pr. uniques pour polices de libre passage   </t>
  </si>
  <si>
    <t>Brut</t>
  </si>
  <si>
    <t>Net</t>
  </si>
  <si>
    <t>Frais SC:   Frais qui ne peuvent être assignés à un placement donné</t>
  </si>
  <si>
    <t>Soumise à la quote-part minimum</t>
  </si>
  <si>
    <t>Non soumise à la quote-part minimum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</si>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</sst>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1">
    <numFmt numFmtId="164" formatCode="[Black]&quot;SL EIN&quot;;;[Red]&quot;SL AUS&quot;"/>
    <numFmt numFmtId="165" formatCode="[Black]&quot;AXA EIN&quot;;;[Red]&quot;AXA AUS&quot;"/>
    <numFmt numFmtId="166" formatCode="[Black]&quot;BASLER EIN&quot;;;[Red]&quot;BASLER AUS&quot;"/>
    <numFmt numFmtId="167" formatCode="[Black]&quot;HELV EIN&quot;;;[Red]&quot;HELV AUS&quot;"/>
    <numFmt numFmtId="168" formatCode="[Black]&quot;ASL EIN&quot;;;[Red]&quot;ASL AUS&quot;"/>
    <numFmt numFmtId="169" formatCode="[Black]&quot;PAX EIN&quot;;;[Red]&quot;PAX AUS&quot;"/>
    <numFmt numFmtId="170" formatCode="[Black]&quot;ZL EIN&quot;;;[Red]&quot;ZL AUS&quot;"/>
    <numFmt numFmtId="171" formatCode="[Black]&quot;MOBI EIN&quot;;;[Red]&quot;MOBI AUS&quot;"/>
    <numFmt numFmtId="172" formatCode="[Black]&quot;GPV EIN&quot;;;[Red]&quot;GPV AUS&quot;"/>
    <numFmt numFmtId="173" formatCode="[Black]&quot;ALLE EIN&quot;;;[Red]&quot;ALLE AUS&quot;"/>
    <numFmt numFmtId="174" formatCode="#,##0;\-#,##0;&quot;- &quot;"/>
    <numFmt numFmtId="175" formatCode="0.0%&quot; &quot;;[Red]\-0.0%&quot; &quot;;&quot;- &quot;"/>
    <numFmt numFmtId="176" formatCode="0.0%;;&quot;-&quot;"/>
    <numFmt numFmtId="177" formatCode="0.00%;;&quot;- &quot;"/>
    <numFmt numFmtId="178" formatCode="0%&quot; &quot;"/>
    <numFmt numFmtId="179" formatCode="0%&quot; &quot;;[Red]\-0%&quot; &quot;;&quot;-&quot;"/>
    <numFmt numFmtId="180" formatCode="&quot;&quot;;&quot;&quot;;&quot;&quot;"/>
    <numFmt numFmtId="181" formatCode="#0&quot;. &quot;"/>
    <numFmt numFmtId="182" formatCode="0.00%;\-\ 0.00%;&quot;- &quot;"/>
    <numFmt numFmtId="183" formatCode="0;\-\ 0;&quot;- &quot;"/>
    <numFmt numFmtId="184" formatCode="0."/>
    <numFmt numFmtId="185" formatCode="#,##0;[Red]\-#,##0;&quot;- &quot;"/>
    <numFmt numFmtId="186" formatCode="0.00&quot;%&quot;;;&quot;- &quot;"/>
    <numFmt numFmtId="187" formatCode="0.000&quot;%&quot;;;&quot;- &quot;"/>
    <numFmt numFmtId="188" formatCode="#,##0;;&quot;- &quot;"/>
    <numFmt numFmtId="189" formatCode="#,##0;;&quot;-&quot;"/>
    <numFmt numFmtId="190" formatCode="#,##0;[Red]\-#,##0;&quot;-&quot;"/>
    <numFmt numFmtId="191" formatCode="0.0%"/>
    <numFmt numFmtId="192" formatCode="0.0%;;&quot;- &quot;"/>
    <numFmt numFmtId="193" formatCode="0.0%;[Red]\-0.0%;&quot;- &quot;"/>
    <numFmt numFmtId="195" formatCode="#0."/>
  </numFmts>
  <fonts count="2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  <font>
      <sz val="7"/>
      <color theme="1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7"/>
      <color indexed="9"/>
      <name val="Arial"/>
      <family val="2"/>
    </font>
    <font>
      <b/>
      <sz val="10"/>
      <color indexed="10"/>
      <name val="Arial"/>
      <family val="2"/>
    </font>
    <font>
      <sz val="8.5"/>
      <color theme="1"/>
      <name val="Arial"/>
      <family val="2"/>
    </font>
    <font>
      <sz val="8.5"/>
      <name val="Arial"/>
      <family val="2"/>
    </font>
    <font>
      <i/>
      <sz val="10"/>
      <color rgb="FFFF0000"/>
      <name val="Arial"/>
      <family val="2"/>
    </font>
    <font>
      <sz val="7.5"/>
      <color theme="1"/>
      <name val="Arial"/>
      <family val="2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BFF9B"/>
        <bgColor indexed="64"/>
      </patternFill>
    </fill>
    <fill>
      <patternFill patternType="solid">
        <fgColor rgb="FFA3FFA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indexed="9"/>
        <bgColor rgb="FFFFAB97"/>
      </patternFill>
    </fill>
    <fill>
      <patternFill patternType="solid">
        <fgColor indexed="12"/>
        <bgColor indexed="64"/>
      </patternFill>
    </fill>
    <fill>
      <patternFill patternType="solid">
        <fgColor rgb="FFABABFF"/>
        <bgColor indexed="64"/>
      </patternFill>
    </fill>
    <fill>
      <patternFill patternType="solid">
        <fgColor indexed="12"/>
        <bgColor rgb="FFFFAB97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rgb="FFFFAB97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rgb="FFFFAB97"/>
      </patternFill>
    </fill>
    <fill>
      <patternFill patternType="solid">
        <fgColor indexed="63"/>
        <bgColor indexed="64"/>
      </patternFill>
    </fill>
    <fill>
      <patternFill patternType="solid">
        <fgColor indexed="63"/>
        <bgColor rgb="FFFFAB97"/>
      </patternFill>
    </fill>
    <fill>
      <patternFill patternType="solid">
        <fgColor rgb="FF0000FF"/>
        <bgColor indexed="64"/>
      </patternFill>
    </fill>
    <fill>
      <patternFill patternType="solid">
        <fgColor rgb="FF0000FF"/>
        <bgColor rgb="FFFFAB97"/>
      </patternFill>
    </fill>
    <fill>
      <patternFill patternType="solid">
        <fgColor rgb="FF97FF9C"/>
        <bgColor indexed="64"/>
      </patternFill>
    </fill>
    <fill>
      <patternFill patternType="solid">
        <fgColor rgb="FFDDFFDD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1"/>
        <bgColor rgb="FFFFAB97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0000"/>
      </left>
      <right style="medium">
        <color indexed="64"/>
      </right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/>
      <right/>
      <top/>
      <bottom style="hair">
        <color theme="1"/>
      </bottom>
      <diagonal/>
    </border>
    <border>
      <left style="thin">
        <color rgb="FFFF0000"/>
      </left>
      <right style="medium">
        <color indexed="64"/>
      </right>
      <top/>
      <bottom style="thin">
        <color indexed="9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medium">
        <color indexed="64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/>
      <top/>
      <bottom style="hair">
        <color theme="0"/>
      </bottom>
      <diagonal/>
    </border>
    <border>
      <left style="thin">
        <color rgb="FFFF0000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medium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rgb="FFFF0000"/>
      </left>
      <right style="medium">
        <color indexed="64"/>
      </right>
      <top style="thin">
        <color indexed="9"/>
      </top>
      <bottom style="thin">
        <color rgb="FFFF0000"/>
      </bottom>
      <diagonal/>
    </border>
    <border>
      <left style="thin">
        <color rgb="FFFF0000"/>
      </left>
      <right/>
      <top style="thin">
        <color indexed="9"/>
      </top>
      <bottom style="thin">
        <color rgb="FFFF0000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9"/>
      </right>
      <top/>
      <bottom style="medium">
        <color indexed="8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9"/>
      </top>
      <bottom/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indexed="64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 style="medium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medium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thin">
        <color indexed="9"/>
      </top>
      <bottom style="thin">
        <color indexed="9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9"/>
      </top>
      <bottom style="thin">
        <color theme="1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/>
      <top style="hair">
        <color indexed="9"/>
      </top>
      <bottom style="hair">
        <color indexed="9"/>
      </bottom>
      <diagonal/>
    </border>
    <border>
      <left style="thin">
        <color indexed="9"/>
      </left>
      <right/>
      <top style="thin">
        <color theme="0"/>
      </top>
      <bottom style="medium">
        <color indexed="8"/>
      </bottom>
      <diagonal/>
    </border>
    <border>
      <left/>
      <right style="thin">
        <color theme="0"/>
      </right>
      <top style="thin">
        <color theme="0"/>
      </top>
      <bottom style="medium">
        <color indexed="8"/>
      </bottom>
      <diagonal/>
    </border>
    <border>
      <left style="thin">
        <color theme="0"/>
      </left>
      <right/>
      <top style="thin">
        <color theme="0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medium">
        <color indexed="64"/>
      </right>
      <top/>
      <bottom style="thin">
        <color indexed="9"/>
      </bottom>
      <diagonal/>
    </border>
    <border>
      <left/>
      <right style="medium">
        <color theme="1"/>
      </right>
      <top/>
      <bottom/>
      <diagonal/>
    </border>
    <border>
      <left style="thin">
        <color indexed="9"/>
      </left>
      <right style="medium">
        <color theme="1"/>
      </right>
      <top/>
      <bottom style="thin">
        <color indexed="9"/>
      </bottom>
      <diagonal/>
    </border>
    <border>
      <left/>
      <right style="medium">
        <color theme="1"/>
      </right>
      <top style="thin">
        <color indexed="9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9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9"/>
      </left>
      <right/>
      <top style="thin">
        <color indexed="9"/>
      </top>
      <bottom style="medium">
        <color theme="1"/>
      </bottom>
      <diagonal/>
    </border>
    <border>
      <left/>
      <right/>
      <top style="thin">
        <color indexed="9"/>
      </top>
      <bottom style="medium">
        <color indexed="8"/>
      </bottom>
      <diagonal/>
    </border>
    <border>
      <left/>
      <right style="medium">
        <color indexed="64"/>
      </right>
      <top style="thin">
        <color indexed="9"/>
      </top>
      <bottom/>
      <diagonal/>
    </border>
    <border>
      <left/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 style="medium">
        <color indexed="64"/>
      </right>
      <top/>
      <bottom style="thin">
        <color indexed="9"/>
      </bottom>
      <diagonal/>
    </border>
    <border>
      <left/>
      <right/>
      <top style="thin">
        <color indexed="9"/>
      </top>
      <bottom style="medium">
        <color theme="1"/>
      </bottom>
      <diagonal/>
    </border>
    <border>
      <left/>
      <right/>
      <top style="thin">
        <color indexed="9"/>
      </top>
      <bottom style="thin">
        <color theme="0"/>
      </bottom>
      <diagonal/>
    </border>
    <border>
      <left/>
      <right style="medium">
        <color indexed="64"/>
      </right>
      <top style="thin">
        <color indexed="9"/>
      </top>
      <bottom style="medium">
        <color indexed="8"/>
      </bottom>
      <diagonal/>
    </border>
    <border>
      <left/>
      <right/>
      <top style="medium">
        <color indexed="8"/>
      </top>
      <bottom style="thin">
        <color theme="0"/>
      </bottom>
      <diagonal/>
    </border>
    <border>
      <left/>
      <right/>
      <top style="thin">
        <color indexed="9"/>
      </top>
      <bottom style="hair">
        <color indexed="64"/>
      </bottom>
      <diagonal/>
    </border>
    <border>
      <left/>
      <right style="medium">
        <color indexed="64"/>
      </right>
      <top style="thin">
        <color indexed="9"/>
      </top>
      <bottom style="thin">
        <color theme="0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/>
      <top style="thin">
        <color indexed="9"/>
      </top>
      <bottom/>
      <diagonal/>
    </border>
  </borders>
  <cellStyleXfs count="6">
    <xf numFmtId="0" fontId="0" fillId="0" borderId="0"/>
    <xf numFmtId="0" fontId="2" fillId="0" borderId="0"/>
    <xf numFmtId="0" fontId="9" fillId="0" borderId="0"/>
    <xf numFmtId="9" fontId="1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5" fillId="0" borderId="0" applyFont="0" applyFill="0" applyBorder="0" applyAlignment="0" applyProtection="0"/>
  </cellStyleXfs>
  <cellXfs count="738">
    <xf numFmtId="0" fontId="0" fillId="0" borderId="0" xfId="0"/>
    <xf numFmtId="0" fontId="7" fillId="2" borderId="0" xfId="1" applyFont="1" applyFill="1" applyProtection="1"/>
    <xf numFmtId="0" fontId="7" fillId="2" borderId="0" xfId="1" applyFont="1" applyFill="1" applyAlignment="1" applyProtection="1">
      <alignment horizontal="left"/>
    </xf>
    <xf numFmtId="0" fontId="2" fillId="0" borderId="0" xfId="1" applyFill="1" applyProtection="1">
      <protection locked="0"/>
    </xf>
    <xf numFmtId="0" fontId="2" fillId="2" borderId="0" xfId="1" applyFill="1" applyProtection="1"/>
    <xf numFmtId="0" fontId="8" fillId="3" borderId="0" xfId="1" quotePrefix="1" applyFont="1" applyFill="1" applyProtection="1"/>
    <xf numFmtId="0" fontId="9" fillId="3" borderId="0" xfId="1" applyFont="1" applyFill="1" applyProtection="1"/>
    <xf numFmtId="0" fontId="2" fillId="3" borderId="0" xfId="1" applyFill="1" applyProtection="1"/>
    <xf numFmtId="0" fontId="7" fillId="3" borderId="0" xfId="1" quotePrefix="1" applyFont="1" applyFill="1" applyProtection="1"/>
    <xf numFmtId="0" fontId="5" fillId="3" borderId="0" xfId="1" quotePrefix="1" applyFont="1" applyFill="1" applyProtection="1"/>
    <xf numFmtId="0" fontId="2" fillId="0" borderId="0" xfId="1" applyProtection="1"/>
    <xf numFmtId="0" fontId="8" fillId="3" borderId="0" xfId="1" applyFont="1" applyFill="1" applyProtection="1"/>
    <xf numFmtId="0" fontId="10" fillId="2" borderId="0" xfId="1" applyFont="1" applyFill="1" applyBorder="1" applyProtection="1"/>
    <xf numFmtId="0" fontId="11" fillId="2" borderId="0" xfId="1" applyFont="1" applyFill="1" applyBorder="1" applyProtection="1"/>
    <xf numFmtId="0" fontId="11" fillId="3" borderId="0" xfId="1" applyFont="1" applyFill="1" applyProtection="1"/>
    <xf numFmtId="164" fontId="12" fillId="3" borderId="1" xfId="1" applyNumberFormat="1" applyFont="1" applyFill="1" applyBorder="1" applyAlignment="1" applyProtection="1">
      <alignment horizontal="center"/>
      <protection locked="0"/>
    </xf>
    <xf numFmtId="165" fontId="12" fillId="3" borderId="1" xfId="1" applyNumberFormat="1" applyFont="1" applyFill="1" applyBorder="1" applyAlignment="1" applyProtection="1">
      <alignment horizontal="center"/>
      <protection locked="0"/>
    </xf>
    <xf numFmtId="166" fontId="12" fillId="3" borderId="1" xfId="1" applyNumberFormat="1" applyFont="1" applyFill="1" applyBorder="1" applyAlignment="1" applyProtection="1">
      <alignment horizontal="center"/>
      <protection locked="0"/>
    </xf>
    <xf numFmtId="167" fontId="12" fillId="3" borderId="1" xfId="1" applyNumberFormat="1" applyFont="1" applyFill="1" applyBorder="1" applyAlignment="1" applyProtection="1">
      <alignment horizontal="center"/>
      <protection locked="0"/>
    </xf>
    <xf numFmtId="168" fontId="12" fillId="3" borderId="1" xfId="1" applyNumberFormat="1" applyFont="1" applyFill="1" applyBorder="1" applyAlignment="1" applyProtection="1">
      <alignment horizontal="center"/>
      <protection locked="0"/>
    </xf>
    <xf numFmtId="0" fontId="11" fillId="3" borderId="0" xfId="1" applyFont="1" applyFill="1" applyBorder="1" applyProtection="1">
      <protection locked="0"/>
    </xf>
    <xf numFmtId="0" fontId="11" fillId="0" borderId="0" xfId="1" applyFont="1" applyFill="1" applyBorder="1" applyProtection="1">
      <protection locked="0"/>
    </xf>
    <xf numFmtId="169" fontId="12" fillId="3" borderId="1" xfId="1" applyNumberFormat="1" applyFont="1" applyFill="1" applyBorder="1" applyAlignment="1" applyProtection="1">
      <alignment horizontal="center"/>
      <protection locked="0"/>
    </xf>
    <xf numFmtId="170" fontId="12" fillId="3" borderId="1" xfId="1" applyNumberFormat="1" applyFont="1" applyFill="1" applyBorder="1" applyAlignment="1" applyProtection="1">
      <alignment horizontal="center"/>
      <protection locked="0"/>
    </xf>
    <xf numFmtId="171" fontId="12" fillId="3" borderId="1" xfId="1" applyNumberFormat="1" applyFont="1" applyFill="1" applyBorder="1" applyAlignment="1" applyProtection="1">
      <alignment horizontal="center"/>
      <protection locked="0"/>
    </xf>
    <xf numFmtId="172" fontId="12" fillId="3" borderId="1" xfId="1" applyNumberFormat="1" applyFont="1" applyFill="1" applyBorder="1" applyAlignment="1" applyProtection="1">
      <alignment horizontal="center"/>
      <protection locked="0"/>
    </xf>
    <xf numFmtId="173" fontId="12" fillId="4" borderId="1" xfId="1" applyNumberFormat="1" applyFont="1" applyFill="1" applyBorder="1" applyAlignment="1" applyProtection="1">
      <alignment horizontal="center"/>
      <protection locked="0"/>
    </xf>
    <xf numFmtId="0" fontId="6" fillId="2" borderId="0" xfId="1" applyFont="1" applyFill="1" applyProtection="1"/>
    <xf numFmtId="0" fontId="7" fillId="2" borderId="0" xfId="1" applyFont="1" applyFill="1" applyAlignment="1" applyProtection="1">
      <alignment vertical="center"/>
    </xf>
    <xf numFmtId="0" fontId="13" fillId="2" borderId="0" xfId="1" applyFont="1" applyFill="1" applyAlignment="1" applyProtection="1">
      <alignment vertical="center"/>
    </xf>
    <xf numFmtId="0" fontId="2" fillId="2" borderId="0" xfId="1" applyFill="1" applyAlignment="1" applyProtection="1">
      <alignment vertical="center"/>
    </xf>
    <xf numFmtId="0" fontId="2" fillId="3" borderId="0" xfId="1" applyFill="1" applyProtection="1">
      <protection locked="0"/>
    </xf>
    <xf numFmtId="0" fontId="14" fillId="3" borderId="0" xfId="1" applyFont="1" applyFill="1" applyAlignment="1" applyProtection="1">
      <alignment vertical="center"/>
    </xf>
    <xf numFmtId="0" fontId="14" fillId="3" borderId="0" xfId="1" applyFont="1" applyFill="1" applyProtection="1"/>
    <xf numFmtId="0" fontId="2" fillId="0" borderId="0" xfId="1" applyFill="1" applyAlignment="1" applyProtection="1">
      <alignment vertical="center"/>
      <protection locked="0"/>
    </xf>
    <xf numFmtId="0" fontId="2" fillId="3" borderId="5" xfId="1" applyFill="1" applyBorder="1" applyProtection="1"/>
    <xf numFmtId="0" fontId="2" fillId="5" borderId="0" xfId="1" applyFill="1" applyBorder="1" applyProtection="1"/>
    <xf numFmtId="0" fontId="2" fillId="5" borderId="8" xfId="1" applyFill="1" applyBorder="1" applyProtection="1"/>
    <xf numFmtId="0" fontId="2" fillId="6" borderId="9" xfId="1" applyFill="1" applyBorder="1" applyProtection="1"/>
    <xf numFmtId="0" fontId="2" fillId="6" borderId="0" xfId="1" applyFill="1" applyBorder="1" applyProtection="1"/>
    <xf numFmtId="0" fontId="2" fillId="6" borderId="8" xfId="1" applyFill="1" applyBorder="1" applyProtection="1"/>
    <xf numFmtId="0" fontId="2" fillId="6" borderId="5" xfId="1" applyFill="1" applyBorder="1" applyProtection="1"/>
    <xf numFmtId="0" fontId="2" fillId="5" borderId="6" xfId="1" applyFill="1" applyBorder="1" applyProtection="1"/>
    <xf numFmtId="0" fontId="2" fillId="3" borderId="6" xfId="1" applyFill="1" applyBorder="1" applyProtection="1"/>
    <xf numFmtId="0" fontId="2" fillId="3" borderId="7" xfId="1" applyFill="1" applyBorder="1" applyProtection="1"/>
    <xf numFmtId="0" fontId="2" fillId="3" borderId="0" xfId="1" applyFill="1" applyAlignment="1" applyProtection="1">
      <alignment vertical="center"/>
    </xf>
    <xf numFmtId="0" fontId="2" fillId="5" borderId="10" xfId="1" applyFill="1" applyBorder="1" applyProtection="1"/>
    <xf numFmtId="0" fontId="2" fillId="5" borderId="11" xfId="1" applyFill="1" applyBorder="1" applyAlignment="1" applyProtection="1">
      <alignment horizontal="center" vertical="center"/>
    </xf>
    <xf numFmtId="0" fontId="2" fillId="6" borderId="9" xfId="1" applyFill="1" applyBorder="1" applyAlignment="1" applyProtection="1">
      <alignment horizontal="center"/>
    </xf>
    <xf numFmtId="0" fontId="2" fillId="6" borderId="0" xfId="1" applyFill="1" applyBorder="1" applyAlignment="1" applyProtection="1">
      <alignment horizontal="center"/>
    </xf>
    <xf numFmtId="0" fontId="2" fillId="6" borderId="8" xfId="1" applyFill="1" applyBorder="1" applyAlignment="1" applyProtection="1">
      <alignment horizontal="center"/>
    </xf>
    <xf numFmtId="0" fontId="2" fillId="5" borderId="10" xfId="1" applyFill="1" applyBorder="1" applyAlignment="1" applyProtection="1">
      <alignment horizontal="center" vertical="center"/>
    </xf>
    <xf numFmtId="0" fontId="2" fillId="3" borderId="10" xfId="1" applyFill="1" applyBorder="1" applyAlignment="1" applyProtection="1">
      <alignment horizontal="center" vertical="center"/>
    </xf>
    <xf numFmtId="0" fontId="2" fillId="3" borderId="11" xfId="1" applyFill="1" applyBorder="1" applyAlignment="1" applyProtection="1">
      <alignment horizontal="center" vertical="center"/>
    </xf>
    <xf numFmtId="0" fontId="2" fillId="3" borderId="12" xfId="1" applyFill="1" applyBorder="1" applyAlignment="1" applyProtection="1">
      <alignment horizontal="center" vertical="center"/>
    </xf>
    <xf numFmtId="0" fontId="2" fillId="5" borderId="5" xfId="1" applyFill="1" applyBorder="1" applyProtection="1"/>
    <xf numFmtId="0" fontId="2" fillId="3" borderId="9" xfId="1" applyFill="1" applyBorder="1" applyProtection="1"/>
    <xf numFmtId="0" fontId="2" fillId="3" borderId="0" xfId="1" applyFill="1" applyBorder="1" applyProtection="1"/>
    <xf numFmtId="0" fontId="2" fillId="3" borderId="8" xfId="1" applyFill="1" applyBorder="1" applyProtection="1"/>
    <xf numFmtId="0" fontId="2" fillId="5" borderId="9" xfId="1" applyFill="1" applyBorder="1" applyAlignment="1" applyProtection="1">
      <alignment horizontal="right"/>
    </xf>
    <xf numFmtId="0" fontId="2" fillId="5" borderId="0" xfId="1" applyFill="1" applyBorder="1" applyAlignment="1" applyProtection="1">
      <alignment horizontal="right"/>
    </xf>
    <xf numFmtId="0" fontId="2" fillId="5" borderId="8" xfId="1" applyFill="1" applyBorder="1" applyAlignment="1" applyProtection="1">
      <alignment horizontal="right"/>
    </xf>
    <xf numFmtId="0" fontId="2" fillId="6" borderId="9" xfId="1" applyFill="1" applyBorder="1" applyAlignment="1" applyProtection="1">
      <alignment horizontal="right"/>
    </xf>
    <xf numFmtId="0" fontId="2" fillId="6" borderId="0" xfId="1" applyFill="1" applyBorder="1" applyAlignment="1" applyProtection="1">
      <alignment horizontal="right"/>
    </xf>
    <xf numFmtId="0" fontId="2" fillId="6" borderId="8" xfId="1" applyFill="1" applyBorder="1" applyAlignment="1" applyProtection="1">
      <alignment horizontal="right"/>
    </xf>
    <xf numFmtId="0" fontId="2" fillId="3" borderId="9" xfId="1" applyFill="1" applyBorder="1" applyAlignment="1" applyProtection="1">
      <alignment horizontal="right"/>
    </xf>
    <xf numFmtId="0" fontId="2" fillId="3" borderId="0" xfId="1" applyFill="1" applyBorder="1" applyAlignment="1" applyProtection="1">
      <alignment horizontal="right"/>
    </xf>
    <xf numFmtId="0" fontId="2" fillId="3" borderId="8" xfId="1" applyFill="1" applyBorder="1" applyAlignment="1" applyProtection="1">
      <alignment horizontal="right"/>
    </xf>
    <xf numFmtId="0" fontId="2" fillId="3" borderId="9" xfId="1" applyFill="1" applyBorder="1" applyAlignment="1" applyProtection="1">
      <alignment vertical="top" wrapText="1"/>
    </xf>
    <xf numFmtId="0" fontId="2" fillId="0" borderId="0" xfId="1" applyBorder="1" applyAlignment="1"/>
    <xf numFmtId="0" fontId="15" fillId="2" borderId="0" xfId="1" applyFont="1" applyFill="1" applyProtection="1"/>
    <xf numFmtId="0" fontId="15" fillId="2" borderId="0" xfId="1" applyFont="1" applyFill="1" applyAlignment="1" applyProtection="1">
      <alignment horizontal="left" vertical="center"/>
    </xf>
    <xf numFmtId="0" fontId="2" fillId="4" borderId="9" xfId="1" applyFill="1" applyBorder="1" applyProtection="1"/>
    <xf numFmtId="0" fontId="2" fillId="4" borderId="0" xfId="1" applyFill="1" applyBorder="1" applyProtection="1"/>
    <xf numFmtId="0" fontId="7" fillId="4" borderId="13" xfId="1" applyFont="1" applyFill="1" applyBorder="1" applyAlignment="1" applyProtection="1">
      <alignment vertical="center"/>
    </xf>
    <xf numFmtId="0" fontId="10" fillId="6" borderId="9" xfId="1" quotePrefix="1" applyFont="1" applyFill="1" applyBorder="1" applyProtection="1"/>
    <xf numFmtId="0" fontId="10" fillId="6" borderId="0" xfId="1" quotePrefix="1" applyFont="1" applyFill="1" applyBorder="1" applyProtection="1"/>
    <xf numFmtId="0" fontId="10" fillId="6" borderId="8" xfId="1" quotePrefix="1" applyFont="1" applyFill="1" applyBorder="1" applyProtection="1"/>
    <xf numFmtId="0" fontId="2" fillId="4" borderId="0" xfId="1" applyFill="1" applyProtection="1"/>
    <xf numFmtId="0" fontId="7" fillId="4" borderId="14" xfId="1" applyFont="1" applyFill="1" applyBorder="1" applyAlignment="1" applyProtection="1">
      <alignment vertical="center"/>
    </xf>
    <xf numFmtId="0" fontId="7" fillId="3" borderId="13" xfId="1" applyFont="1" applyFill="1" applyBorder="1" applyAlignment="1" applyProtection="1">
      <alignment vertical="center"/>
    </xf>
    <xf numFmtId="0" fontId="2" fillId="3" borderId="16" xfId="1" applyFill="1" applyBorder="1" applyAlignment="1" applyProtection="1">
      <alignment horizontal="left"/>
    </xf>
    <xf numFmtId="0" fontId="2" fillId="4" borderId="15" xfId="1" applyFill="1" applyBorder="1" applyProtection="1"/>
    <xf numFmtId="174" fontId="16" fillId="8" borderId="17" xfId="1" applyNumberFormat="1" applyFont="1" applyFill="1" applyBorder="1" applyAlignment="1" applyProtection="1">
      <alignment horizontal="right"/>
    </xf>
    <xf numFmtId="0" fontId="2" fillId="9" borderId="18" xfId="1" applyFill="1" applyBorder="1" applyProtection="1"/>
    <xf numFmtId="0" fontId="2" fillId="9" borderId="19" xfId="1" applyFill="1" applyBorder="1" applyProtection="1"/>
    <xf numFmtId="175" fontId="2" fillId="9" borderId="20" xfId="3" applyNumberFormat="1" applyFont="1" applyFill="1" applyBorder="1" applyAlignment="1" applyProtection="1">
      <alignment horizontal="right"/>
    </xf>
    <xf numFmtId="176" fontId="2" fillId="9" borderId="21" xfId="1" applyNumberFormat="1" applyFill="1" applyBorder="1" applyProtection="1"/>
    <xf numFmtId="174" fontId="16" fillId="10" borderId="17" xfId="1" applyNumberFormat="1" applyFont="1" applyFill="1" applyBorder="1" applyAlignment="1" applyProtection="1">
      <alignment horizontal="right"/>
    </xf>
    <xf numFmtId="0" fontId="15" fillId="2" borderId="0" xfId="1" applyFont="1" applyFill="1" applyAlignment="1" applyProtection="1">
      <alignment horizontal="left"/>
    </xf>
    <xf numFmtId="0" fontId="18" fillId="3" borderId="19" xfId="1" applyFont="1" applyFill="1" applyBorder="1" applyProtection="1"/>
    <xf numFmtId="0" fontId="2" fillId="3" borderId="19" xfId="1" applyFill="1" applyBorder="1" applyAlignment="1" applyProtection="1">
      <alignment horizontal="right"/>
    </xf>
    <xf numFmtId="0" fontId="2" fillId="3" borderId="19" xfId="1" applyFill="1" applyBorder="1" applyAlignment="1" applyProtection="1">
      <alignment horizontal="left"/>
    </xf>
    <xf numFmtId="0" fontId="2" fillId="9" borderId="22" xfId="1" applyFill="1" applyBorder="1" applyProtection="1"/>
    <xf numFmtId="0" fontId="2" fillId="9" borderId="20" xfId="1" applyFill="1" applyBorder="1" applyProtection="1"/>
    <xf numFmtId="176" fontId="2" fillId="9" borderId="23" xfId="1" applyNumberFormat="1" applyFill="1" applyBorder="1" applyProtection="1"/>
    <xf numFmtId="174" fontId="16" fillId="8" borderId="17" xfId="2" applyNumberFormat="1" applyFont="1" applyFill="1" applyBorder="1" applyAlignment="1" applyProtection="1">
      <alignment horizontal="right"/>
    </xf>
    <xf numFmtId="3" fontId="16" fillId="10" borderId="17" xfId="1" applyNumberFormat="1" applyFont="1" applyFill="1" applyBorder="1" applyAlignment="1" applyProtection="1">
      <alignment horizontal="right"/>
    </xf>
    <xf numFmtId="3" fontId="16" fillId="8" borderId="17" xfId="1" applyNumberFormat="1" applyFont="1" applyFill="1" applyBorder="1" applyAlignment="1" applyProtection="1">
      <alignment horizontal="right"/>
    </xf>
    <xf numFmtId="0" fontId="2" fillId="3" borderId="0" xfId="1" applyFill="1" applyAlignment="1" applyProtection="1">
      <alignment horizontal="left"/>
    </xf>
    <xf numFmtId="0" fontId="2" fillId="4" borderId="18" xfId="1" applyFill="1" applyBorder="1" applyProtection="1"/>
    <xf numFmtId="0" fontId="2" fillId="4" borderId="19" xfId="1" applyFill="1" applyBorder="1" applyProtection="1"/>
    <xf numFmtId="3" fontId="5" fillId="11" borderId="24" xfId="1" applyNumberFormat="1" applyFont="1" applyFill="1" applyBorder="1" applyAlignment="1">
      <alignment horizontal="right"/>
    </xf>
    <xf numFmtId="0" fontId="2" fillId="4" borderId="25" xfId="1" applyFill="1" applyBorder="1" applyProtection="1"/>
    <xf numFmtId="174" fontId="16" fillId="8" borderId="26" xfId="1" applyNumberFormat="1" applyFont="1" applyFill="1" applyBorder="1" applyAlignment="1" applyProtection="1">
      <alignment horizontal="right"/>
    </xf>
    <xf numFmtId="174" fontId="16" fillId="8" borderId="26" xfId="2" applyNumberFormat="1" applyFont="1" applyFill="1" applyBorder="1" applyAlignment="1" applyProtection="1">
      <alignment horizontal="right"/>
    </xf>
    <xf numFmtId="0" fontId="2" fillId="3" borderId="18" xfId="1" applyFill="1" applyBorder="1" applyProtection="1"/>
    <xf numFmtId="0" fontId="2" fillId="3" borderId="19" xfId="1" applyFill="1" applyBorder="1" applyProtection="1"/>
    <xf numFmtId="3" fontId="5" fillId="12" borderId="24" xfId="1" applyNumberFormat="1" applyFont="1" applyFill="1" applyBorder="1" applyAlignment="1">
      <alignment horizontal="right"/>
    </xf>
    <xf numFmtId="0" fontId="2" fillId="3" borderId="25" xfId="1" applyFill="1" applyBorder="1" applyProtection="1"/>
    <xf numFmtId="3" fontId="16" fillId="10" borderId="26" xfId="1" applyNumberFormat="1" applyFont="1" applyFill="1" applyBorder="1" applyAlignment="1" applyProtection="1">
      <alignment horizontal="right"/>
    </xf>
    <xf numFmtId="3" fontId="16" fillId="8" borderId="26" xfId="1" applyNumberFormat="1" applyFont="1" applyFill="1" applyBorder="1" applyAlignment="1" applyProtection="1">
      <alignment horizontal="right"/>
    </xf>
    <xf numFmtId="174" fontId="16" fillId="10" borderId="26" xfId="1" applyNumberFormat="1" applyFont="1" applyFill="1" applyBorder="1" applyAlignment="1" applyProtection="1">
      <alignment horizontal="right"/>
    </xf>
    <xf numFmtId="0" fontId="2" fillId="3" borderId="20" xfId="1" applyFill="1" applyBorder="1" applyProtection="1"/>
    <xf numFmtId="0" fontId="2" fillId="3" borderId="20" xfId="1" applyFill="1" applyBorder="1" applyAlignment="1" applyProtection="1">
      <alignment horizontal="left"/>
    </xf>
    <xf numFmtId="0" fontId="2" fillId="4" borderId="22" xfId="1" applyFill="1" applyBorder="1" applyProtection="1"/>
    <xf numFmtId="0" fontId="2" fillId="4" borderId="20" xfId="1" applyFill="1" applyBorder="1" applyProtection="1"/>
    <xf numFmtId="174" fontId="16" fillId="8" borderId="27" xfId="1" applyNumberFormat="1" applyFont="1" applyFill="1" applyBorder="1" applyAlignment="1" applyProtection="1">
      <alignment horizontal="right"/>
    </xf>
    <xf numFmtId="0" fontId="2" fillId="4" borderId="28" xfId="1" applyFill="1" applyBorder="1" applyProtection="1"/>
    <xf numFmtId="174" fontId="16" fillId="8" borderId="29" xfId="1" applyNumberFormat="1" applyFont="1" applyFill="1" applyBorder="1" applyAlignment="1" applyProtection="1">
      <alignment horizontal="right"/>
    </xf>
    <xf numFmtId="174" fontId="16" fillId="8" borderId="29" xfId="2" applyNumberFormat="1" applyFont="1" applyFill="1" applyBorder="1" applyAlignment="1" applyProtection="1">
      <alignment horizontal="right"/>
    </xf>
    <xf numFmtId="0" fontId="2" fillId="3" borderId="22" xfId="1" applyFill="1" applyBorder="1" applyProtection="1"/>
    <xf numFmtId="3" fontId="16" fillId="10" borderId="27" xfId="1" applyNumberFormat="1" applyFont="1" applyFill="1" applyBorder="1" applyAlignment="1" applyProtection="1">
      <alignment horizontal="right"/>
    </xf>
    <xf numFmtId="0" fontId="2" fillId="3" borderId="28" xfId="1" applyFill="1" applyBorder="1" applyProtection="1"/>
    <xf numFmtId="3" fontId="16" fillId="10" borderId="29" xfId="1" applyNumberFormat="1" applyFont="1" applyFill="1" applyBorder="1" applyAlignment="1" applyProtection="1">
      <alignment horizontal="right"/>
    </xf>
    <xf numFmtId="3" fontId="16" fillId="8" borderId="27" xfId="1" applyNumberFormat="1" applyFont="1" applyFill="1" applyBorder="1" applyAlignment="1" applyProtection="1">
      <alignment horizontal="right"/>
    </xf>
    <xf numFmtId="3" fontId="16" fillId="8" borderId="29" xfId="1" applyNumberFormat="1" applyFont="1" applyFill="1" applyBorder="1" applyAlignment="1" applyProtection="1">
      <alignment horizontal="right"/>
    </xf>
    <xf numFmtId="174" fontId="16" fillId="10" borderId="29" xfId="1" applyNumberFormat="1" applyFont="1" applyFill="1" applyBorder="1" applyAlignment="1" applyProtection="1">
      <alignment horizontal="right"/>
    </xf>
    <xf numFmtId="174" fontId="16" fillId="8" borderId="30" xfId="1" applyNumberFormat="1" applyFont="1" applyFill="1" applyBorder="1" applyAlignment="1" applyProtection="1">
      <alignment horizontal="right"/>
    </xf>
    <xf numFmtId="3" fontId="16" fillId="8" borderId="31" xfId="1" applyNumberFormat="1" applyFont="1" applyFill="1" applyBorder="1" applyAlignment="1">
      <alignment horizontal="right"/>
    </xf>
    <xf numFmtId="3" fontId="16" fillId="10" borderId="30" xfId="1" applyNumberFormat="1" applyFont="1" applyFill="1" applyBorder="1" applyAlignment="1" applyProtection="1">
      <alignment horizontal="right"/>
    </xf>
    <xf numFmtId="3" fontId="16" fillId="10" borderId="31" xfId="1" applyNumberFormat="1" applyFont="1" applyFill="1" applyBorder="1" applyAlignment="1">
      <alignment horizontal="right"/>
    </xf>
    <xf numFmtId="3" fontId="16" fillId="8" borderId="30" xfId="1" applyNumberFormat="1" applyFont="1" applyFill="1" applyBorder="1" applyAlignment="1" applyProtection="1">
      <alignment horizontal="right"/>
    </xf>
    <xf numFmtId="0" fontId="2" fillId="4" borderId="32" xfId="1" applyFill="1" applyBorder="1" applyProtection="1"/>
    <xf numFmtId="0" fontId="2" fillId="4" borderId="33" xfId="1" applyFill="1" applyBorder="1" applyProtection="1"/>
    <xf numFmtId="3" fontId="16" fillId="4" borderId="0" xfId="1" applyNumberFormat="1" applyFont="1" applyFill="1" applyBorder="1" applyAlignment="1" applyProtection="1">
      <alignment horizontal="right"/>
    </xf>
    <xf numFmtId="174" fontId="16" fillId="8" borderId="34" xfId="1" applyNumberFormat="1" applyFont="1" applyFill="1" applyBorder="1" applyAlignment="1" applyProtection="1">
      <alignment horizontal="right"/>
    </xf>
    <xf numFmtId="174" fontId="16" fillId="8" borderId="35" xfId="1" applyNumberFormat="1" applyFont="1" applyFill="1" applyBorder="1" applyAlignment="1" applyProtection="1">
      <alignment horizontal="right"/>
    </xf>
    <xf numFmtId="0" fontId="2" fillId="3" borderId="32" xfId="1" applyFill="1" applyBorder="1" applyProtection="1"/>
    <xf numFmtId="0" fontId="2" fillId="3" borderId="33" xfId="1" applyFill="1" applyBorder="1" applyProtection="1"/>
    <xf numFmtId="3" fontId="16" fillId="3" borderId="0" xfId="1" applyNumberFormat="1" applyFont="1" applyFill="1" applyBorder="1" applyAlignment="1" applyProtection="1">
      <alignment horizontal="right"/>
    </xf>
    <xf numFmtId="3" fontId="16" fillId="10" borderId="34" xfId="1" applyNumberFormat="1" applyFont="1" applyFill="1" applyBorder="1" applyAlignment="1" applyProtection="1">
      <alignment horizontal="right"/>
    </xf>
    <xf numFmtId="3" fontId="16" fillId="8" borderId="34" xfId="1" applyNumberFormat="1" applyFont="1" applyFill="1" applyBorder="1" applyAlignment="1" applyProtection="1">
      <alignment horizontal="right"/>
    </xf>
    <xf numFmtId="174" fontId="16" fillId="10" borderId="34" xfId="1" applyNumberFormat="1" applyFont="1" applyFill="1" applyBorder="1" applyAlignment="1" applyProtection="1">
      <alignment horizontal="right"/>
    </xf>
    <xf numFmtId="174" fontId="16" fillId="8" borderId="36" xfId="1" applyNumberFormat="1" applyFont="1" applyFill="1" applyBorder="1" applyAlignment="1" applyProtection="1">
      <alignment horizontal="right"/>
    </xf>
    <xf numFmtId="0" fontId="10" fillId="4" borderId="8" xfId="1" quotePrefix="1" applyFont="1" applyFill="1" applyBorder="1" applyProtection="1"/>
    <xf numFmtId="0" fontId="10" fillId="4" borderId="0" xfId="1" quotePrefix="1" applyFont="1" applyFill="1" applyBorder="1" applyProtection="1"/>
    <xf numFmtId="174" fontId="16" fillId="10" borderId="27" xfId="1" applyNumberFormat="1" applyFont="1" applyFill="1" applyBorder="1" applyAlignment="1" applyProtection="1">
      <alignment horizontal="right"/>
    </xf>
    <xf numFmtId="0" fontId="10" fillId="3" borderId="8" xfId="1" quotePrefix="1" applyFont="1" applyFill="1" applyBorder="1" applyProtection="1"/>
    <xf numFmtId="174" fontId="16" fillId="10" borderId="36" xfId="1" applyNumberFormat="1" applyFont="1" applyFill="1" applyBorder="1" applyAlignment="1" applyProtection="1">
      <alignment horizontal="right"/>
    </xf>
    <xf numFmtId="174" fontId="11" fillId="13" borderId="28" xfId="1" applyNumberFormat="1" applyFont="1" applyFill="1" applyBorder="1" applyAlignment="1" applyProtection="1">
      <alignment horizontal="right"/>
    </xf>
    <xf numFmtId="174" fontId="16" fillId="10" borderId="30" xfId="1" applyNumberFormat="1" applyFont="1" applyFill="1" applyBorder="1" applyAlignment="1" applyProtection="1">
      <alignment horizontal="right"/>
    </xf>
    <xf numFmtId="174" fontId="11" fillId="14" borderId="28" xfId="1" applyNumberFormat="1" applyFont="1" applyFill="1" applyBorder="1" applyAlignment="1" applyProtection="1">
      <alignment horizontal="right"/>
    </xf>
    <xf numFmtId="3" fontId="16" fillId="8" borderId="27" xfId="1" applyNumberFormat="1" applyFont="1" applyFill="1" applyBorder="1" applyAlignment="1">
      <alignment horizontal="right"/>
    </xf>
    <xf numFmtId="3" fontId="16" fillId="10" borderId="27" xfId="1" applyNumberFormat="1" applyFont="1" applyFill="1" applyBorder="1" applyAlignment="1">
      <alignment horizontal="right"/>
    </xf>
    <xf numFmtId="0" fontId="2" fillId="0" borderId="0" xfId="1" applyProtection="1">
      <protection locked="0"/>
    </xf>
    <xf numFmtId="174" fontId="11" fillId="13" borderId="3" xfId="1" applyNumberFormat="1" applyFont="1" applyFill="1" applyBorder="1" applyAlignment="1" applyProtection="1">
      <alignment horizontal="right"/>
    </xf>
    <xf numFmtId="174" fontId="11" fillId="14" borderId="3" xfId="1" applyNumberFormat="1" applyFont="1" applyFill="1" applyBorder="1" applyAlignment="1" applyProtection="1">
      <alignment horizontal="right"/>
    </xf>
    <xf numFmtId="0" fontId="7" fillId="2" borderId="0" xfId="1" applyFont="1" applyFill="1" applyAlignment="1" applyProtection="1">
      <alignment horizontal="right"/>
    </xf>
    <xf numFmtId="3" fontId="11" fillId="4" borderId="0" xfId="1" applyNumberFormat="1" applyFont="1" applyFill="1" applyBorder="1" applyAlignment="1" applyProtection="1">
      <alignment horizontal="right"/>
    </xf>
    <xf numFmtId="174" fontId="11" fillId="2" borderId="0" xfId="1" applyNumberFormat="1" applyFont="1" applyFill="1" applyBorder="1" applyAlignment="1" applyProtection="1">
      <alignment horizontal="right"/>
    </xf>
    <xf numFmtId="0" fontId="2" fillId="4" borderId="0" xfId="1" applyFill="1" applyBorder="1" applyAlignment="1" applyProtection="1">
      <alignment horizontal="right"/>
    </xf>
    <xf numFmtId="3" fontId="11" fillId="3" borderId="0" xfId="1" applyNumberFormat="1" applyFont="1" applyFill="1" applyBorder="1" applyAlignment="1" applyProtection="1">
      <alignment horizontal="right"/>
    </xf>
    <xf numFmtId="0" fontId="19" fillId="2" borderId="0" xfId="1" applyFont="1" applyFill="1" applyAlignment="1" applyProtection="1">
      <alignment horizontal="left"/>
    </xf>
    <xf numFmtId="0" fontId="19" fillId="2" borderId="0" xfId="1" applyFont="1" applyFill="1" applyAlignment="1" applyProtection="1">
      <alignment horizontal="left" vertical="center"/>
    </xf>
    <xf numFmtId="0" fontId="7" fillId="4" borderId="0" xfId="1" applyFont="1" applyFill="1" applyBorder="1" applyAlignment="1" applyProtection="1">
      <alignment horizontal="right"/>
    </xf>
    <xf numFmtId="0" fontId="10" fillId="4" borderId="8" xfId="1" quotePrefix="1" applyFont="1" applyFill="1" applyBorder="1" applyAlignment="1" applyProtection="1">
      <alignment horizontal="right"/>
    </xf>
    <xf numFmtId="0" fontId="7" fillId="4" borderId="0" xfId="2" applyFont="1" applyFill="1" applyBorder="1" applyAlignment="1" applyProtection="1">
      <alignment horizontal="right"/>
    </xf>
    <xf numFmtId="0" fontId="10" fillId="4" borderId="8" xfId="2" quotePrefix="1" applyFont="1" applyFill="1" applyBorder="1" applyAlignment="1" applyProtection="1">
      <alignment horizontal="right"/>
    </xf>
    <xf numFmtId="0" fontId="10" fillId="3" borderId="0" xfId="1" quotePrefix="1" applyFont="1" applyFill="1" applyBorder="1" applyAlignment="1" applyProtection="1">
      <alignment horizontal="center"/>
    </xf>
    <xf numFmtId="0" fontId="10" fillId="3" borderId="8" xfId="1" quotePrefix="1" applyFont="1" applyFill="1" applyBorder="1" applyAlignment="1" applyProtection="1">
      <alignment horizontal="center"/>
    </xf>
    <xf numFmtId="174" fontId="16" fillId="15" borderId="37" xfId="1" applyNumberFormat="1" applyFont="1" applyFill="1" applyBorder="1" applyAlignment="1" applyProtection="1">
      <alignment horizontal="right"/>
    </xf>
    <xf numFmtId="174" fontId="16" fillId="15" borderId="38" xfId="1" applyNumberFormat="1" applyFont="1" applyFill="1" applyBorder="1" applyAlignment="1" applyProtection="1">
      <alignment horizontal="right"/>
    </xf>
    <xf numFmtId="174" fontId="16" fillId="15" borderId="37" xfId="2" applyNumberFormat="1" applyFont="1" applyFill="1" applyBorder="1" applyAlignment="1" applyProtection="1">
      <alignment horizontal="right"/>
    </xf>
    <xf numFmtId="174" fontId="16" fillId="15" borderId="38" xfId="2" applyNumberFormat="1" applyFont="1" applyFill="1" applyBorder="1" applyAlignment="1" applyProtection="1">
      <alignment horizontal="right"/>
    </xf>
    <xf numFmtId="174" fontId="16" fillId="16" borderId="37" xfId="1" applyNumberFormat="1" applyFont="1" applyFill="1" applyBorder="1" applyAlignment="1" applyProtection="1">
      <alignment horizontal="right"/>
    </xf>
    <xf numFmtId="174" fontId="16" fillId="16" borderId="38" xfId="1" applyNumberFormat="1" applyFont="1" applyFill="1" applyBorder="1" applyAlignment="1" applyProtection="1">
      <alignment horizontal="right"/>
    </xf>
    <xf numFmtId="174" fontId="16" fillId="8" borderId="39" xfId="1" applyNumberFormat="1" applyFont="1" applyFill="1" applyBorder="1" applyAlignment="1" applyProtection="1">
      <alignment horizontal="right"/>
    </xf>
    <xf numFmtId="174" fontId="16" fillId="8" borderId="40" xfId="1" applyNumberFormat="1" applyFont="1" applyFill="1" applyBorder="1" applyAlignment="1" applyProtection="1">
      <alignment horizontal="right"/>
    </xf>
    <xf numFmtId="174" fontId="16" fillId="10" borderId="40" xfId="1" applyNumberFormat="1" applyFont="1" applyFill="1" applyBorder="1" applyAlignment="1" applyProtection="1">
      <alignment horizontal="right"/>
    </xf>
    <xf numFmtId="0" fontId="2" fillId="4" borderId="32" xfId="1" applyFill="1" applyBorder="1" applyAlignment="1" applyProtection="1">
      <alignment vertical="top" wrapText="1"/>
    </xf>
    <xf numFmtId="0" fontId="2" fillId="4" borderId="33" xfId="1" applyFill="1" applyBorder="1" applyAlignment="1" applyProtection="1">
      <alignment vertical="top" wrapText="1"/>
    </xf>
    <xf numFmtId="0" fontId="2" fillId="4" borderId="20" xfId="1" applyFill="1" applyBorder="1" applyAlignment="1" applyProtection="1">
      <alignment vertical="top" wrapText="1"/>
    </xf>
    <xf numFmtId="0" fontId="2" fillId="3" borderId="32" xfId="1" applyFill="1" applyBorder="1" applyAlignment="1" applyProtection="1">
      <alignment vertical="top" wrapText="1"/>
    </xf>
    <xf numFmtId="0" fontId="2" fillId="3" borderId="33" xfId="1" applyFill="1" applyBorder="1" applyAlignment="1" applyProtection="1">
      <alignment vertical="top" wrapText="1"/>
    </xf>
    <xf numFmtId="0" fontId="2" fillId="3" borderId="20" xfId="1" applyFill="1" applyBorder="1" applyAlignment="1" applyProtection="1">
      <alignment vertical="top" wrapText="1"/>
    </xf>
    <xf numFmtId="0" fontId="2" fillId="4" borderId="18" xfId="1" applyFill="1" applyBorder="1" applyAlignment="1" applyProtection="1">
      <alignment vertical="top" wrapText="1"/>
    </xf>
    <xf numFmtId="0" fontId="2" fillId="4" borderId="19" xfId="1" applyFill="1" applyBorder="1" applyAlignment="1" applyProtection="1">
      <alignment vertical="top" wrapText="1"/>
    </xf>
    <xf numFmtId="0" fontId="2" fillId="3" borderId="18" xfId="1" applyFill="1" applyBorder="1" applyAlignment="1" applyProtection="1">
      <alignment vertical="top" wrapText="1"/>
    </xf>
    <xf numFmtId="0" fontId="2" fillId="3" borderId="19" xfId="1" applyFill="1" applyBorder="1" applyAlignment="1" applyProtection="1">
      <alignment vertical="top" wrapText="1"/>
    </xf>
    <xf numFmtId="0" fontId="2" fillId="4" borderId="22" xfId="1" applyFill="1" applyBorder="1" applyAlignment="1" applyProtection="1">
      <alignment vertical="top" wrapText="1"/>
    </xf>
    <xf numFmtId="0" fontId="2" fillId="3" borderId="22" xfId="1" applyFill="1" applyBorder="1" applyAlignment="1" applyProtection="1">
      <alignment vertical="top" wrapText="1"/>
    </xf>
    <xf numFmtId="3" fontId="5" fillId="11" borderId="39" xfId="1" applyNumberFormat="1" applyFont="1" applyFill="1" applyBorder="1" applyAlignment="1">
      <alignment horizontal="right"/>
    </xf>
    <xf numFmtId="3" fontId="16" fillId="8" borderId="41" xfId="1" applyNumberFormat="1" applyFont="1" applyFill="1" applyBorder="1" applyAlignment="1">
      <alignment horizontal="right"/>
    </xf>
    <xf numFmtId="3" fontId="5" fillId="12" borderId="39" xfId="1" applyNumberFormat="1" applyFont="1" applyFill="1" applyBorder="1" applyAlignment="1">
      <alignment horizontal="right"/>
    </xf>
    <xf numFmtId="3" fontId="16" fillId="10" borderId="41" xfId="1" applyNumberFormat="1" applyFont="1" applyFill="1" applyBorder="1" applyAlignment="1">
      <alignment horizontal="right"/>
    </xf>
    <xf numFmtId="174" fontId="11" fillId="13" borderId="36" xfId="1" applyNumberFormat="1" applyFont="1" applyFill="1" applyBorder="1" applyAlignment="1" applyProtection="1">
      <alignment horizontal="right"/>
    </xf>
    <xf numFmtId="174" fontId="11" fillId="14" borderId="36" xfId="1" applyNumberFormat="1" applyFont="1" applyFill="1" applyBorder="1" applyAlignment="1" applyProtection="1">
      <alignment horizontal="right"/>
    </xf>
    <xf numFmtId="174" fontId="3" fillId="17" borderId="27" xfId="1" applyNumberFormat="1" applyFont="1" applyFill="1" applyBorder="1" applyAlignment="1" applyProtection="1">
      <alignment horizontal="right"/>
    </xf>
    <xf numFmtId="174" fontId="3" fillId="18" borderId="27" xfId="1" applyNumberFormat="1" applyFont="1" applyFill="1" applyBorder="1" applyAlignment="1" applyProtection="1">
      <alignment horizontal="right"/>
    </xf>
    <xf numFmtId="0" fontId="2" fillId="4" borderId="20" xfId="1" applyFill="1" applyBorder="1" applyAlignment="1" applyProtection="1">
      <alignment horizontal="right"/>
    </xf>
    <xf numFmtId="0" fontId="2" fillId="3" borderId="20" xfId="1" applyFill="1" applyBorder="1" applyAlignment="1" applyProtection="1">
      <alignment horizontal="right"/>
    </xf>
    <xf numFmtId="3" fontId="16" fillId="8" borderId="42" xfId="1" applyNumberFormat="1" applyFont="1" applyFill="1" applyBorder="1" applyAlignment="1">
      <alignment horizontal="right"/>
    </xf>
    <xf numFmtId="3" fontId="16" fillId="10" borderId="42" xfId="1" applyNumberFormat="1" applyFont="1" applyFill="1" applyBorder="1" applyAlignment="1">
      <alignment horizontal="right"/>
    </xf>
    <xf numFmtId="174" fontId="11" fillId="13" borderId="43" xfId="1" applyNumberFormat="1" applyFont="1" applyFill="1" applyBorder="1" applyAlignment="1" applyProtection="1">
      <alignment horizontal="right"/>
    </xf>
    <xf numFmtId="174" fontId="11" fillId="14" borderId="43" xfId="1" applyNumberFormat="1" applyFont="1" applyFill="1" applyBorder="1" applyAlignment="1" applyProtection="1">
      <alignment horizontal="right"/>
    </xf>
    <xf numFmtId="0" fontId="2" fillId="4" borderId="8" xfId="1" applyFill="1" applyBorder="1" applyProtection="1"/>
    <xf numFmtId="0" fontId="10" fillId="3" borderId="0" xfId="1" quotePrefix="1" applyFont="1" applyFill="1" applyBorder="1" applyProtection="1"/>
    <xf numFmtId="0" fontId="7" fillId="4" borderId="19" xfId="1" applyFont="1" applyFill="1" applyBorder="1" applyAlignment="1" applyProtection="1">
      <alignment horizontal="center"/>
    </xf>
    <xf numFmtId="177" fontId="16" fillId="15" borderId="44" xfId="1" applyNumberFormat="1" applyFont="1" applyFill="1" applyBorder="1" applyAlignment="1" applyProtection="1">
      <alignment horizontal="right"/>
    </xf>
    <xf numFmtId="177" fontId="16" fillId="6" borderId="9" xfId="1" applyNumberFormat="1" applyFont="1" applyFill="1" applyBorder="1" applyAlignment="1" applyProtection="1">
      <alignment horizontal="right"/>
    </xf>
    <xf numFmtId="177" fontId="16" fillId="6" borderId="0" xfId="1" applyNumberFormat="1" applyFont="1" applyFill="1" applyBorder="1" applyAlignment="1" applyProtection="1">
      <alignment horizontal="right"/>
    </xf>
    <xf numFmtId="177" fontId="16" fillId="6" borderId="8" xfId="1" applyNumberFormat="1" applyFont="1" applyFill="1" applyBorder="1" applyAlignment="1" applyProtection="1">
      <alignment horizontal="right"/>
    </xf>
    <xf numFmtId="177" fontId="16" fillId="15" borderId="36" xfId="1" applyNumberFormat="1" applyFont="1" applyFill="1" applyBorder="1" applyAlignment="1" applyProtection="1">
      <alignment horizontal="right"/>
    </xf>
    <xf numFmtId="0" fontId="7" fillId="3" borderId="19" xfId="1" applyFont="1" applyFill="1" applyBorder="1" applyAlignment="1" applyProtection="1">
      <alignment horizontal="center"/>
    </xf>
    <xf numFmtId="177" fontId="16" fillId="16" borderId="44" xfId="1" applyNumberFormat="1" applyFont="1" applyFill="1" applyBorder="1" applyAlignment="1" applyProtection="1">
      <alignment horizontal="right"/>
    </xf>
    <xf numFmtId="177" fontId="16" fillId="16" borderId="45" xfId="1" applyNumberFormat="1" applyFont="1" applyFill="1" applyBorder="1" applyAlignment="1">
      <alignment horizontal="right"/>
    </xf>
    <xf numFmtId="0" fontId="7" fillId="4" borderId="20" xfId="1" applyFont="1" applyFill="1" applyBorder="1" applyAlignment="1" applyProtection="1">
      <alignment horizontal="center"/>
    </xf>
    <xf numFmtId="0" fontId="7" fillId="3" borderId="20" xfId="1" applyFont="1" applyFill="1" applyBorder="1" applyAlignment="1" applyProtection="1">
      <alignment horizontal="center"/>
    </xf>
    <xf numFmtId="177" fontId="16" fillId="16" borderId="37" xfId="1" applyNumberFormat="1" applyFont="1" applyFill="1" applyBorder="1" applyAlignment="1">
      <alignment horizontal="right"/>
    </xf>
    <xf numFmtId="0" fontId="7" fillId="4" borderId="33" xfId="1" applyFont="1" applyFill="1" applyBorder="1" applyAlignment="1" applyProtection="1">
      <alignment horizontal="center"/>
    </xf>
    <xf numFmtId="0" fontId="7" fillId="3" borderId="33" xfId="1" applyFont="1" applyFill="1" applyBorder="1" applyAlignment="1" applyProtection="1">
      <alignment horizontal="center"/>
    </xf>
    <xf numFmtId="174" fontId="11" fillId="13" borderId="27" xfId="1" applyNumberFormat="1" applyFont="1" applyFill="1" applyBorder="1" applyAlignment="1" applyProtection="1">
      <alignment horizontal="right"/>
    </xf>
    <xf numFmtId="177" fontId="16" fillId="15" borderId="46" xfId="1" applyNumberFormat="1" applyFont="1" applyFill="1" applyBorder="1" applyAlignment="1" applyProtection="1">
      <alignment horizontal="right"/>
    </xf>
    <xf numFmtId="0" fontId="9" fillId="4" borderId="22" xfId="2" applyFill="1" applyBorder="1" applyProtection="1"/>
    <xf numFmtId="0" fontId="9" fillId="4" borderId="20" xfId="2" applyFill="1" applyBorder="1" applyProtection="1"/>
    <xf numFmtId="174" fontId="16" fillId="8" borderId="30" xfId="2" applyNumberFormat="1" applyFont="1" applyFill="1" applyBorder="1" applyAlignment="1" applyProtection="1">
      <alignment horizontal="right"/>
    </xf>
    <xf numFmtId="174" fontId="11" fillId="13" borderId="27" xfId="2" applyNumberFormat="1" applyFont="1" applyFill="1" applyBorder="1" applyAlignment="1" applyProtection="1">
      <alignment horizontal="right"/>
    </xf>
    <xf numFmtId="177" fontId="16" fillId="15" borderId="47" xfId="1" applyNumberFormat="1" applyFont="1" applyFill="1" applyBorder="1" applyAlignment="1" applyProtection="1">
      <alignment horizontal="right"/>
    </xf>
    <xf numFmtId="174" fontId="16" fillId="10" borderId="48" xfId="1" applyNumberFormat="1" applyFont="1" applyFill="1" applyBorder="1" applyAlignment="1" applyProtection="1">
      <alignment horizontal="right"/>
    </xf>
    <xf numFmtId="174" fontId="11" fillId="14" borderId="27" xfId="1" applyNumberFormat="1" applyFont="1" applyFill="1" applyBorder="1" applyAlignment="1" applyProtection="1">
      <alignment horizontal="right"/>
    </xf>
    <xf numFmtId="177" fontId="16" fillId="16" borderId="49" xfId="1" applyNumberFormat="1" applyFont="1" applyFill="1" applyBorder="1" applyAlignment="1" applyProtection="1">
      <alignment horizontal="right"/>
    </xf>
    <xf numFmtId="177" fontId="16" fillId="16" borderId="47" xfId="1" applyNumberFormat="1" applyFont="1" applyFill="1" applyBorder="1" applyAlignment="1">
      <alignment horizontal="right"/>
    </xf>
    <xf numFmtId="174" fontId="16" fillId="8" borderId="48" xfId="1" applyNumberFormat="1" applyFont="1" applyFill="1" applyBorder="1" applyAlignment="1" applyProtection="1">
      <alignment horizontal="right"/>
    </xf>
    <xf numFmtId="177" fontId="16" fillId="15" borderId="49" xfId="1" applyNumberFormat="1" applyFont="1" applyFill="1" applyBorder="1" applyAlignment="1" applyProtection="1">
      <alignment horizontal="right"/>
    </xf>
    <xf numFmtId="3" fontId="16" fillId="8" borderId="50" xfId="1" applyNumberFormat="1" applyFont="1" applyFill="1" applyBorder="1" applyAlignment="1">
      <alignment horizontal="right"/>
    </xf>
    <xf numFmtId="0" fontId="9" fillId="4" borderId="20" xfId="2" applyFill="1" applyBorder="1" applyAlignment="1" applyProtection="1">
      <alignment horizontal="right"/>
    </xf>
    <xf numFmtId="3" fontId="16" fillId="8" borderId="50" xfId="2" applyNumberFormat="1" applyFont="1" applyFill="1" applyBorder="1" applyAlignment="1">
      <alignment horizontal="right"/>
    </xf>
    <xf numFmtId="3" fontId="16" fillId="10" borderId="50" xfId="1" applyNumberFormat="1" applyFont="1" applyFill="1" applyBorder="1" applyAlignment="1">
      <alignment horizontal="right"/>
    </xf>
    <xf numFmtId="0" fontId="10" fillId="3" borderId="7" xfId="1" quotePrefix="1" applyFont="1" applyFill="1" applyBorder="1" applyProtection="1"/>
    <xf numFmtId="3" fontId="16" fillId="8" borderId="51" xfId="1" applyNumberFormat="1" applyFont="1" applyFill="1" applyBorder="1" applyAlignment="1">
      <alignment horizontal="right"/>
    </xf>
    <xf numFmtId="3" fontId="16" fillId="8" borderId="51" xfId="2" applyNumberFormat="1" applyFont="1" applyFill="1" applyBorder="1" applyAlignment="1">
      <alignment horizontal="right"/>
    </xf>
    <xf numFmtId="3" fontId="16" fillId="10" borderId="51" xfId="1" applyNumberFormat="1" applyFont="1" applyFill="1" applyBorder="1" applyAlignment="1">
      <alignment horizontal="right"/>
    </xf>
    <xf numFmtId="0" fontId="2" fillId="4" borderId="9" xfId="1" applyFill="1" applyBorder="1" applyAlignment="1" applyProtection="1">
      <alignment horizontal="center"/>
    </xf>
    <xf numFmtId="0" fontId="2" fillId="4" borderId="0" xfId="1" applyFill="1" applyBorder="1" applyAlignment="1" applyProtection="1">
      <alignment horizontal="center"/>
    </xf>
    <xf numFmtId="0" fontId="10" fillId="4" borderId="0" xfId="1" quotePrefix="1" applyFont="1" applyFill="1" applyBorder="1" applyAlignment="1" applyProtection="1">
      <alignment horizontal="right"/>
    </xf>
    <xf numFmtId="0" fontId="10" fillId="6" borderId="9" xfId="1" quotePrefix="1" applyFont="1" applyFill="1" applyBorder="1" applyAlignment="1" applyProtection="1">
      <alignment horizontal="center"/>
    </xf>
    <xf numFmtId="0" fontId="10" fillId="6" borderId="0" xfId="1" quotePrefix="1" applyFont="1" applyFill="1" applyBorder="1" applyAlignment="1" applyProtection="1">
      <alignment horizontal="center"/>
    </xf>
    <xf numFmtId="0" fontId="10" fillId="6" borderId="8" xfId="1" quotePrefix="1" applyFont="1" applyFill="1" applyBorder="1" applyAlignment="1" applyProtection="1">
      <alignment horizontal="center"/>
    </xf>
    <xf numFmtId="0" fontId="10" fillId="4" borderId="0" xfId="1" quotePrefix="1" applyFont="1" applyFill="1" applyBorder="1" applyAlignment="1" applyProtection="1">
      <alignment horizontal="center"/>
    </xf>
    <xf numFmtId="0" fontId="2" fillId="3" borderId="9" xfId="1" applyFill="1" applyBorder="1" applyAlignment="1" applyProtection="1">
      <alignment horizontal="center"/>
    </xf>
    <xf numFmtId="0" fontId="2" fillId="3" borderId="0" xfId="1" applyFill="1" applyBorder="1" applyAlignment="1" applyProtection="1">
      <alignment horizontal="center"/>
    </xf>
    <xf numFmtId="9" fontId="7" fillId="4" borderId="18" xfId="3" applyFont="1" applyFill="1" applyBorder="1" applyAlignment="1" applyProtection="1"/>
    <xf numFmtId="9" fontId="7" fillId="4" borderId="19" xfId="3" applyFont="1" applyFill="1" applyBorder="1" applyAlignment="1" applyProtection="1"/>
    <xf numFmtId="0" fontId="2" fillId="9" borderId="22" xfId="1" applyFont="1" applyFill="1" applyBorder="1" applyAlignment="1" applyProtection="1">
      <alignment horizontal="right"/>
    </xf>
    <xf numFmtId="178" fontId="2" fillId="9" borderId="20" xfId="3" applyNumberFormat="1" applyFont="1" applyFill="1" applyBorder="1" applyProtection="1"/>
    <xf numFmtId="179" fontId="2" fillId="9" borderId="23" xfId="3" applyNumberFormat="1" applyFont="1" applyFill="1" applyBorder="1" applyAlignment="1" applyProtection="1">
      <alignment horizontal="center"/>
    </xf>
    <xf numFmtId="9" fontId="2" fillId="3" borderId="18" xfId="3" applyNumberFormat="1" applyFont="1" applyFill="1" applyBorder="1" applyProtection="1"/>
    <xf numFmtId="9" fontId="2" fillId="3" borderId="19" xfId="3" applyNumberFormat="1" applyFont="1" applyFill="1" applyBorder="1" applyProtection="1"/>
    <xf numFmtId="9" fontId="7" fillId="4" borderId="22" xfId="3" applyFont="1" applyFill="1" applyBorder="1" applyAlignment="1" applyProtection="1"/>
    <xf numFmtId="9" fontId="7" fillId="4" borderId="20" xfId="3" applyFont="1" applyFill="1" applyBorder="1" applyAlignment="1" applyProtection="1"/>
    <xf numFmtId="9" fontId="2" fillId="3" borderId="22" xfId="3" applyNumberFormat="1" applyFont="1" applyFill="1" applyBorder="1" applyProtection="1"/>
    <xf numFmtId="9" fontId="2" fillId="3" borderId="20" xfId="3" applyNumberFormat="1" applyFont="1" applyFill="1" applyBorder="1" applyProtection="1"/>
    <xf numFmtId="0" fontId="2" fillId="3" borderId="31" xfId="1" applyFill="1" applyBorder="1" applyProtection="1"/>
    <xf numFmtId="0" fontId="10" fillId="3" borderId="52" xfId="1" quotePrefix="1" applyFont="1" applyFill="1" applyBorder="1" applyProtection="1"/>
    <xf numFmtId="3" fontId="11" fillId="13" borderId="27" xfId="1" applyNumberFormat="1" applyFont="1" applyFill="1" applyBorder="1" applyAlignment="1">
      <alignment horizontal="right"/>
    </xf>
    <xf numFmtId="3" fontId="11" fillId="14" borderId="27" xfId="1" applyNumberFormat="1" applyFont="1" applyFill="1" applyBorder="1" applyAlignment="1">
      <alignment horizontal="right"/>
    </xf>
    <xf numFmtId="174" fontId="11" fillId="13" borderId="53" xfId="1" quotePrefix="1" applyNumberFormat="1" applyFont="1" applyFill="1" applyBorder="1" applyAlignment="1" applyProtection="1">
      <alignment horizontal="right"/>
    </xf>
    <xf numFmtId="174" fontId="16" fillId="8" borderId="39" xfId="2" applyNumberFormat="1" applyFont="1" applyFill="1" applyBorder="1" applyAlignment="1" applyProtection="1">
      <alignment horizontal="right"/>
    </xf>
    <xf numFmtId="174" fontId="11" fillId="13" borderId="53" xfId="2" quotePrefix="1" applyNumberFormat="1" applyFont="1" applyFill="1" applyBorder="1" applyAlignment="1" applyProtection="1">
      <alignment horizontal="right"/>
    </xf>
    <xf numFmtId="174" fontId="11" fillId="14" borderId="0" xfId="1" quotePrefix="1" applyNumberFormat="1" applyFont="1" applyFill="1" applyBorder="1" applyAlignment="1" applyProtection="1">
      <alignment horizontal="right"/>
    </xf>
    <xf numFmtId="174" fontId="11" fillId="13" borderId="0" xfId="1" quotePrefix="1" applyNumberFormat="1" applyFont="1" applyFill="1" applyBorder="1" applyAlignment="1" applyProtection="1">
      <alignment horizontal="right"/>
    </xf>
    <xf numFmtId="174" fontId="11" fillId="13" borderId="54" xfId="1" applyNumberFormat="1" applyFont="1" applyFill="1" applyBorder="1" applyAlignment="1" applyProtection="1">
      <alignment horizontal="right"/>
    </xf>
    <xf numFmtId="174" fontId="11" fillId="13" borderId="54" xfId="2" applyNumberFormat="1" applyFont="1" applyFill="1" applyBorder="1" applyAlignment="1" applyProtection="1">
      <alignment horizontal="right"/>
    </xf>
    <xf numFmtId="174" fontId="11" fillId="14" borderId="54" xfId="1" applyNumberFormat="1" applyFont="1" applyFill="1" applyBorder="1" applyAlignment="1" applyProtection="1">
      <alignment horizontal="right"/>
    </xf>
    <xf numFmtId="174" fontId="3" fillId="17" borderId="54" xfId="1" applyNumberFormat="1" applyFont="1" applyFill="1" applyBorder="1" applyAlignment="1" applyProtection="1">
      <alignment horizontal="right"/>
    </xf>
    <xf numFmtId="174" fontId="3" fillId="17" borderId="54" xfId="2" applyNumberFormat="1" applyFont="1" applyFill="1" applyBorder="1" applyAlignment="1" applyProtection="1">
      <alignment horizontal="right"/>
    </xf>
    <xf numFmtId="174" fontId="3" fillId="18" borderId="54" xfId="1" applyNumberFormat="1" applyFont="1" applyFill="1" applyBorder="1" applyAlignment="1" applyProtection="1">
      <alignment horizontal="right"/>
    </xf>
    <xf numFmtId="174" fontId="11" fillId="13" borderId="55" xfId="1" applyNumberFormat="1" applyFont="1" applyFill="1" applyBorder="1" applyAlignment="1" applyProtection="1">
      <alignment horizontal="right"/>
    </xf>
    <xf numFmtId="174" fontId="11" fillId="13" borderId="55" xfId="2" applyNumberFormat="1" applyFont="1" applyFill="1" applyBorder="1" applyAlignment="1" applyProtection="1">
      <alignment horizontal="right"/>
    </xf>
    <xf numFmtId="174" fontId="11" fillId="14" borderId="55" xfId="1" applyNumberFormat="1" applyFont="1" applyFill="1" applyBorder="1" applyAlignment="1" applyProtection="1">
      <alignment horizontal="right"/>
    </xf>
    <xf numFmtId="174" fontId="11" fillId="13" borderId="56" xfId="1" applyNumberFormat="1" applyFont="1" applyFill="1" applyBorder="1" applyAlignment="1" applyProtection="1">
      <alignment horizontal="right"/>
    </xf>
    <xf numFmtId="0" fontId="9" fillId="6" borderId="9" xfId="1" quotePrefix="1" applyFont="1" applyFill="1" applyBorder="1" applyProtection="1"/>
    <xf numFmtId="174" fontId="11" fillId="13" borderId="56" xfId="2" applyNumberFormat="1" applyFont="1" applyFill="1" applyBorder="1" applyAlignment="1" applyProtection="1">
      <alignment horizontal="right"/>
    </xf>
    <xf numFmtId="174" fontId="11" fillId="14" borderId="56" xfId="1" applyNumberFormat="1" applyFont="1" applyFill="1" applyBorder="1" applyAlignment="1" applyProtection="1">
      <alignment horizontal="right"/>
    </xf>
    <xf numFmtId="0" fontId="10" fillId="4" borderId="18" xfId="1" applyFont="1" applyFill="1" applyBorder="1" applyProtection="1"/>
    <xf numFmtId="0" fontId="10" fillId="4" borderId="19" xfId="1" applyFont="1" applyFill="1" applyBorder="1" applyProtection="1"/>
    <xf numFmtId="174" fontId="16" fillId="8" borderId="57" xfId="1" applyNumberFormat="1" applyFont="1" applyFill="1" applyBorder="1" applyAlignment="1" applyProtection="1">
      <alignment horizontal="right"/>
    </xf>
    <xf numFmtId="0" fontId="10" fillId="3" borderId="18" xfId="1" applyFont="1" applyFill="1" applyBorder="1" applyProtection="1"/>
    <xf numFmtId="0" fontId="10" fillId="3" borderId="19" xfId="1" applyFont="1" applyFill="1" applyBorder="1" applyProtection="1"/>
    <xf numFmtId="174" fontId="16" fillId="10" borderId="57" xfId="1" applyNumberFormat="1" applyFont="1" applyFill="1" applyBorder="1" applyAlignment="1" applyProtection="1">
      <alignment horizontal="right"/>
    </xf>
    <xf numFmtId="0" fontId="2" fillId="4" borderId="58" xfId="1" applyFill="1" applyBorder="1" applyProtection="1"/>
    <xf numFmtId="0" fontId="2" fillId="3" borderId="59" xfId="1" applyFill="1" applyBorder="1" applyProtection="1"/>
    <xf numFmtId="174" fontId="11" fillId="13" borderId="39" xfId="1" applyNumberFormat="1" applyFont="1" applyFill="1" applyBorder="1" applyAlignment="1" applyProtection="1">
      <alignment horizontal="right"/>
    </xf>
    <xf numFmtId="174" fontId="11" fillId="14" borderId="39" xfId="1" applyNumberFormat="1" applyFont="1" applyFill="1" applyBorder="1" applyAlignment="1" applyProtection="1">
      <alignment horizontal="right"/>
    </xf>
    <xf numFmtId="180" fontId="20" fillId="4" borderId="8" xfId="1" applyNumberFormat="1" applyFont="1" applyFill="1" applyBorder="1" applyProtection="1"/>
    <xf numFmtId="180" fontId="20" fillId="4" borderId="0" xfId="1" applyNumberFormat="1" applyFont="1" applyFill="1" applyBorder="1" applyProtection="1"/>
    <xf numFmtId="180" fontId="20" fillId="3" borderId="8" xfId="1" applyNumberFormat="1" applyFont="1" applyFill="1" applyBorder="1" applyProtection="1"/>
    <xf numFmtId="0" fontId="2" fillId="3" borderId="0" xfId="1" quotePrefix="1" applyFill="1" applyBorder="1" applyAlignment="1" applyProtection="1">
      <alignment horizontal="right"/>
    </xf>
    <xf numFmtId="174" fontId="11" fillId="13" borderId="37" xfId="1" quotePrefix="1" applyNumberFormat="1" applyFont="1" applyFill="1" applyBorder="1" applyAlignment="1" applyProtection="1">
      <alignment horizontal="right"/>
    </xf>
    <xf numFmtId="174" fontId="11" fillId="14" borderId="37" xfId="1" quotePrefix="1" applyNumberFormat="1" applyFont="1" applyFill="1" applyBorder="1" applyAlignment="1" applyProtection="1">
      <alignment horizontal="right"/>
    </xf>
    <xf numFmtId="0" fontId="2" fillId="19" borderId="0" xfId="1" quotePrefix="1" applyFill="1" applyBorder="1" applyAlignment="1" applyProtection="1">
      <alignment horizontal="right"/>
    </xf>
    <xf numFmtId="174" fontId="11" fillId="13" borderId="60" xfId="1" applyNumberFormat="1" applyFont="1" applyFill="1" applyBorder="1" applyAlignment="1" applyProtection="1">
      <alignment horizontal="right"/>
    </xf>
    <xf numFmtId="0" fontId="2" fillId="19" borderId="20" xfId="1" applyFill="1" applyBorder="1" applyProtection="1"/>
    <xf numFmtId="0" fontId="2" fillId="19" borderId="0" xfId="1" applyFill="1" applyBorder="1" applyAlignment="1" applyProtection="1">
      <alignment horizontal="right"/>
    </xf>
    <xf numFmtId="0" fontId="2" fillId="3" borderId="0" xfId="1" quotePrefix="1" applyFill="1" applyProtection="1"/>
    <xf numFmtId="181" fontId="2" fillId="3" borderId="0" xfId="1" applyNumberFormat="1" applyFill="1" applyAlignment="1" applyProtection="1">
      <alignment horizontal="right"/>
    </xf>
    <xf numFmtId="174" fontId="11" fillId="13" borderId="61" xfId="1" applyNumberFormat="1" applyFont="1" applyFill="1" applyBorder="1" applyAlignment="1" applyProtection="1">
      <alignment horizontal="right"/>
    </xf>
    <xf numFmtId="174" fontId="11" fillId="13" borderId="62" xfId="1" applyNumberFormat="1" applyFont="1" applyFill="1" applyBorder="1" applyAlignment="1" applyProtection="1">
      <alignment horizontal="right"/>
    </xf>
    <xf numFmtId="0" fontId="7" fillId="19" borderId="63" xfId="1" applyFont="1" applyFill="1" applyBorder="1" applyAlignment="1" applyProtection="1">
      <alignment horizontal="right"/>
    </xf>
    <xf numFmtId="0" fontId="7" fillId="3" borderId="63" xfId="1" applyFont="1" applyFill="1" applyBorder="1" applyAlignment="1" applyProtection="1">
      <alignment horizontal="right"/>
    </xf>
    <xf numFmtId="0" fontId="7" fillId="0" borderId="0" xfId="1" applyFont="1" applyProtection="1">
      <protection locked="0"/>
    </xf>
    <xf numFmtId="3" fontId="16" fillId="8" borderId="27" xfId="2" applyNumberFormat="1" applyFont="1" applyFill="1" applyBorder="1" applyAlignment="1">
      <alignment horizontal="right"/>
    </xf>
    <xf numFmtId="0" fontId="9" fillId="4" borderId="8" xfId="2" applyFill="1" applyBorder="1" applyProtection="1"/>
    <xf numFmtId="3" fontId="16" fillId="8" borderId="31" xfId="2" applyNumberFormat="1" applyFont="1" applyFill="1" applyBorder="1" applyAlignment="1">
      <alignment horizontal="right"/>
    </xf>
    <xf numFmtId="0" fontId="21" fillId="3" borderId="0" xfId="1" applyFont="1" applyFill="1" applyAlignment="1" applyProtection="1">
      <alignment vertical="top"/>
    </xf>
    <xf numFmtId="0" fontId="2" fillId="19" borderId="0" xfId="1" applyFill="1" applyBorder="1" applyProtection="1"/>
    <xf numFmtId="3" fontId="16" fillId="19" borderId="0" xfId="1" applyNumberFormat="1" applyFont="1" applyFill="1" applyBorder="1" applyAlignment="1" applyProtection="1">
      <alignment horizontal="right"/>
    </xf>
    <xf numFmtId="0" fontId="9" fillId="19" borderId="0" xfId="2" applyFill="1" applyBorder="1" applyProtection="1"/>
    <xf numFmtId="3" fontId="16" fillId="19" borderId="0" xfId="2" applyNumberFormat="1" applyFont="1" applyFill="1" applyBorder="1" applyAlignment="1" applyProtection="1">
      <alignment horizontal="right"/>
    </xf>
    <xf numFmtId="0" fontId="18" fillId="3" borderId="0" xfId="1" applyFont="1" applyFill="1" applyProtection="1"/>
    <xf numFmtId="0" fontId="2" fillId="19" borderId="19" xfId="1" applyFill="1" applyBorder="1" applyProtection="1"/>
    <xf numFmtId="174" fontId="11" fillId="13" borderId="36" xfId="1" quotePrefix="1" applyNumberFormat="1" applyFont="1" applyFill="1" applyBorder="1" applyAlignment="1" applyProtection="1">
      <alignment horizontal="right"/>
    </xf>
    <xf numFmtId="0" fontId="9" fillId="19" borderId="19" xfId="2" applyFill="1" applyBorder="1" applyProtection="1"/>
    <xf numFmtId="174" fontId="11" fillId="13" borderId="36" xfId="2" quotePrefix="1" applyNumberFormat="1" applyFont="1" applyFill="1" applyBorder="1" applyAlignment="1" applyProtection="1">
      <alignment horizontal="right"/>
    </xf>
    <xf numFmtId="174" fontId="11" fillId="14" borderId="45" xfId="1" quotePrefix="1" applyNumberFormat="1" applyFont="1" applyFill="1" applyBorder="1" applyAlignment="1" applyProtection="1">
      <alignment horizontal="right"/>
    </xf>
    <xf numFmtId="174" fontId="11" fillId="13" borderId="45" xfId="1" quotePrefix="1" applyNumberFormat="1" applyFont="1" applyFill="1" applyBorder="1" applyAlignment="1" applyProtection="1">
      <alignment horizontal="right"/>
    </xf>
    <xf numFmtId="0" fontId="9" fillId="19" borderId="20" xfId="2" applyFill="1" applyBorder="1" applyProtection="1"/>
    <xf numFmtId="174" fontId="11" fillId="13" borderId="39" xfId="2" applyNumberFormat="1" applyFont="1" applyFill="1" applyBorder="1" applyAlignment="1" applyProtection="1">
      <alignment horizontal="right"/>
    </xf>
    <xf numFmtId="3" fontId="11" fillId="19" borderId="0" xfId="1" applyNumberFormat="1" applyFont="1" applyFill="1" applyBorder="1" applyAlignment="1" applyProtection="1">
      <alignment horizontal="right"/>
    </xf>
    <xf numFmtId="3" fontId="11" fillId="19" borderId="0" xfId="2" applyNumberFormat="1" applyFont="1" applyFill="1" applyBorder="1" applyAlignment="1" applyProtection="1">
      <alignment horizontal="right"/>
    </xf>
    <xf numFmtId="0" fontId="9" fillId="19" borderId="0" xfId="2" applyFill="1" applyBorder="1" applyAlignment="1" applyProtection="1">
      <alignment horizontal="right"/>
    </xf>
    <xf numFmtId="182" fontId="16" fillId="15" borderId="64" xfId="1" applyNumberFormat="1" applyFont="1" applyFill="1" applyBorder="1" applyAlignment="1" applyProtection="1">
      <alignment horizontal="right"/>
    </xf>
    <xf numFmtId="182" fontId="16" fillId="15" borderId="37" xfId="1" applyNumberFormat="1" applyFont="1" applyFill="1" applyBorder="1" applyAlignment="1" applyProtection="1">
      <alignment horizontal="right"/>
    </xf>
    <xf numFmtId="182" fontId="16" fillId="15" borderId="64" xfId="2" applyNumberFormat="1" applyFont="1" applyFill="1" applyBorder="1" applyAlignment="1" applyProtection="1">
      <alignment horizontal="right"/>
    </xf>
    <xf numFmtId="182" fontId="16" fillId="15" borderId="37" xfId="2" applyNumberFormat="1" applyFont="1" applyFill="1" applyBorder="1" applyAlignment="1" applyProtection="1">
      <alignment horizontal="right"/>
    </xf>
    <xf numFmtId="182" fontId="16" fillId="16" borderId="64" xfId="1" applyNumberFormat="1" applyFont="1" applyFill="1" applyBorder="1" applyAlignment="1" applyProtection="1">
      <alignment horizontal="right"/>
    </xf>
    <xf numFmtId="182" fontId="16" fillId="16" borderId="37" xfId="1" applyNumberFormat="1" applyFont="1" applyFill="1" applyBorder="1" applyAlignment="1" applyProtection="1">
      <alignment horizontal="right"/>
    </xf>
    <xf numFmtId="182" fontId="16" fillId="15" borderId="50" xfId="1" applyNumberFormat="1" applyFont="1" applyFill="1" applyBorder="1" applyAlignment="1" applyProtection="1">
      <alignment horizontal="right"/>
    </xf>
    <xf numFmtId="0" fontId="2" fillId="19" borderId="8" xfId="1" applyFill="1" applyBorder="1" applyProtection="1"/>
    <xf numFmtId="182" fontId="16" fillId="15" borderId="50" xfId="2" applyNumberFormat="1" applyFont="1" applyFill="1" applyBorder="1" applyAlignment="1" applyProtection="1">
      <alignment horizontal="right"/>
    </xf>
    <xf numFmtId="0" fontId="9" fillId="19" borderId="8" xfId="2" applyFill="1" applyBorder="1" applyProtection="1"/>
    <xf numFmtId="182" fontId="16" fillId="16" borderId="50" xfId="1" applyNumberFormat="1" applyFont="1" applyFill="1" applyBorder="1" applyAlignment="1" applyProtection="1">
      <alignment horizontal="right"/>
    </xf>
    <xf numFmtId="0" fontId="2" fillId="4" borderId="9" xfId="1" quotePrefix="1" applyFill="1" applyBorder="1" applyProtection="1"/>
    <xf numFmtId="0" fontId="2" fillId="4" borderId="0" xfId="1" quotePrefix="1" applyFill="1" applyBorder="1" applyProtection="1"/>
    <xf numFmtId="0" fontId="2" fillId="3" borderId="9" xfId="1" quotePrefix="1" applyFill="1" applyBorder="1" applyProtection="1"/>
    <xf numFmtId="0" fontId="2" fillId="3" borderId="0" xfId="1" quotePrefix="1" applyFill="1" applyBorder="1" applyProtection="1"/>
    <xf numFmtId="0" fontId="4" fillId="4" borderId="18" xfId="1" applyFont="1" applyFill="1" applyBorder="1" applyProtection="1"/>
    <xf numFmtId="0" fontId="2" fillId="19" borderId="9" xfId="1" applyFill="1" applyBorder="1" applyProtection="1"/>
    <xf numFmtId="0" fontId="7" fillId="2" borderId="0" xfId="1" applyFont="1" applyFill="1" applyBorder="1" applyAlignment="1" applyProtection="1">
      <alignment horizontal="right"/>
    </xf>
    <xf numFmtId="0" fontId="15" fillId="2" borderId="0" xfId="1" applyFont="1" applyFill="1" applyBorder="1" applyAlignment="1" applyProtection="1">
      <alignment horizontal="left"/>
    </xf>
    <xf numFmtId="0" fontId="15" fillId="2" borderId="0" xfId="1" applyFont="1" applyFill="1" applyBorder="1" applyAlignment="1" applyProtection="1">
      <alignment horizontal="left" vertical="center"/>
    </xf>
    <xf numFmtId="0" fontId="2" fillId="2" borderId="0" xfId="1" applyFill="1" applyBorder="1" applyProtection="1"/>
    <xf numFmtId="181" fontId="2" fillId="2" borderId="0" xfId="1" applyNumberFormat="1" applyFill="1" applyBorder="1" applyAlignment="1" applyProtection="1">
      <alignment horizontal="right"/>
    </xf>
    <xf numFmtId="0" fontId="2" fillId="2" borderId="8" xfId="1" applyFill="1" applyBorder="1" applyProtection="1"/>
    <xf numFmtId="182" fontId="16" fillId="19" borderId="0" xfId="1" applyNumberFormat="1" applyFont="1" applyFill="1" applyBorder="1" applyAlignment="1" applyProtection="1">
      <alignment horizontal="right"/>
    </xf>
    <xf numFmtId="0" fontId="2" fillId="2" borderId="9" xfId="1" applyFill="1" applyBorder="1" applyProtection="1"/>
    <xf numFmtId="182" fontId="16" fillId="2" borderId="0" xfId="1" applyNumberFormat="1" applyFont="1" applyFill="1" applyBorder="1" applyAlignment="1" applyProtection="1">
      <alignment horizontal="right"/>
    </xf>
    <xf numFmtId="174" fontId="11" fillId="13" borderId="27" xfId="1" quotePrefix="1" applyNumberFormat="1" applyFont="1" applyFill="1" applyBorder="1" applyAlignment="1" applyProtection="1">
      <alignment horizontal="right"/>
    </xf>
    <xf numFmtId="174" fontId="11" fillId="14" borderId="27" xfId="1" quotePrefix="1" applyNumberFormat="1" applyFont="1" applyFill="1" applyBorder="1" applyAlignment="1" applyProtection="1">
      <alignment horizontal="right"/>
    </xf>
    <xf numFmtId="183" fontId="16" fillId="15" borderId="37" xfId="1" applyNumberFormat="1" applyFont="1" applyFill="1" applyBorder="1" applyAlignment="1">
      <alignment horizontal="right"/>
    </xf>
    <xf numFmtId="183" fontId="16" fillId="16" borderId="37" xfId="1" applyNumberFormat="1" applyFont="1" applyFill="1" applyBorder="1" applyAlignment="1">
      <alignment horizontal="right"/>
    </xf>
    <xf numFmtId="177" fontId="16" fillId="15" borderId="65" xfId="1" applyNumberFormat="1" applyFont="1" applyFill="1" applyBorder="1" applyAlignment="1" applyProtection="1">
      <alignment horizontal="right"/>
    </xf>
    <xf numFmtId="0" fontId="9" fillId="4" borderId="18" xfId="2" applyFill="1" applyBorder="1" applyProtection="1"/>
    <xf numFmtId="0" fontId="9" fillId="4" borderId="19" xfId="2" applyFill="1" applyBorder="1" applyProtection="1"/>
    <xf numFmtId="177" fontId="16" fillId="15" borderId="38" xfId="2" applyNumberFormat="1" applyFont="1" applyFill="1" applyBorder="1" applyAlignment="1" applyProtection="1">
      <alignment horizontal="right"/>
    </xf>
    <xf numFmtId="177" fontId="16" fillId="16" borderId="65" xfId="1" applyNumberFormat="1" applyFont="1" applyFill="1" applyBorder="1" applyAlignment="1" applyProtection="1">
      <alignment horizontal="right"/>
    </xf>
    <xf numFmtId="3" fontId="2" fillId="0" borderId="0" xfId="1" applyNumberFormat="1" applyProtection="1">
      <protection locked="0"/>
    </xf>
    <xf numFmtId="177" fontId="16" fillId="15" borderId="38" xfId="1" applyNumberFormat="1" applyFont="1" applyFill="1" applyBorder="1" applyAlignment="1" applyProtection="1">
      <alignment horizontal="right"/>
    </xf>
    <xf numFmtId="174" fontId="11" fillId="14" borderId="36" xfId="1" quotePrefix="1" applyNumberFormat="1" applyFont="1" applyFill="1" applyBorder="1" applyAlignment="1" applyProtection="1">
      <alignment horizontal="right"/>
    </xf>
    <xf numFmtId="177" fontId="16" fillId="16" borderId="38" xfId="1" applyNumberFormat="1" applyFont="1" applyFill="1" applyBorder="1" applyAlignment="1" applyProtection="1">
      <alignment horizontal="right"/>
    </xf>
    <xf numFmtId="0" fontId="9" fillId="4" borderId="9" xfId="2" applyFill="1" applyBorder="1" applyProtection="1"/>
    <xf numFmtId="0" fontId="9" fillId="4" borderId="0" xfId="2" applyFill="1" applyBorder="1" applyProtection="1"/>
    <xf numFmtId="0" fontId="2" fillId="0" borderId="0" xfId="1"/>
    <xf numFmtId="0" fontId="10" fillId="2" borderId="0" xfId="1" applyFont="1" applyFill="1" applyAlignment="1">
      <alignment horizontal="left"/>
    </xf>
    <xf numFmtId="0" fontId="2" fillId="3" borderId="0" xfId="1" applyFill="1"/>
    <xf numFmtId="0" fontId="2" fillId="4" borderId="0" xfId="1" applyFill="1" applyBorder="1"/>
    <xf numFmtId="0" fontId="9" fillId="4" borderId="0" xfId="2" applyFill="1" applyBorder="1"/>
    <xf numFmtId="0" fontId="2" fillId="3" borderId="9" xfId="1" applyFill="1" applyBorder="1"/>
    <xf numFmtId="0" fontId="2" fillId="3" borderId="0" xfId="1" applyFill="1" applyBorder="1"/>
    <xf numFmtId="0" fontId="2" fillId="3" borderId="0" xfId="1" applyFill="1" applyBorder="1" applyAlignment="1">
      <alignment horizontal="right"/>
    </xf>
    <xf numFmtId="0" fontId="2" fillId="3" borderId="66" xfId="1" applyFill="1" applyBorder="1"/>
    <xf numFmtId="184" fontId="2" fillId="3" borderId="0" xfId="1" quotePrefix="1" applyNumberFormat="1" applyFill="1" applyAlignment="1">
      <alignment horizontal="left"/>
    </xf>
    <xf numFmtId="0" fontId="2" fillId="3" borderId="19" xfId="1" applyFill="1" applyBorder="1"/>
    <xf numFmtId="177" fontId="16" fillId="15" borderId="37" xfId="1" applyNumberFormat="1" applyFont="1" applyFill="1" applyBorder="1" applyAlignment="1">
      <alignment horizontal="right"/>
    </xf>
    <xf numFmtId="177" fontId="16" fillId="15" borderId="38" xfId="1" applyNumberFormat="1" applyFont="1" applyFill="1" applyBorder="1" applyAlignment="1">
      <alignment horizontal="right"/>
    </xf>
    <xf numFmtId="177" fontId="16" fillId="15" borderId="37" xfId="2" applyNumberFormat="1" applyFont="1" applyFill="1" applyBorder="1" applyAlignment="1">
      <alignment horizontal="right"/>
    </xf>
    <xf numFmtId="177" fontId="16" fillId="15" borderId="38" xfId="2" applyNumberFormat="1" applyFont="1" applyFill="1" applyBorder="1" applyAlignment="1">
      <alignment horizontal="right"/>
    </xf>
    <xf numFmtId="0" fontId="2" fillId="3" borderId="18" xfId="1" applyFill="1" applyBorder="1"/>
    <xf numFmtId="177" fontId="16" fillId="16" borderId="67" xfId="1" applyNumberFormat="1" applyFont="1" applyFill="1" applyBorder="1" applyAlignment="1">
      <alignment horizontal="right"/>
    </xf>
    <xf numFmtId="177" fontId="16" fillId="15" borderId="45" xfId="1" applyNumberFormat="1" applyFont="1" applyFill="1" applyBorder="1" applyAlignment="1">
      <alignment horizontal="right"/>
    </xf>
    <xf numFmtId="177" fontId="16" fillId="15" borderId="67" xfId="1" applyNumberFormat="1" applyFont="1" applyFill="1" applyBorder="1" applyAlignment="1">
      <alignment horizontal="right"/>
    </xf>
    <xf numFmtId="0" fontId="13" fillId="2" borderId="0" xfId="1" applyFont="1" applyFill="1" applyAlignment="1">
      <alignment horizontal="left"/>
    </xf>
    <xf numFmtId="0" fontId="2" fillId="2" borderId="0" xfId="1" applyFill="1"/>
    <xf numFmtId="184" fontId="2" fillId="2" borderId="0" xfId="1" quotePrefix="1" applyNumberFormat="1" applyFill="1" applyAlignment="1">
      <alignment horizontal="left"/>
    </xf>
    <xf numFmtId="0" fontId="2" fillId="2" borderId="33" xfId="1" applyFill="1" applyBorder="1"/>
    <xf numFmtId="177" fontId="16" fillId="4" borderId="42" xfId="1" applyNumberFormat="1" applyFont="1" applyFill="1" applyBorder="1" applyAlignment="1">
      <alignment horizontal="right"/>
    </xf>
    <xf numFmtId="0" fontId="2" fillId="2" borderId="9" xfId="1" applyFill="1" applyBorder="1"/>
    <xf numFmtId="0" fontId="2" fillId="2" borderId="0" xfId="1" applyFill="1" applyBorder="1"/>
    <xf numFmtId="177" fontId="16" fillId="2" borderId="42" xfId="1" applyNumberFormat="1" applyFont="1" applyFill="1" applyBorder="1" applyAlignment="1">
      <alignment horizontal="right"/>
    </xf>
    <xf numFmtId="177" fontId="16" fillId="2" borderId="68" xfId="1" applyNumberFormat="1" applyFont="1" applyFill="1" applyBorder="1" applyAlignment="1">
      <alignment horizontal="right"/>
    </xf>
    <xf numFmtId="0" fontId="2" fillId="4" borderId="69" xfId="1" applyFill="1" applyBorder="1" applyProtection="1"/>
    <xf numFmtId="0" fontId="2" fillId="4" borderId="63" xfId="1" applyFill="1" applyBorder="1" applyProtection="1"/>
    <xf numFmtId="3" fontId="11" fillId="19" borderId="63" xfId="1" applyNumberFormat="1" applyFont="1" applyFill="1" applyBorder="1" applyAlignment="1" applyProtection="1">
      <alignment horizontal="right"/>
    </xf>
    <xf numFmtId="0" fontId="2" fillId="19" borderId="63" xfId="1" applyFill="1" applyBorder="1" applyAlignment="1" applyProtection="1">
      <alignment horizontal="right"/>
    </xf>
    <xf numFmtId="0" fontId="2" fillId="4" borderId="70" xfId="1" applyFill="1" applyBorder="1" applyProtection="1"/>
    <xf numFmtId="0" fontId="2" fillId="3" borderId="66" xfId="1" applyFill="1" applyBorder="1" applyProtection="1"/>
    <xf numFmtId="0" fontId="18" fillId="2" borderId="71" xfId="1" applyFont="1" applyFill="1" applyBorder="1"/>
    <xf numFmtId="0" fontId="9" fillId="20" borderId="71" xfId="1" applyFont="1" applyFill="1" applyBorder="1"/>
    <xf numFmtId="177" fontId="9" fillId="20" borderId="71" xfId="1" applyNumberFormat="1" applyFont="1" applyFill="1" applyBorder="1" applyAlignment="1">
      <alignment horizontal="right"/>
    </xf>
    <xf numFmtId="177" fontId="9" fillId="20" borderId="72" xfId="1" applyNumberFormat="1" applyFont="1" applyFill="1" applyBorder="1" applyAlignment="1">
      <alignment horizontal="right"/>
    </xf>
    <xf numFmtId="0" fontId="9" fillId="20" borderId="71" xfId="2" applyFont="1" applyFill="1" applyBorder="1"/>
    <xf numFmtId="177" fontId="9" fillId="20" borderId="71" xfId="2" applyNumberFormat="1" applyFont="1" applyFill="1" applyBorder="1" applyAlignment="1">
      <alignment horizontal="right"/>
    </xf>
    <xf numFmtId="177" fontId="9" fillId="20" borderId="72" xfId="2" applyNumberFormat="1" applyFont="1" applyFill="1" applyBorder="1" applyAlignment="1">
      <alignment horizontal="right"/>
    </xf>
    <xf numFmtId="0" fontId="18" fillId="2" borderId="63" xfId="1" applyFont="1" applyFill="1" applyBorder="1"/>
    <xf numFmtId="0" fontId="9" fillId="20" borderId="63" xfId="1" applyFont="1" applyFill="1" applyBorder="1" applyAlignment="1">
      <alignment horizontal="left"/>
    </xf>
    <xf numFmtId="177" fontId="9" fillId="20" borderId="63" xfId="1" applyNumberFormat="1" applyFont="1" applyFill="1" applyBorder="1" applyAlignment="1">
      <alignment horizontal="left"/>
    </xf>
    <xf numFmtId="177" fontId="9" fillId="20" borderId="70" xfId="1" applyNumberFormat="1" applyFont="1" applyFill="1" applyBorder="1" applyAlignment="1">
      <alignment horizontal="left"/>
    </xf>
    <xf numFmtId="0" fontId="9" fillId="20" borderId="63" xfId="2" applyFont="1" applyFill="1" applyBorder="1" applyAlignment="1">
      <alignment horizontal="left"/>
    </xf>
    <xf numFmtId="177" fontId="9" fillId="20" borderId="63" xfId="2" applyNumberFormat="1" applyFont="1" applyFill="1" applyBorder="1" applyAlignment="1">
      <alignment horizontal="left"/>
    </xf>
    <xf numFmtId="177" fontId="9" fillId="20" borderId="70" xfId="2" applyNumberFormat="1" applyFont="1" applyFill="1" applyBorder="1" applyAlignment="1">
      <alignment horizontal="left"/>
    </xf>
    <xf numFmtId="0" fontId="2" fillId="2" borderId="19" xfId="1" applyFill="1" applyBorder="1"/>
    <xf numFmtId="174" fontId="16" fillId="8" borderId="27" xfId="1" applyNumberFormat="1" applyFont="1" applyFill="1" applyBorder="1" applyAlignment="1">
      <alignment horizontal="right"/>
    </xf>
    <xf numFmtId="174" fontId="11" fillId="21" borderId="27" xfId="1" applyNumberFormat="1" applyFont="1" applyFill="1" applyBorder="1" applyAlignment="1">
      <alignment horizontal="right"/>
    </xf>
    <xf numFmtId="174" fontId="11" fillId="20" borderId="45" xfId="1" quotePrefix="1" applyNumberFormat="1" applyFont="1" applyFill="1" applyBorder="1" applyAlignment="1">
      <alignment horizontal="right"/>
    </xf>
    <xf numFmtId="174" fontId="11" fillId="13" borderId="65" xfId="1" quotePrefix="1" applyNumberFormat="1" applyFont="1" applyFill="1" applyBorder="1" applyAlignment="1">
      <alignment horizontal="right"/>
    </xf>
    <xf numFmtId="174" fontId="16" fillId="8" borderId="27" xfId="2" applyNumberFormat="1" applyFont="1" applyFill="1" applyBorder="1" applyAlignment="1">
      <alignment horizontal="right"/>
    </xf>
    <xf numFmtId="174" fontId="11" fillId="21" borderId="27" xfId="2" applyNumberFormat="1" applyFont="1" applyFill="1" applyBorder="1" applyAlignment="1">
      <alignment horizontal="right"/>
    </xf>
    <xf numFmtId="174" fontId="11" fillId="20" borderId="45" xfId="2" quotePrefix="1" applyNumberFormat="1" applyFont="1" applyFill="1" applyBorder="1" applyAlignment="1">
      <alignment horizontal="right"/>
    </xf>
    <xf numFmtId="174" fontId="11" fillId="13" borderId="65" xfId="2" quotePrefix="1" applyNumberFormat="1" applyFont="1" applyFill="1" applyBorder="1" applyAlignment="1">
      <alignment horizontal="right"/>
    </xf>
    <xf numFmtId="174" fontId="16" fillId="10" borderId="27" xfId="1" applyNumberFormat="1" applyFont="1" applyFill="1" applyBorder="1" applyAlignment="1">
      <alignment horizontal="right"/>
    </xf>
    <xf numFmtId="174" fontId="11" fillId="22" borderId="27" xfId="1" applyNumberFormat="1" applyFont="1" applyFill="1" applyBorder="1" applyAlignment="1">
      <alignment horizontal="right"/>
    </xf>
    <xf numFmtId="174" fontId="11" fillId="14" borderId="65" xfId="1" quotePrefix="1" applyNumberFormat="1" applyFont="1" applyFill="1" applyBorder="1" applyAlignment="1">
      <alignment horizontal="right"/>
    </xf>
    <xf numFmtId="0" fontId="2" fillId="2" borderId="20" xfId="1" applyFill="1" applyBorder="1"/>
    <xf numFmtId="174" fontId="16" fillId="8" borderId="31" xfId="1" applyNumberFormat="1" applyFont="1" applyFill="1" applyBorder="1" applyAlignment="1">
      <alignment horizontal="right"/>
    </xf>
    <xf numFmtId="174" fontId="11" fillId="20" borderId="37" xfId="1" quotePrefix="1" applyNumberFormat="1" applyFont="1" applyFill="1" applyBorder="1" applyAlignment="1">
      <alignment horizontal="right"/>
    </xf>
    <xf numFmtId="174" fontId="11" fillId="13" borderId="38" xfId="1" quotePrefix="1" applyNumberFormat="1" applyFont="1" applyFill="1" applyBorder="1" applyAlignment="1">
      <alignment horizontal="right"/>
    </xf>
    <xf numFmtId="174" fontId="16" fillId="8" borderId="31" xfId="2" applyNumberFormat="1" applyFont="1" applyFill="1" applyBorder="1" applyAlignment="1">
      <alignment horizontal="right"/>
    </xf>
    <xf numFmtId="174" fontId="11" fillId="20" borderId="37" xfId="2" quotePrefix="1" applyNumberFormat="1" applyFont="1" applyFill="1" applyBorder="1" applyAlignment="1">
      <alignment horizontal="right"/>
    </xf>
    <xf numFmtId="174" fontId="11" fillId="13" borderId="38" xfId="2" quotePrefix="1" applyNumberFormat="1" applyFont="1" applyFill="1" applyBorder="1" applyAlignment="1">
      <alignment horizontal="right"/>
    </xf>
    <xf numFmtId="174" fontId="16" fillId="10" borderId="31" xfId="1" applyNumberFormat="1" applyFont="1" applyFill="1" applyBorder="1" applyAlignment="1">
      <alignment horizontal="right"/>
    </xf>
    <xf numFmtId="174" fontId="11" fillId="14" borderId="38" xfId="1" quotePrefix="1" applyNumberFormat="1" applyFont="1" applyFill="1" applyBorder="1" applyAlignment="1">
      <alignment horizontal="right"/>
    </xf>
    <xf numFmtId="174" fontId="16" fillId="8" borderId="73" xfId="1" applyNumberFormat="1" applyFont="1" applyFill="1" applyBorder="1" applyAlignment="1">
      <alignment horizontal="right"/>
    </xf>
    <xf numFmtId="174" fontId="11" fillId="20" borderId="74" xfId="1" quotePrefix="1" applyNumberFormat="1" applyFont="1" applyFill="1" applyBorder="1" applyAlignment="1">
      <alignment horizontal="right"/>
    </xf>
    <xf numFmtId="174" fontId="11" fillId="20" borderId="75" xfId="1" quotePrefix="1" applyNumberFormat="1" applyFont="1" applyFill="1" applyBorder="1" applyAlignment="1">
      <alignment horizontal="right"/>
    </xf>
    <xf numFmtId="174" fontId="16" fillId="8" borderId="73" xfId="2" applyNumberFormat="1" applyFont="1" applyFill="1" applyBorder="1" applyAlignment="1">
      <alignment horizontal="right"/>
    </xf>
    <xf numFmtId="174" fontId="11" fillId="20" borderId="74" xfId="2" quotePrefix="1" applyNumberFormat="1" applyFont="1" applyFill="1" applyBorder="1" applyAlignment="1">
      <alignment horizontal="right"/>
    </xf>
    <xf numFmtId="174" fontId="11" fillId="20" borderId="75" xfId="2" quotePrefix="1" applyNumberFormat="1" applyFont="1" applyFill="1" applyBorder="1" applyAlignment="1">
      <alignment horizontal="right"/>
    </xf>
    <xf numFmtId="174" fontId="16" fillId="10" borderId="73" xfId="1" applyNumberFormat="1" applyFont="1" applyFill="1" applyBorder="1" applyAlignment="1">
      <alignment horizontal="right"/>
    </xf>
    <xf numFmtId="0" fontId="2" fillId="2" borderId="76" xfId="1" applyFill="1" applyBorder="1"/>
    <xf numFmtId="174" fontId="11" fillId="13" borderId="77" xfId="1" quotePrefix="1" applyNumberFormat="1" applyFont="1" applyFill="1" applyBorder="1" applyAlignment="1">
      <alignment horizontal="right"/>
    </xf>
    <xf numFmtId="174" fontId="11" fillId="13" borderId="45" xfId="1" quotePrefix="1" applyNumberFormat="1" applyFont="1" applyFill="1" applyBorder="1" applyAlignment="1">
      <alignment horizontal="right"/>
    </xf>
    <xf numFmtId="174" fontId="11" fillId="13" borderId="77" xfId="2" quotePrefix="1" applyNumberFormat="1" applyFont="1" applyFill="1" applyBorder="1" applyAlignment="1">
      <alignment horizontal="right"/>
    </xf>
    <xf numFmtId="174" fontId="11" fillId="13" borderId="45" xfId="2" quotePrefix="1" applyNumberFormat="1" applyFont="1" applyFill="1" applyBorder="1" applyAlignment="1">
      <alignment horizontal="right"/>
    </xf>
    <xf numFmtId="174" fontId="11" fillId="14" borderId="77" xfId="1" quotePrefix="1" applyNumberFormat="1" applyFont="1" applyFill="1" applyBorder="1" applyAlignment="1">
      <alignment horizontal="right"/>
    </xf>
    <xf numFmtId="174" fontId="11" fillId="14" borderId="45" xfId="1" quotePrefix="1" applyNumberFormat="1" applyFont="1" applyFill="1" applyBorder="1" applyAlignment="1">
      <alignment horizontal="right"/>
    </xf>
    <xf numFmtId="3" fontId="16" fillId="20" borderId="0" xfId="1" applyNumberFormat="1" applyFont="1" applyFill="1" applyBorder="1" applyAlignment="1">
      <alignment horizontal="right"/>
    </xf>
    <xf numFmtId="174" fontId="11" fillId="13" borderId="78" xfId="1" quotePrefix="1" applyNumberFormat="1" applyFont="1" applyFill="1" applyBorder="1" applyAlignment="1">
      <alignment horizontal="right"/>
    </xf>
    <xf numFmtId="3" fontId="16" fillId="20" borderId="0" xfId="2" applyNumberFormat="1" applyFont="1" applyFill="1" applyBorder="1" applyAlignment="1">
      <alignment horizontal="right"/>
    </xf>
    <xf numFmtId="174" fontId="11" fillId="13" borderId="78" xfId="2" quotePrefix="1" applyNumberFormat="1" applyFont="1" applyFill="1" applyBorder="1" applyAlignment="1">
      <alignment horizontal="right"/>
    </xf>
    <xf numFmtId="174" fontId="16" fillId="20" borderId="0" xfId="1" applyNumberFormat="1" applyFont="1" applyFill="1" applyBorder="1" applyAlignment="1">
      <alignment horizontal="right"/>
    </xf>
    <xf numFmtId="174" fontId="11" fillId="14" borderId="78" xfId="1" quotePrefix="1" applyNumberFormat="1" applyFont="1" applyFill="1" applyBorder="1" applyAlignment="1">
      <alignment horizontal="right"/>
    </xf>
    <xf numFmtId="0" fontId="2" fillId="2" borderId="79" xfId="1" applyFill="1" applyBorder="1"/>
    <xf numFmtId="3" fontId="16" fillId="20" borderId="80" xfId="1" applyNumberFormat="1" applyFont="1" applyFill="1" applyBorder="1" applyAlignment="1">
      <alignment horizontal="right"/>
    </xf>
    <xf numFmtId="174" fontId="11" fillId="13" borderId="81" xfId="1" quotePrefix="1" applyNumberFormat="1" applyFont="1" applyFill="1" applyBorder="1" applyAlignment="1">
      <alignment horizontal="right"/>
    </xf>
    <xf numFmtId="174" fontId="11" fillId="13" borderId="82" xfId="1" quotePrefix="1" applyNumberFormat="1" applyFont="1" applyFill="1" applyBorder="1" applyAlignment="1">
      <alignment horizontal="right"/>
    </xf>
    <xf numFmtId="3" fontId="16" fillId="20" borderId="80" xfId="2" applyNumberFormat="1" applyFont="1" applyFill="1" applyBorder="1" applyAlignment="1">
      <alignment horizontal="right"/>
    </xf>
    <xf numFmtId="174" fontId="11" fillId="13" borderId="81" xfId="2" quotePrefix="1" applyNumberFormat="1" applyFont="1" applyFill="1" applyBorder="1" applyAlignment="1">
      <alignment horizontal="right"/>
    </xf>
    <xf numFmtId="174" fontId="11" fillId="13" borderId="82" xfId="2" quotePrefix="1" applyNumberFormat="1" applyFont="1" applyFill="1" applyBorder="1" applyAlignment="1">
      <alignment horizontal="right"/>
    </xf>
    <xf numFmtId="174" fontId="16" fillId="20" borderId="80" xfId="1" applyNumberFormat="1" applyFont="1" applyFill="1" applyBorder="1" applyAlignment="1">
      <alignment horizontal="right"/>
    </xf>
    <xf numFmtId="174" fontId="11" fillId="14" borderId="81" xfId="1" quotePrefix="1" applyNumberFormat="1" applyFont="1" applyFill="1" applyBorder="1" applyAlignment="1">
      <alignment horizontal="right"/>
    </xf>
    <xf numFmtId="174" fontId="11" fillId="14" borderId="82" xfId="1" quotePrefix="1" applyNumberFormat="1" applyFont="1" applyFill="1" applyBorder="1" applyAlignment="1">
      <alignment horizontal="right"/>
    </xf>
    <xf numFmtId="0" fontId="2" fillId="20" borderId="0" xfId="1" applyFill="1" applyBorder="1"/>
    <xf numFmtId="0" fontId="22" fillId="20" borderId="0" xfId="1" applyFont="1" applyFill="1" applyBorder="1" applyAlignment="1">
      <alignment vertical="top"/>
    </xf>
    <xf numFmtId="177" fontId="16" fillId="20" borderId="0" xfId="1" applyNumberFormat="1" applyFont="1" applyFill="1" applyBorder="1" applyAlignment="1">
      <alignment horizontal="right"/>
    </xf>
    <xf numFmtId="177" fontId="16" fillId="20" borderId="8" xfId="1" applyNumberFormat="1" applyFont="1" applyFill="1" applyBorder="1" applyAlignment="1">
      <alignment horizontal="right"/>
    </xf>
    <xf numFmtId="0" fontId="9" fillId="20" borderId="0" xfId="2" applyFill="1" applyBorder="1"/>
    <xf numFmtId="0" fontId="22" fillId="20" borderId="0" xfId="2" applyFont="1" applyFill="1" applyBorder="1" applyAlignment="1">
      <alignment vertical="top"/>
    </xf>
    <xf numFmtId="177" fontId="16" fillId="20" borderId="0" xfId="2" applyNumberFormat="1" applyFont="1" applyFill="1" applyBorder="1" applyAlignment="1">
      <alignment horizontal="right"/>
    </xf>
    <xf numFmtId="177" fontId="16" fillId="20" borderId="8" xfId="2" applyNumberFormat="1" applyFont="1" applyFill="1" applyBorder="1" applyAlignment="1">
      <alignment horizontal="right"/>
    </xf>
    <xf numFmtId="0" fontId="10" fillId="20" borderId="0" xfId="1" applyFont="1" applyFill="1" applyBorder="1" applyAlignment="1">
      <alignment vertical="top"/>
    </xf>
    <xf numFmtId="0" fontId="2" fillId="2" borderId="63" xfId="1" applyFill="1" applyBorder="1"/>
    <xf numFmtId="0" fontId="2" fillId="20" borderId="63" xfId="1" applyFill="1" applyBorder="1"/>
    <xf numFmtId="0" fontId="22" fillId="20" borderId="63" xfId="1" applyFont="1" applyFill="1" applyBorder="1" applyAlignment="1">
      <alignment vertical="top"/>
    </xf>
    <xf numFmtId="177" fontId="16" fillId="20" borderId="63" xfId="1" applyNumberFormat="1" applyFont="1" applyFill="1" applyBorder="1" applyAlignment="1">
      <alignment horizontal="right"/>
    </xf>
    <xf numFmtId="177" fontId="16" fillId="20" borderId="70" xfId="1" applyNumberFormat="1" applyFont="1" applyFill="1" applyBorder="1" applyAlignment="1">
      <alignment horizontal="right"/>
    </xf>
    <xf numFmtId="0" fontId="9" fillId="20" borderId="63" xfId="2" applyFill="1" applyBorder="1"/>
    <xf numFmtId="0" fontId="22" fillId="20" borderId="63" xfId="2" applyFont="1" applyFill="1" applyBorder="1" applyAlignment="1">
      <alignment vertical="top"/>
    </xf>
    <xf numFmtId="177" fontId="16" fillId="20" borderId="63" xfId="2" applyNumberFormat="1" applyFont="1" applyFill="1" applyBorder="1" applyAlignment="1">
      <alignment horizontal="right"/>
    </xf>
    <xf numFmtId="177" fontId="16" fillId="20" borderId="70" xfId="2" applyNumberFormat="1" applyFont="1" applyFill="1" applyBorder="1" applyAlignment="1">
      <alignment horizontal="right"/>
    </xf>
    <xf numFmtId="0" fontId="10" fillId="20" borderId="63" xfId="1" applyFont="1" applyFill="1" applyBorder="1" applyAlignment="1">
      <alignment vertical="top"/>
    </xf>
    <xf numFmtId="0" fontId="21" fillId="4" borderId="83" xfId="1" applyFont="1" applyFill="1" applyBorder="1" applyProtection="1"/>
    <xf numFmtId="0" fontId="18" fillId="3" borderId="0" xfId="1" applyFont="1" applyFill="1" applyBorder="1" applyProtection="1"/>
    <xf numFmtId="0" fontId="21" fillId="4" borderId="9" xfId="1" applyFont="1" applyFill="1" applyBorder="1" applyProtection="1"/>
    <xf numFmtId="0" fontId="21" fillId="4" borderId="0" xfId="1" applyFont="1" applyFill="1" applyBorder="1" applyProtection="1"/>
    <xf numFmtId="185" fontId="2" fillId="19" borderId="0" xfId="1" applyNumberFormat="1" applyFill="1" applyBorder="1" applyAlignment="1" applyProtection="1">
      <alignment horizontal="right"/>
    </xf>
    <xf numFmtId="0" fontId="7" fillId="4" borderId="9" xfId="1" applyFont="1" applyFill="1" applyBorder="1" applyProtection="1"/>
    <xf numFmtId="0" fontId="7" fillId="4" borderId="0" xfId="1" applyFont="1" applyFill="1" applyBorder="1" applyProtection="1"/>
    <xf numFmtId="0" fontId="7" fillId="3" borderId="9" xfId="1" applyFont="1" applyFill="1" applyBorder="1" applyProtection="1"/>
    <xf numFmtId="0" fontId="7" fillId="3" borderId="0" xfId="1" applyFont="1" applyFill="1" applyBorder="1" applyProtection="1"/>
    <xf numFmtId="0" fontId="23" fillId="4" borderId="18" xfId="1" applyFont="1" applyFill="1" applyBorder="1" applyProtection="1"/>
    <xf numFmtId="0" fontId="23" fillId="4" borderId="19" xfId="1" applyFont="1" applyFill="1" applyBorder="1" applyProtection="1"/>
    <xf numFmtId="186" fontId="16" fillId="15" borderId="37" xfId="1" applyNumberFormat="1" applyFont="1" applyFill="1" applyBorder="1" applyAlignment="1" applyProtection="1">
      <alignment horizontal="right"/>
    </xf>
    <xf numFmtId="186" fontId="16" fillId="16" borderId="37" xfId="1" applyNumberFormat="1" applyFont="1" applyFill="1" applyBorder="1" applyAlignment="1" applyProtection="1">
      <alignment horizontal="right"/>
    </xf>
    <xf numFmtId="187" fontId="16" fillId="15" borderId="37" xfId="1" applyNumberFormat="1" applyFont="1" applyFill="1" applyBorder="1" applyAlignment="1" applyProtection="1">
      <alignment horizontal="right"/>
    </xf>
    <xf numFmtId="187" fontId="16" fillId="16" borderId="37" xfId="1" applyNumberFormat="1" applyFont="1" applyFill="1" applyBorder="1" applyAlignment="1" applyProtection="1">
      <alignment horizontal="right"/>
    </xf>
    <xf numFmtId="0" fontId="24" fillId="4" borderId="9" xfId="1" quotePrefix="1" applyFont="1" applyFill="1" applyBorder="1" applyProtection="1"/>
    <xf numFmtId="0" fontId="24" fillId="4" borderId="0" xfId="1" quotePrefix="1" applyFont="1" applyFill="1" applyBorder="1" applyProtection="1"/>
    <xf numFmtId="3" fontId="11" fillId="19" borderId="0" xfId="1" quotePrefix="1" applyNumberFormat="1" applyFont="1" applyFill="1" applyBorder="1" applyAlignment="1" applyProtection="1">
      <alignment horizontal="right"/>
    </xf>
    <xf numFmtId="174" fontId="11" fillId="21" borderId="36" xfId="1" applyNumberFormat="1" applyFont="1" applyFill="1" applyBorder="1" applyAlignment="1" applyProtection="1">
      <alignment horizontal="right"/>
    </xf>
    <xf numFmtId="174" fontId="11" fillId="22" borderId="27" xfId="1" applyNumberFormat="1" applyFont="1" applyFill="1" applyBorder="1" applyAlignment="1" applyProtection="1">
      <alignment horizontal="right"/>
    </xf>
    <xf numFmtId="174" fontId="11" fillId="21" borderId="27" xfId="1" applyNumberFormat="1" applyFont="1" applyFill="1" applyBorder="1" applyAlignment="1" applyProtection="1">
      <alignment horizontal="right"/>
    </xf>
    <xf numFmtId="174" fontId="11" fillId="21" borderId="30" xfId="1" applyNumberFormat="1" applyFont="1" applyFill="1" applyBorder="1" applyAlignment="1" applyProtection="1">
      <alignment horizontal="right"/>
    </xf>
    <xf numFmtId="174" fontId="11" fillId="22" borderId="30" xfId="1" applyNumberFormat="1" applyFont="1" applyFill="1" applyBorder="1" applyAlignment="1" applyProtection="1">
      <alignment horizontal="right"/>
    </xf>
    <xf numFmtId="3" fontId="11" fillId="13" borderId="84" xfId="1" quotePrefix="1" applyNumberFormat="1" applyFont="1" applyFill="1" applyBorder="1" applyAlignment="1">
      <alignment horizontal="right"/>
    </xf>
    <xf numFmtId="3" fontId="11" fillId="14" borderId="84" xfId="1" quotePrefix="1" applyNumberFormat="1" applyFont="1" applyFill="1" applyBorder="1" applyAlignment="1">
      <alignment horizontal="right"/>
    </xf>
    <xf numFmtId="181" fontId="2" fillId="3" borderId="0" xfId="1" quotePrefix="1" applyNumberFormat="1" applyFill="1" applyAlignment="1" applyProtection="1">
      <alignment horizontal="right"/>
    </xf>
    <xf numFmtId="188" fontId="16" fillId="15" borderId="37" xfId="1" applyNumberFormat="1" applyFont="1" applyFill="1" applyBorder="1" applyAlignment="1" applyProtection="1">
      <alignment horizontal="right"/>
    </xf>
    <xf numFmtId="174" fontId="16" fillId="8" borderId="36" xfId="2" applyNumberFormat="1" applyFont="1" applyFill="1" applyBorder="1" applyAlignment="1" applyProtection="1">
      <alignment horizontal="right"/>
    </xf>
    <xf numFmtId="188" fontId="16" fillId="15" borderId="37" xfId="2" applyNumberFormat="1" applyFont="1" applyFill="1" applyBorder="1" applyAlignment="1" applyProtection="1">
      <alignment horizontal="right"/>
    </xf>
    <xf numFmtId="188" fontId="16" fillId="16" borderId="38" xfId="1" applyNumberFormat="1" applyFont="1" applyFill="1" applyBorder="1" applyAlignment="1" applyProtection="1">
      <alignment horizontal="right"/>
    </xf>
    <xf numFmtId="188" fontId="16" fillId="15" borderId="38" xfId="1" applyNumberFormat="1" applyFont="1" applyFill="1" applyBorder="1" applyAlignment="1" applyProtection="1">
      <alignment horizontal="right"/>
    </xf>
    <xf numFmtId="189" fontId="11" fillId="13" borderId="84" xfId="1" quotePrefix="1" applyNumberFormat="1" applyFont="1" applyFill="1" applyBorder="1" applyAlignment="1">
      <alignment horizontal="right"/>
    </xf>
    <xf numFmtId="174" fontId="11" fillId="13" borderId="85" xfId="1" quotePrefix="1" applyNumberFormat="1" applyFont="1" applyFill="1" applyBorder="1" applyAlignment="1" applyProtection="1">
      <alignment horizontal="right"/>
    </xf>
    <xf numFmtId="0" fontId="2" fillId="19" borderId="42" xfId="1" applyFill="1" applyBorder="1" applyProtection="1"/>
    <xf numFmtId="189" fontId="11" fillId="13" borderId="84" xfId="2" quotePrefix="1" applyNumberFormat="1" applyFont="1" applyFill="1" applyBorder="1" applyAlignment="1">
      <alignment horizontal="right"/>
    </xf>
    <xf numFmtId="174" fontId="11" fillId="13" borderId="85" xfId="2" quotePrefix="1" applyNumberFormat="1" applyFont="1" applyFill="1" applyBorder="1" applyAlignment="1" applyProtection="1">
      <alignment horizontal="right"/>
    </xf>
    <xf numFmtId="0" fontId="9" fillId="19" borderId="42" xfId="2" applyFill="1" applyBorder="1" applyProtection="1"/>
    <xf numFmtId="189" fontId="11" fillId="14" borderId="84" xfId="1" quotePrefix="1" applyNumberFormat="1" applyFont="1" applyFill="1" applyBorder="1" applyAlignment="1">
      <alignment horizontal="right"/>
    </xf>
    <xf numFmtId="174" fontId="11" fillId="14" borderId="85" xfId="1" quotePrefix="1" applyNumberFormat="1" applyFont="1" applyFill="1" applyBorder="1" applyAlignment="1" applyProtection="1">
      <alignment horizontal="right"/>
    </xf>
    <xf numFmtId="0" fontId="2" fillId="3" borderId="52" xfId="1" applyFill="1" applyBorder="1" applyProtection="1"/>
    <xf numFmtId="0" fontId="2" fillId="3" borderId="86" xfId="1" applyFill="1" applyBorder="1" applyProtection="1"/>
    <xf numFmtId="0" fontId="7" fillId="19" borderId="0" xfId="1" applyFont="1" applyFill="1" applyBorder="1" applyAlignment="1" applyProtection="1">
      <alignment horizontal="left" wrapText="1"/>
    </xf>
    <xf numFmtId="0" fontId="7" fillId="19" borderId="0" xfId="2" applyFont="1" applyFill="1" applyBorder="1" applyAlignment="1" applyProtection="1">
      <alignment horizontal="left" wrapText="1"/>
    </xf>
    <xf numFmtId="0" fontId="7" fillId="2" borderId="0" xfId="1" applyFont="1" applyFill="1" applyBorder="1" applyAlignment="1" applyProtection="1">
      <alignment horizontal="left" wrapText="1"/>
    </xf>
    <xf numFmtId="0" fontId="7" fillId="2" borderId="8" xfId="1" applyFont="1" applyFill="1" applyBorder="1" applyAlignment="1" applyProtection="1">
      <alignment horizontal="left" wrapText="1"/>
    </xf>
    <xf numFmtId="3" fontId="16" fillId="8" borderId="87" xfId="1" applyNumberFormat="1" applyFont="1" applyFill="1" applyBorder="1" applyAlignment="1" applyProtection="1">
      <alignment horizontal="right"/>
    </xf>
    <xf numFmtId="3" fontId="16" fillId="8" borderId="88" xfId="1" applyNumberFormat="1" applyFont="1" applyFill="1" applyBorder="1" applyAlignment="1" applyProtection="1">
      <alignment horizontal="right"/>
    </xf>
    <xf numFmtId="3" fontId="16" fillId="8" borderId="89" xfId="1" applyNumberFormat="1" applyFont="1" applyFill="1" applyBorder="1" applyAlignment="1" applyProtection="1">
      <alignment horizontal="right"/>
    </xf>
    <xf numFmtId="3" fontId="16" fillId="8" borderId="87" xfId="2" applyNumberFormat="1" applyFont="1" applyFill="1" applyBorder="1" applyAlignment="1" applyProtection="1">
      <alignment horizontal="right"/>
    </xf>
    <xf numFmtId="3" fontId="16" fillId="8" borderId="88" xfId="2" applyNumberFormat="1" applyFont="1" applyFill="1" applyBorder="1" applyAlignment="1" applyProtection="1">
      <alignment horizontal="right"/>
    </xf>
    <xf numFmtId="3" fontId="16" fillId="8" borderId="89" xfId="2" applyNumberFormat="1" applyFont="1" applyFill="1" applyBorder="1" applyAlignment="1" applyProtection="1">
      <alignment horizontal="right"/>
    </xf>
    <xf numFmtId="3" fontId="16" fillId="10" borderId="87" xfId="1" applyNumberFormat="1" applyFont="1" applyFill="1" applyBorder="1" applyAlignment="1" applyProtection="1">
      <alignment horizontal="right"/>
    </xf>
    <xf numFmtId="3" fontId="16" fillId="10" borderId="90" xfId="1" applyNumberFormat="1" applyFont="1" applyFill="1" applyBorder="1" applyAlignment="1" applyProtection="1">
      <alignment horizontal="right"/>
    </xf>
    <xf numFmtId="3" fontId="16" fillId="10" borderId="91" xfId="1" applyNumberFormat="1" applyFont="1" applyFill="1" applyBorder="1" applyAlignment="1" applyProtection="1">
      <alignment horizontal="right"/>
    </xf>
    <xf numFmtId="3" fontId="16" fillId="8" borderId="90" xfId="1" applyNumberFormat="1" applyFont="1" applyFill="1" applyBorder="1" applyAlignment="1" applyProtection="1">
      <alignment horizontal="right"/>
    </xf>
    <xf numFmtId="3" fontId="16" fillId="8" borderId="91" xfId="1" applyNumberFormat="1" applyFont="1" applyFill="1" applyBorder="1" applyAlignment="1" applyProtection="1">
      <alignment horizontal="right"/>
    </xf>
    <xf numFmtId="174" fontId="16" fillId="8" borderId="40" xfId="2" applyNumberFormat="1" applyFont="1" applyFill="1" applyBorder="1" applyAlignment="1" applyProtection="1">
      <alignment horizontal="right"/>
    </xf>
    <xf numFmtId="174" fontId="11" fillId="14" borderId="39" xfId="1" quotePrefix="1" applyNumberFormat="1" applyFont="1" applyFill="1" applyBorder="1" applyAlignment="1" applyProtection="1">
      <alignment horizontal="right"/>
    </xf>
    <xf numFmtId="174" fontId="11" fillId="13" borderId="39" xfId="1" quotePrefix="1" applyNumberFormat="1" applyFont="1" applyFill="1" applyBorder="1" applyAlignment="1" applyProtection="1">
      <alignment horizontal="right"/>
    </xf>
    <xf numFmtId="0" fontId="2" fillId="4" borderId="9" xfId="1" applyFill="1" applyBorder="1" applyAlignment="1" applyProtection="1">
      <alignment horizontal="left"/>
    </xf>
    <xf numFmtId="0" fontId="2" fillId="19" borderId="0" xfId="1" applyFill="1" applyBorder="1" applyAlignment="1" applyProtection="1">
      <alignment horizontal="left"/>
    </xf>
    <xf numFmtId="0" fontId="2" fillId="19" borderId="9" xfId="1" applyFill="1" applyBorder="1" applyAlignment="1" applyProtection="1">
      <alignment horizontal="left"/>
    </xf>
    <xf numFmtId="0" fontId="2" fillId="3" borderId="9" xfId="1" applyFill="1" applyBorder="1" applyAlignment="1" applyProtection="1">
      <alignment horizontal="left"/>
    </xf>
    <xf numFmtId="0" fontId="2" fillId="3" borderId="0" xfId="1" applyFill="1" applyBorder="1" applyAlignment="1" applyProtection="1">
      <alignment horizontal="left"/>
    </xf>
    <xf numFmtId="0" fontId="7" fillId="4" borderId="9" xfId="1" applyFont="1" applyFill="1" applyBorder="1" applyAlignment="1" applyProtection="1">
      <alignment horizontal="left"/>
    </xf>
    <xf numFmtId="0" fontId="7" fillId="19" borderId="63" xfId="1" applyFont="1" applyFill="1" applyBorder="1" applyAlignment="1" applyProtection="1">
      <alignment horizontal="left"/>
    </xf>
    <xf numFmtId="0" fontId="7" fillId="19" borderId="63" xfId="1" applyFont="1" applyFill="1" applyBorder="1" applyProtection="1"/>
    <xf numFmtId="0" fontId="2" fillId="6" borderId="9" xfId="1" applyFont="1" applyFill="1" applyBorder="1" applyProtection="1"/>
    <xf numFmtId="190" fontId="9" fillId="9" borderId="20" xfId="1" applyNumberFormat="1" applyFont="1" applyFill="1" applyBorder="1" applyAlignment="1" applyProtection="1">
      <alignment horizontal="right"/>
    </xf>
    <xf numFmtId="0" fontId="7" fillId="19" borderId="9" xfId="1" applyFont="1" applyFill="1" applyBorder="1" applyAlignment="1" applyProtection="1">
      <alignment horizontal="left"/>
    </xf>
    <xf numFmtId="0" fontId="7" fillId="3" borderId="9" xfId="1" applyFont="1" applyFill="1" applyBorder="1" applyAlignment="1" applyProtection="1">
      <alignment horizontal="left"/>
    </xf>
    <xf numFmtId="0" fontId="7" fillId="3" borderId="63" xfId="1" applyFont="1" applyFill="1" applyBorder="1" applyAlignment="1" applyProtection="1">
      <alignment horizontal="left"/>
    </xf>
    <xf numFmtId="0" fontId="7" fillId="3" borderId="70" xfId="1" applyFont="1" applyFill="1" applyBorder="1" applyProtection="1"/>
    <xf numFmtId="3" fontId="7" fillId="0" borderId="0" xfId="1" applyNumberFormat="1" applyFont="1" applyProtection="1">
      <protection locked="0"/>
    </xf>
    <xf numFmtId="0" fontId="2" fillId="19" borderId="72" xfId="1" applyFill="1" applyBorder="1" applyProtection="1"/>
    <xf numFmtId="190" fontId="9" fillId="9" borderId="32" xfId="1" applyNumberFormat="1" applyFont="1" applyFill="1" applyBorder="1" applyAlignment="1" applyProtection="1">
      <alignment horizontal="left"/>
    </xf>
    <xf numFmtId="190" fontId="9" fillId="9" borderId="33" xfId="1" applyNumberFormat="1" applyFont="1" applyFill="1" applyBorder="1" applyAlignment="1" applyProtection="1">
      <alignment horizontal="right"/>
    </xf>
    <xf numFmtId="174" fontId="16" fillId="8" borderId="27" xfId="2" applyNumberFormat="1" applyFont="1" applyFill="1" applyBorder="1" applyAlignment="1" applyProtection="1">
      <alignment horizontal="right"/>
    </xf>
    <xf numFmtId="0" fontId="9" fillId="19" borderId="72" xfId="2" applyFill="1" applyBorder="1" applyProtection="1"/>
    <xf numFmtId="0" fontId="2" fillId="3" borderId="26" xfId="1" applyFill="1" applyBorder="1" applyProtection="1"/>
    <xf numFmtId="0" fontId="2" fillId="19" borderId="26" xfId="1" applyFill="1" applyBorder="1" applyProtection="1"/>
    <xf numFmtId="0" fontId="9" fillId="19" borderId="26" xfId="2" applyFill="1" applyBorder="1" applyProtection="1"/>
    <xf numFmtId="174" fontId="16" fillId="8" borderId="92" xfId="1" applyNumberFormat="1" applyFont="1" applyFill="1" applyBorder="1" applyAlignment="1" applyProtection="1">
      <alignment horizontal="right"/>
    </xf>
    <xf numFmtId="174" fontId="11" fillId="13" borderId="93" xfId="1" quotePrefix="1" applyNumberFormat="1" applyFont="1" applyFill="1" applyBorder="1" applyAlignment="1" applyProtection="1">
      <alignment horizontal="right"/>
    </xf>
    <xf numFmtId="174" fontId="16" fillId="8" borderId="92" xfId="2" applyNumberFormat="1" applyFont="1" applyFill="1" applyBorder="1" applyAlignment="1" applyProtection="1">
      <alignment horizontal="right"/>
    </xf>
    <xf numFmtId="174" fontId="11" fillId="13" borderId="93" xfId="2" quotePrefix="1" applyNumberFormat="1" applyFont="1" applyFill="1" applyBorder="1" applyAlignment="1" applyProtection="1">
      <alignment horizontal="right"/>
    </xf>
    <xf numFmtId="174" fontId="11" fillId="14" borderId="42" xfId="1" quotePrefix="1" applyNumberFormat="1" applyFont="1" applyFill="1" applyBorder="1" applyAlignment="1" applyProtection="1">
      <alignment horizontal="right"/>
    </xf>
    <xf numFmtId="174" fontId="11" fillId="14" borderId="86" xfId="1" quotePrefix="1" applyNumberFormat="1" applyFont="1" applyFill="1" applyBorder="1" applyAlignment="1" applyProtection="1">
      <alignment horizontal="right"/>
    </xf>
    <xf numFmtId="174" fontId="11" fillId="13" borderId="42" xfId="1" quotePrefix="1" applyNumberFormat="1" applyFont="1" applyFill="1" applyBorder="1" applyAlignment="1" applyProtection="1">
      <alignment horizontal="right"/>
    </xf>
    <xf numFmtId="174" fontId="11" fillId="13" borderId="86" xfId="1" quotePrefix="1" applyNumberFormat="1" applyFont="1" applyFill="1" applyBorder="1" applyAlignment="1" applyProtection="1">
      <alignment horizontal="right"/>
    </xf>
    <xf numFmtId="0" fontId="10" fillId="19" borderId="0" xfId="1" applyFont="1" applyFill="1" applyBorder="1" applyProtection="1"/>
    <xf numFmtId="0" fontId="2" fillId="6" borderId="0" xfId="1" applyFont="1" applyFill="1" applyBorder="1" applyProtection="1"/>
    <xf numFmtId="0" fontId="10" fillId="19" borderId="0" xfId="2" applyFont="1" applyFill="1" applyBorder="1" applyProtection="1"/>
    <xf numFmtId="0" fontId="2" fillId="0" borderId="0" xfId="1" applyBorder="1" applyProtection="1"/>
    <xf numFmtId="191" fontId="2" fillId="19" borderId="20" xfId="3" applyNumberFormat="1" applyFont="1" applyFill="1" applyBorder="1" applyProtection="1"/>
    <xf numFmtId="191" fontId="2" fillId="0" borderId="20" xfId="3" applyNumberFormat="1" applyFont="1" applyFill="1" applyBorder="1" applyProtection="1"/>
    <xf numFmtId="174" fontId="11" fillId="14" borderId="94" xfId="1" quotePrefix="1" applyNumberFormat="1" applyFont="1" applyFill="1" applyBorder="1" applyAlignment="1" applyProtection="1">
      <alignment horizontal="right"/>
    </xf>
    <xf numFmtId="174" fontId="11" fillId="13" borderId="94" xfId="1" quotePrefix="1" applyNumberFormat="1" applyFont="1" applyFill="1" applyBorder="1" applyAlignment="1" applyProtection="1">
      <alignment horizontal="right"/>
    </xf>
    <xf numFmtId="0" fontId="9" fillId="3" borderId="19" xfId="1" applyFont="1" applyFill="1" applyBorder="1" applyProtection="1"/>
    <xf numFmtId="174" fontId="2" fillId="4" borderId="9" xfId="1" applyNumberFormat="1" applyFill="1" applyBorder="1" applyProtection="1"/>
    <xf numFmtId="174" fontId="2" fillId="19" borderId="0" xfId="1" applyNumberFormat="1" applyFill="1" applyBorder="1" applyProtection="1"/>
    <xf numFmtId="174" fontId="11" fillId="13" borderId="95" xfId="1" quotePrefix="1" applyNumberFormat="1" applyFont="1" applyFill="1" applyBorder="1" applyAlignment="1" applyProtection="1">
      <alignment horizontal="right"/>
    </xf>
    <xf numFmtId="0" fontId="9" fillId="6" borderId="0" xfId="1" quotePrefix="1" applyFont="1" applyFill="1" applyBorder="1" applyProtection="1"/>
    <xf numFmtId="174" fontId="2" fillId="19" borderId="9" xfId="1" applyNumberFormat="1" applyFill="1" applyBorder="1" applyProtection="1"/>
    <xf numFmtId="174" fontId="9" fillId="19" borderId="0" xfId="2" applyNumberFormat="1" applyFill="1" applyBorder="1" applyProtection="1"/>
    <xf numFmtId="174" fontId="11" fillId="13" borderId="95" xfId="2" quotePrefix="1" applyNumberFormat="1" applyFont="1" applyFill="1" applyBorder="1" applyAlignment="1" applyProtection="1">
      <alignment horizontal="right"/>
    </xf>
    <xf numFmtId="174" fontId="2" fillId="3" borderId="96" xfId="1" applyNumberFormat="1" applyFill="1" applyBorder="1" applyProtection="1"/>
    <xf numFmtId="0" fontId="2" fillId="3" borderId="96" xfId="1" applyFill="1" applyBorder="1" applyProtection="1"/>
    <xf numFmtId="174" fontId="11" fillId="14" borderId="8" xfId="1" quotePrefix="1" applyNumberFormat="1" applyFont="1" applyFill="1" applyBorder="1" applyAlignment="1" applyProtection="1">
      <alignment horizontal="right"/>
    </xf>
    <xf numFmtId="174" fontId="11" fillId="13" borderId="8" xfId="1" quotePrefix="1" applyNumberFormat="1" applyFont="1" applyFill="1" applyBorder="1" applyAlignment="1" applyProtection="1">
      <alignment horizontal="right"/>
    </xf>
    <xf numFmtId="0" fontId="10" fillId="19" borderId="0" xfId="1" quotePrefix="1" applyFont="1" applyFill="1" applyBorder="1" applyProtection="1"/>
    <xf numFmtId="0" fontId="10" fillId="19" borderId="0" xfId="2" quotePrefix="1" applyFont="1" applyFill="1" applyBorder="1" applyProtection="1"/>
    <xf numFmtId="9" fontId="2" fillId="3" borderId="27" xfId="3" applyFont="1" applyFill="1" applyBorder="1" applyProtection="1"/>
    <xf numFmtId="0" fontId="2" fillId="19" borderId="27" xfId="1" applyFill="1" applyBorder="1" applyProtection="1"/>
    <xf numFmtId="0" fontId="9" fillId="6" borderId="9" xfId="1" applyFont="1" applyFill="1" applyBorder="1" applyProtection="1"/>
    <xf numFmtId="0" fontId="9" fillId="19" borderId="27" xfId="2" applyFill="1" applyBorder="1" applyProtection="1"/>
    <xf numFmtId="0" fontId="10" fillId="19" borderId="19" xfId="1" quotePrefix="1" applyFont="1" applyFill="1" applyBorder="1" applyProtection="1"/>
    <xf numFmtId="0" fontId="10" fillId="19" borderId="8" xfId="1" quotePrefix="1" applyFont="1" applyFill="1" applyBorder="1" applyProtection="1"/>
    <xf numFmtId="0" fontId="10" fillId="19" borderId="19" xfId="2" quotePrefix="1" applyFont="1" applyFill="1" applyBorder="1" applyProtection="1"/>
    <xf numFmtId="0" fontId="10" fillId="19" borderId="8" xfId="2" quotePrefix="1" applyFont="1" applyFill="1" applyBorder="1" applyProtection="1"/>
    <xf numFmtId="0" fontId="10" fillId="3" borderId="19" xfId="1" quotePrefix="1" applyFont="1" applyFill="1" applyBorder="1" applyProtection="1"/>
    <xf numFmtId="0" fontId="10" fillId="3" borderId="26" xfId="1" quotePrefix="1" applyFont="1" applyFill="1" applyBorder="1" applyProtection="1"/>
    <xf numFmtId="0" fontId="10" fillId="19" borderId="33" xfId="1" quotePrefix="1" applyFont="1" applyFill="1" applyBorder="1" applyProtection="1"/>
    <xf numFmtId="0" fontId="9" fillId="6" borderId="9" xfId="1" applyFont="1" applyFill="1" applyBorder="1" applyAlignment="1" applyProtection="1">
      <alignment horizontal="left"/>
    </xf>
    <xf numFmtId="0" fontId="2" fillId="19" borderId="32" xfId="1" applyFill="1" applyBorder="1" applyProtection="1"/>
    <xf numFmtId="0" fontId="10" fillId="19" borderId="33" xfId="2" quotePrefix="1" applyFont="1" applyFill="1" applyBorder="1" applyProtection="1"/>
    <xf numFmtId="0" fontId="10" fillId="3" borderId="33" xfId="1" quotePrefix="1" applyFont="1" applyFill="1" applyBorder="1" applyProtection="1"/>
    <xf numFmtId="191" fontId="2" fillId="19" borderId="19" xfId="3" applyNumberFormat="1" applyFont="1" applyFill="1" applyBorder="1" applyProtection="1"/>
    <xf numFmtId="191" fontId="2" fillId="0" borderId="19" xfId="3" applyNumberFormat="1" applyFont="1" applyFill="1" applyBorder="1" applyProtection="1"/>
    <xf numFmtId="3" fontId="11" fillId="6" borderId="0" xfId="1" quotePrefix="1" applyNumberFormat="1" applyFont="1" applyFill="1" applyBorder="1" applyAlignment="1" applyProtection="1">
      <alignment horizontal="right"/>
    </xf>
    <xf numFmtId="3" fontId="11" fillId="6" borderId="8" xfId="1" quotePrefix="1" applyNumberFormat="1" applyFont="1" applyFill="1" applyBorder="1" applyAlignment="1" applyProtection="1">
      <alignment horizontal="right"/>
    </xf>
    <xf numFmtId="174" fontId="11" fillId="14" borderId="97" xfId="1" quotePrefix="1" applyNumberFormat="1" applyFont="1" applyFill="1" applyBorder="1" applyAlignment="1" applyProtection="1">
      <alignment horizontal="right"/>
    </xf>
    <xf numFmtId="174" fontId="11" fillId="13" borderId="97" xfId="1" quotePrefix="1" applyNumberFormat="1" applyFont="1" applyFill="1" applyBorder="1" applyAlignment="1" applyProtection="1">
      <alignment horizontal="right"/>
    </xf>
    <xf numFmtId="3" fontId="11" fillId="6" borderId="9" xfId="1" quotePrefix="1" applyNumberFormat="1" applyFont="1" applyFill="1" applyBorder="1" applyAlignment="1" applyProtection="1">
      <alignment horizontal="right"/>
    </xf>
    <xf numFmtId="0" fontId="2" fillId="19" borderId="18" xfId="1" applyFill="1" applyBorder="1" applyProtection="1"/>
    <xf numFmtId="0" fontId="2" fillId="19" borderId="22" xfId="1" applyFill="1" applyBorder="1" applyProtection="1"/>
    <xf numFmtId="3" fontId="3" fillId="17" borderId="31" xfId="1" quotePrefix="1" applyNumberFormat="1" applyFont="1" applyFill="1" applyBorder="1" applyAlignment="1">
      <alignment horizontal="right"/>
    </xf>
    <xf numFmtId="189" fontId="3" fillId="17" borderId="31" xfId="1" quotePrefix="1" applyNumberFormat="1" applyFont="1" applyFill="1" applyBorder="1" applyAlignment="1">
      <alignment horizontal="right"/>
    </xf>
    <xf numFmtId="3" fontId="3" fillId="17" borderId="31" xfId="2" quotePrefix="1" applyNumberFormat="1" applyFont="1" applyFill="1" applyBorder="1" applyAlignment="1">
      <alignment horizontal="right"/>
    </xf>
    <xf numFmtId="189" fontId="3" fillId="17" borderId="31" xfId="2" quotePrefix="1" applyNumberFormat="1" applyFont="1" applyFill="1" applyBorder="1" applyAlignment="1">
      <alignment horizontal="right"/>
    </xf>
    <xf numFmtId="3" fontId="3" fillId="18" borderId="31" xfId="1" quotePrefix="1" applyNumberFormat="1" applyFont="1" applyFill="1" applyBorder="1" applyAlignment="1">
      <alignment horizontal="right"/>
    </xf>
    <xf numFmtId="189" fontId="3" fillId="18" borderId="31" xfId="1" quotePrefix="1" applyNumberFormat="1" applyFont="1" applyFill="1" applyBorder="1" applyAlignment="1">
      <alignment horizontal="right"/>
    </xf>
    <xf numFmtId="174" fontId="11" fillId="14" borderId="98" xfId="1" applyNumberFormat="1" applyFont="1" applyFill="1" applyBorder="1" applyAlignment="1" applyProtection="1">
      <alignment horizontal="right"/>
    </xf>
    <xf numFmtId="174" fontId="11" fillId="13" borderId="98" xfId="1" applyNumberFormat="1" applyFont="1" applyFill="1" applyBorder="1" applyAlignment="1" applyProtection="1">
      <alignment horizontal="right"/>
    </xf>
    <xf numFmtId="0" fontId="7" fillId="2" borderId="0" xfId="1" applyFont="1" applyFill="1" applyAlignment="1" applyProtection="1">
      <alignment horizontal="right" vertical="top"/>
    </xf>
    <xf numFmtId="0" fontId="10" fillId="19" borderId="9" xfId="1" applyFont="1" applyFill="1" applyBorder="1" applyProtection="1"/>
    <xf numFmtId="10" fontId="11" fillId="19" borderId="0" xfId="1" applyNumberFormat="1" applyFont="1" applyFill="1" applyBorder="1" applyProtection="1"/>
    <xf numFmtId="0" fontId="10" fillId="19" borderId="32" xfId="1" applyFont="1" applyFill="1" applyBorder="1" applyProtection="1"/>
    <xf numFmtId="0" fontId="10" fillId="2" borderId="9" xfId="1" applyFont="1" applyFill="1" applyBorder="1" applyProtection="1"/>
    <xf numFmtId="10" fontId="11" fillId="3" borderId="0" xfId="1" applyNumberFormat="1" applyFont="1" applyFill="1" applyBorder="1" applyProtection="1"/>
    <xf numFmtId="192" fontId="16" fillId="15" borderId="54" xfId="1" applyNumberFormat="1" applyFont="1" applyFill="1" applyBorder="1" applyAlignment="1" applyProtection="1">
      <alignment horizontal="right"/>
    </xf>
    <xf numFmtId="193" fontId="16" fillId="15" borderId="31" xfId="1" applyNumberFormat="1" applyFont="1" applyFill="1" applyBorder="1" applyAlignment="1" applyProtection="1">
      <alignment horizontal="right"/>
    </xf>
    <xf numFmtId="192" fontId="16" fillId="16" borderId="54" xfId="1" applyNumberFormat="1" applyFont="1" applyFill="1" applyBorder="1" applyAlignment="1" applyProtection="1">
      <alignment horizontal="right"/>
    </xf>
    <xf numFmtId="193" fontId="16" fillId="16" borderId="52" xfId="1" applyNumberFormat="1" applyFont="1" applyFill="1" applyBorder="1" applyAlignment="1" applyProtection="1">
      <alignment horizontal="right"/>
    </xf>
    <xf numFmtId="193" fontId="16" fillId="15" borderId="52" xfId="1" applyNumberFormat="1" applyFont="1" applyFill="1" applyBorder="1" applyAlignment="1" applyProtection="1">
      <alignment horizontal="right"/>
    </xf>
    <xf numFmtId="0" fontId="10" fillId="19" borderId="0" xfId="1" applyFont="1" applyFill="1" applyBorder="1" applyAlignment="1" applyProtection="1">
      <alignment horizontal="left"/>
    </xf>
    <xf numFmtId="0" fontId="10" fillId="3" borderId="8" xfId="1" applyFont="1" applyFill="1" applyBorder="1" applyAlignment="1" applyProtection="1">
      <alignment horizontal="left"/>
    </xf>
    <xf numFmtId="0" fontId="7" fillId="19" borderId="0" xfId="1" applyFont="1" applyFill="1" applyBorder="1" applyAlignment="1" applyProtection="1">
      <alignment horizontal="left"/>
    </xf>
    <xf numFmtId="0" fontId="7" fillId="3" borderId="0" xfId="1" applyFont="1" applyFill="1" applyBorder="1" applyAlignment="1" applyProtection="1">
      <alignment horizontal="left"/>
    </xf>
    <xf numFmtId="193" fontId="16" fillId="15" borderId="37" xfId="1" applyNumberFormat="1" applyFont="1" applyFill="1" applyBorder="1" applyAlignment="1" applyProtection="1">
      <alignment horizontal="right"/>
    </xf>
    <xf numFmtId="193" fontId="16" fillId="16" borderId="37" xfId="1" applyNumberFormat="1" applyFont="1" applyFill="1" applyBorder="1" applyAlignment="1" applyProtection="1">
      <alignment horizontal="right"/>
    </xf>
    <xf numFmtId="193" fontId="16" fillId="15" borderId="99" xfId="1" applyNumberFormat="1" applyFont="1" applyFill="1" applyBorder="1" applyAlignment="1" applyProtection="1">
      <alignment horizontal="right"/>
    </xf>
    <xf numFmtId="0" fontId="2" fillId="3" borderId="0" xfId="1" applyFill="1" applyAlignment="1" applyProtection="1">
      <alignment horizontal="right"/>
    </xf>
    <xf numFmtId="0" fontId="2" fillId="19" borderId="10" xfId="1" applyFill="1" applyBorder="1" applyAlignment="1" applyProtection="1">
      <alignment horizontal="right"/>
    </xf>
    <xf numFmtId="0" fontId="2" fillId="19" borderId="11" xfId="1" applyFill="1" applyBorder="1" applyAlignment="1" applyProtection="1">
      <alignment horizontal="right"/>
    </xf>
    <xf numFmtId="180" fontId="20" fillId="19" borderId="11" xfId="1" applyNumberFormat="1" applyFont="1" applyFill="1" applyBorder="1" applyProtection="1"/>
    <xf numFmtId="0" fontId="2" fillId="19" borderId="11" xfId="1" applyFill="1" applyBorder="1" applyProtection="1"/>
    <xf numFmtId="0" fontId="2" fillId="3" borderId="10" xfId="1" applyFill="1" applyBorder="1" applyAlignment="1" applyProtection="1">
      <alignment horizontal="right"/>
    </xf>
    <xf numFmtId="0" fontId="2" fillId="3" borderId="11" xfId="1" applyFill="1" applyBorder="1" applyAlignment="1" applyProtection="1">
      <alignment horizontal="right"/>
    </xf>
    <xf numFmtId="180" fontId="20" fillId="3" borderId="11" xfId="1" applyNumberFormat="1" applyFont="1" applyFill="1" applyBorder="1" applyProtection="1"/>
    <xf numFmtId="0" fontId="2" fillId="3" borderId="12" xfId="1" applyFill="1" applyBorder="1" applyProtection="1"/>
    <xf numFmtId="0" fontId="2" fillId="0" borderId="0" xfId="1" applyFill="1" applyAlignment="1" applyProtection="1">
      <alignment horizontal="right"/>
      <protection locked="0"/>
    </xf>
    <xf numFmtId="0" fontId="2" fillId="0" borderId="0" xfId="1" applyFill="1" applyBorder="1" applyProtection="1">
      <protection locked="0"/>
    </xf>
    <xf numFmtId="0" fontId="2" fillId="0" borderId="0" xfId="1" applyFill="1" applyAlignment="1" applyProtection="1">
      <alignment wrapText="1"/>
      <protection locked="0"/>
    </xf>
    <xf numFmtId="0" fontId="0" fillId="0" borderId="0" xfId="0" applyFill="1" applyAlignment="1">
      <alignment horizontal="right"/>
    </xf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wrapText="1"/>
    </xf>
    <xf numFmtId="0" fontId="9" fillId="0" borderId="0" xfId="0" applyFont="1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vertical="top" wrapText="1"/>
    </xf>
    <xf numFmtId="0" fontId="0" fillId="0" borderId="0" xfId="0" applyFill="1" applyAlignment="1">
      <alignment vertical="top"/>
    </xf>
    <xf numFmtId="0" fontId="9" fillId="0" borderId="0" xfId="0" applyFont="1" applyFill="1" applyAlignment="1">
      <alignment vertical="top" wrapText="1"/>
    </xf>
    <xf numFmtId="0" fontId="0" fillId="0" borderId="0" xfId="0" applyFill="1" applyAlignment="1">
      <alignment horizontal="left" vertical="top"/>
    </xf>
    <xf numFmtId="14" fontId="0" fillId="0" borderId="0" xfId="0" applyNumberFormat="1" applyFill="1" applyAlignment="1">
      <alignment vertical="top" wrapText="1"/>
    </xf>
    <xf numFmtId="0" fontId="9" fillId="0" borderId="0" xfId="0" applyFont="1" applyFill="1" applyAlignment="1" applyProtection="1">
      <alignment horizontal="left" vertical="top" wrapText="1"/>
    </xf>
    <xf numFmtId="0" fontId="0" fillId="0" borderId="0" xfId="0" applyFill="1" applyAlignment="1">
      <alignment horizontal="right" vertical="center"/>
    </xf>
    <xf numFmtId="0" fontId="0" fillId="0" borderId="0" xfId="0" applyFill="1" applyAlignment="1">
      <alignment vertical="center"/>
    </xf>
    <xf numFmtId="0" fontId="0" fillId="23" borderId="0" xfId="0" applyFill="1"/>
    <xf numFmtId="0" fontId="9" fillId="23" borderId="0" xfId="0" applyFont="1" applyFill="1"/>
    <xf numFmtId="0" fontId="0" fillId="23" borderId="0" xfId="0" applyFont="1" applyFill="1"/>
    <xf numFmtId="0" fontId="0" fillId="23" borderId="0" xfId="0" applyFill="1" applyAlignment="1">
      <alignment horizontal="right"/>
    </xf>
    <xf numFmtId="0" fontId="0" fillId="23" borderId="0" xfId="0" applyFill="1" applyAlignment="1">
      <alignment vertical="top"/>
    </xf>
    <xf numFmtId="0" fontId="0" fillId="23" borderId="0" xfId="0" applyFill="1" applyAlignment="1">
      <alignment vertical="top" wrapText="1"/>
    </xf>
    <xf numFmtId="11" fontId="0" fillId="0" borderId="0" xfId="0" quotePrefix="1" applyNumberFormat="1" applyFill="1"/>
    <xf numFmtId="0" fontId="0" fillId="0" borderId="0" xfId="0" quotePrefix="1" applyFill="1"/>
    <xf numFmtId="0" fontId="0" fillId="0" borderId="0" xfId="0" quotePrefix="1" applyFill="1" applyAlignment="1">
      <alignment wrapText="1"/>
    </xf>
    <xf numFmtId="0" fontId="0" fillId="0" borderId="0" xfId="0" quotePrefix="1"/>
    <xf numFmtId="0" fontId="2" fillId="0" borderId="63" xfId="1" applyBorder="1"/>
    <xf numFmtId="0" fontId="2" fillId="23" borderId="0" xfId="1" applyFill="1"/>
    <xf numFmtId="0" fontId="2" fillId="24" borderId="0" xfId="1" applyFill="1"/>
    <xf numFmtId="0" fontId="2" fillId="0" borderId="0" xfId="1" applyAlignment="1">
      <alignment vertical="top"/>
    </xf>
    <xf numFmtId="0" fontId="2" fillId="23" borderId="0" xfId="1" applyFill="1" applyAlignment="1">
      <alignment vertical="top" wrapText="1"/>
    </xf>
    <xf numFmtId="0" fontId="2" fillId="24" borderId="0" xfId="1" applyFill="1" applyAlignment="1">
      <alignment vertical="top" wrapText="1"/>
    </xf>
    <xf numFmtId="0" fontId="2" fillId="23" borderId="0" xfId="1" applyFill="1" applyAlignment="1">
      <alignment horizontal="left" vertical="top"/>
    </xf>
    <xf numFmtId="0" fontId="9" fillId="23" borderId="0" xfId="1" applyFont="1" applyFill="1"/>
    <xf numFmtId="0" fontId="2" fillId="25" borderId="0" xfId="1" applyFill="1"/>
    <xf numFmtId="0" fontId="2" fillId="26" borderId="0" xfId="1" applyFill="1"/>
    <xf numFmtId="0" fontId="9" fillId="26" borderId="0" xfId="1" quotePrefix="1" applyFont="1" applyFill="1"/>
    <xf numFmtId="0" fontId="2" fillId="0" borderId="0" xfId="1" applyFill="1"/>
    <xf numFmtId="0" fontId="2" fillId="25" borderId="0" xfId="1" applyFill="1" applyAlignment="1">
      <alignment horizontal="left"/>
    </xf>
    <xf numFmtId="0" fontId="2" fillId="23" borderId="0" xfId="1" applyFill="1" applyAlignment="1">
      <alignment vertical="top"/>
    </xf>
    <xf numFmtId="0" fontId="2" fillId="0" borderId="0" xfId="1" applyAlignment="1">
      <alignment horizontal="left"/>
    </xf>
    <xf numFmtId="0" fontId="2" fillId="0" borderId="0" xfId="1" quotePrefix="1"/>
    <xf numFmtId="0" fontId="2" fillId="23" borderId="0" xfId="1" quotePrefix="1" applyFill="1" applyAlignment="1">
      <alignment vertical="top"/>
    </xf>
    <xf numFmtId="0" fontId="2" fillId="26" borderId="0" xfId="1" applyFill="1" applyAlignment="1">
      <alignment horizontal="left" vertical="top"/>
    </xf>
    <xf numFmtId="0" fontId="2" fillId="26" borderId="0" xfId="1" quotePrefix="1" applyFill="1" applyAlignment="1">
      <alignment vertical="top"/>
    </xf>
    <xf numFmtId="0" fontId="2" fillId="23" borderId="0" xfId="1" quotePrefix="1" applyFill="1" applyAlignment="1">
      <alignment vertical="top" wrapText="1"/>
    </xf>
    <xf numFmtId="0" fontId="2" fillId="0" borderId="0" xfId="1" applyAlignment="1">
      <alignment wrapText="1"/>
    </xf>
    <xf numFmtId="0" fontId="9" fillId="0" borderId="0" xfId="1" applyFont="1"/>
    <xf numFmtId="0" fontId="2" fillId="0" borderId="0" xfId="1" applyAlignment="1">
      <alignment vertical="top" wrapText="1"/>
    </xf>
    <xf numFmtId="0" fontId="1" fillId="0" borderId="0" xfId="1" applyFont="1"/>
    <xf numFmtId="195" fontId="8" fillId="3" borderId="0" xfId="0" quotePrefix="1" applyNumberFormat="1" applyFont="1" applyFill="1" applyAlignment="1" applyProtection="1">
      <alignment horizontal="left" vertical="center"/>
    </xf>
    <xf numFmtId="0" fontId="13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13" fillId="2" borderId="0" xfId="0" applyFont="1" applyFill="1" applyAlignment="1">
      <alignment horizontal="left" vertical="top"/>
    </xf>
    <xf numFmtId="191" fontId="2" fillId="19" borderId="8" xfId="5" applyNumberFormat="1" applyFont="1" applyFill="1" applyBorder="1" applyProtection="1"/>
    <xf numFmtId="0" fontId="11" fillId="7" borderId="2" xfId="1" applyFont="1" applyFill="1" applyBorder="1" applyAlignment="1" applyProtection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11" fillId="5" borderId="2" xfId="1" applyFont="1" applyFill="1" applyBorder="1" applyAlignment="1" applyProtection="1">
      <alignment horizontal="center" vertical="center"/>
    </xf>
    <xf numFmtId="0" fontId="2" fillId="0" borderId="3" xfId="1" applyBorder="1" applyAlignment="1"/>
    <xf numFmtId="0" fontId="2" fillId="0" borderId="4" xfId="1" applyBorder="1" applyAlignment="1"/>
    <xf numFmtId="0" fontId="11" fillId="6" borderId="5" xfId="1" applyFont="1" applyFill="1" applyBorder="1" applyAlignment="1" applyProtection="1">
      <alignment horizontal="center"/>
    </xf>
    <xf numFmtId="0" fontId="2" fillId="0" borderId="6" xfId="1" applyBorder="1" applyAlignment="1" applyProtection="1">
      <alignment horizontal="center"/>
    </xf>
    <xf numFmtId="0" fontId="2" fillId="0" borderId="7" xfId="1" applyBorder="1" applyAlignment="1" applyProtection="1">
      <alignment horizontal="center"/>
    </xf>
    <xf numFmtId="0" fontId="11" fillId="5" borderId="5" xfId="1" applyFont="1" applyFill="1" applyBorder="1" applyAlignment="1" applyProtection="1">
      <alignment horizontal="center" vertical="center"/>
    </xf>
    <xf numFmtId="0" fontId="9" fillId="0" borderId="6" xfId="2" applyBorder="1" applyAlignment="1">
      <alignment horizontal="center"/>
    </xf>
    <xf numFmtId="0" fontId="9" fillId="0" borderId="7" xfId="2" applyBorder="1" applyAlignment="1">
      <alignment horizontal="center"/>
    </xf>
    <xf numFmtId="0" fontId="21" fillId="3" borderId="33" xfId="1" applyFont="1" applyFill="1" applyBorder="1" applyAlignment="1" applyProtection="1">
      <alignment vertical="top" wrapText="1"/>
    </xf>
    <xf numFmtId="0" fontId="2" fillId="0" borderId="33" xfId="1" applyBorder="1" applyAlignment="1" applyProtection="1">
      <alignment vertical="top" wrapText="1"/>
    </xf>
    <xf numFmtId="0" fontId="11" fillId="6" borderId="10" xfId="1" applyFont="1" applyFill="1" applyBorder="1" applyAlignment="1" applyProtection="1">
      <alignment horizontal="center"/>
    </xf>
    <xf numFmtId="0" fontId="2" fillId="0" borderId="11" xfId="1" applyBorder="1" applyAlignment="1" applyProtection="1">
      <alignment horizontal="center"/>
    </xf>
    <xf numFmtId="0" fontId="2" fillId="0" borderId="12" xfId="1" applyBorder="1" applyAlignment="1" applyProtection="1">
      <alignment horizontal="center"/>
    </xf>
    <xf numFmtId="0" fontId="11" fillId="3" borderId="2" xfId="1" applyFont="1" applyFill="1" applyBorder="1" applyAlignment="1" applyProtection="1">
      <alignment horizontal="center" vertical="center"/>
    </xf>
  </cellXfs>
  <cellStyles count="6">
    <cellStyle name="Normal" xfId="0" builtinId="0"/>
    <cellStyle name="Normal 2" xfId="2"/>
    <cellStyle name="Percent" xfId="5" builtinId="5"/>
    <cellStyle name="Pourcentage 2" xfId="4"/>
    <cellStyle name="Prozent 2" xfId="3"/>
    <cellStyle name="Standard 3" xfId="1"/>
  </cellStyles>
  <dxfs count="4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13" Type="http://schemas.openxmlformats.org/officeDocument/2006/relationships/customXml" Target="../customXml/item4.xml"/><Relationship Id="rId18" Type="http://schemas.openxmlformats.org/officeDocument/2006/relationships/customXml" Target="../customXml/item9.xml"/><Relationship Id="rId26" Type="http://schemas.openxmlformats.org/officeDocument/2006/relationships/customXml" Target="../customXml/item17.xml"/><Relationship Id="rId3" Type="http://schemas.openxmlformats.org/officeDocument/2006/relationships/externalLink" Target="externalLinks/externalLink1.xml"/><Relationship Id="rId21" Type="http://schemas.openxmlformats.org/officeDocument/2006/relationships/customXml" Target="../customXml/item12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17" Type="http://schemas.openxmlformats.org/officeDocument/2006/relationships/customXml" Target="../customXml/item8.xml"/><Relationship Id="rId25" Type="http://schemas.openxmlformats.org/officeDocument/2006/relationships/customXml" Target="../customXml/item16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7.xml"/><Relationship Id="rId20" Type="http://schemas.openxmlformats.org/officeDocument/2006/relationships/customXml" Target="../customXml/item11.xml"/><Relationship Id="rId29" Type="http://schemas.openxmlformats.org/officeDocument/2006/relationships/customXml" Target="../customXml/item20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24" Type="http://schemas.openxmlformats.org/officeDocument/2006/relationships/customXml" Target="../customXml/item15.xml"/><Relationship Id="rId5" Type="http://schemas.openxmlformats.org/officeDocument/2006/relationships/connections" Target="connections.xml"/><Relationship Id="rId15" Type="http://schemas.openxmlformats.org/officeDocument/2006/relationships/customXml" Target="../customXml/item6.xml"/><Relationship Id="rId23" Type="http://schemas.openxmlformats.org/officeDocument/2006/relationships/customXml" Target="../customXml/item14.xml"/><Relationship Id="rId28" Type="http://schemas.openxmlformats.org/officeDocument/2006/relationships/customXml" Target="../customXml/item19.xml"/><Relationship Id="rId10" Type="http://schemas.openxmlformats.org/officeDocument/2006/relationships/customXml" Target="../customXml/item1.xml"/><Relationship Id="rId19" Type="http://schemas.openxmlformats.org/officeDocument/2006/relationships/customXml" Target="../customXml/item10.xml"/><Relationship Id="rId4" Type="http://schemas.openxmlformats.org/officeDocument/2006/relationships/theme" Target="theme/theme1.xml"/><Relationship Id="rId9" Type="http://schemas.openxmlformats.org/officeDocument/2006/relationships/calcChain" Target="calcChain.xml"/><Relationship Id="rId14" Type="http://schemas.openxmlformats.org/officeDocument/2006/relationships/customXml" Target="../customXml/item5.xml"/><Relationship Id="rId22" Type="http://schemas.openxmlformats.org/officeDocument/2006/relationships/customXml" Target="../customXml/item13.xml"/><Relationship Id="rId27" Type="http://schemas.openxmlformats.org/officeDocument/2006/relationships/customXml" Target="../customXml/item18.xml"/><Relationship Id="rId30" Type="http://schemas.openxmlformats.org/officeDocument/2006/relationships/customXml" Target="../customXml/item21.xml"/></Relationships>
</file>

<file path=xl/ctrlProps/ctrlProp1.xml><?xml version="1.0" encoding="utf-8"?>
<formControlPr xmlns="http://schemas.microsoft.com/office/spreadsheetml/2009/9/main" objectType="Scroll" dx="16" fmlaLink="$E$7" horiz="1" max="2" min="1" page="1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5</xdr:row>
          <xdr:rowOff>38100</xdr:rowOff>
        </xdr:from>
        <xdr:to>
          <xdr:col>4</xdr:col>
          <xdr:colOff>476250</xdr:colOff>
          <xdr:row>8</xdr:row>
          <xdr:rowOff>28575</xdr:rowOff>
        </xdr:to>
        <xdr:sp macro="" textlink="">
          <xdr:nvSpPr>
            <xdr:cNvPr id="1025" name="Scroll Bar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6001-T/Dossiers/1%20BV/1.%20Betriebsrechnung/BRBV%20BJ%202017/BRBV%20BJ%202017%20Erfassungsmapp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EBERSICHT"/>
      <sheetName val="ER"/>
      <sheetName val="BILANZ"/>
      <sheetName val="TECHN ZERLEGUNG"/>
      <sheetName val="BESTANDESSTATISTIK"/>
      <sheetName val="BILANZIERUNGSGRUNDSAETZE"/>
      <sheetName val="BEWERTUNGSRESERVEN"/>
      <sheetName val="OFFENLEGUNGSSCHEMA"/>
      <sheetName val="BVG-MINDESTZINSSATZ"/>
      <sheetName val="TEXT"/>
    </sheetNames>
    <sheetDataSet>
      <sheetData sheetId="0">
        <row r="8">
          <cell r="G8">
            <v>2017</v>
          </cell>
        </row>
      </sheetData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0"/>
  <dimension ref="A1:GT1365"/>
  <sheetViews>
    <sheetView tabSelected="1" zoomScale="90" zoomScaleNormal="90" workbookViewId="0">
      <pane xSplit="7" ySplit="10" topLeftCell="H11" activePane="bottomRight" state="frozen"/>
      <selection activeCell="J3" sqref="J3"/>
      <selection pane="topRight" activeCell="J3" sqref="J3"/>
      <selection pane="bottomLeft" activeCell="J3" sqref="J3"/>
      <selection pane="bottomRight" activeCell="C26" sqref="C26"/>
    </sheetView>
  </sheetViews>
  <sheetFormatPr defaultColWidth="11.42578125" defaultRowHeight="15" outlineLevelRow="1" outlineLevelCol="1" x14ac:dyDescent="0.25"/>
  <cols>
    <col min="1" max="1" width="4.7109375" style="155" hidden="1" customWidth="1" outlineLevel="1"/>
    <col min="2" max="2" width="10.7109375" style="155" hidden="1" customWidth="1" outlineLevel="1"/>
    <col min="3" max="3" width="4" style="3" customWidth="1" collapsed="1"/>
    <col min="4" max="4" width="3.85546875" style="3" customWidth="1"/>
    <col min="5" max="5" width="7.5703125" style="3" customWidth="1"/>
    <col min="6" max="6" width="35.140625" style="3" customWidth="1"/>
    <col min="7" max="7" width="27.85546875" style="3" customWidth="1"/>
    <col min="8" max="12" width="15.7109375" style="3" customWidth="1"/>
    <col min="13" max="13" width="27" style="3" customWidth="1"/>
    <col min="14" max="14" width="16" style="3" customWidth="1"/>
    <col min="15" max="15" width="7.42578125" style="3" customWidth="1"/>
    <col min="16" max="16" width="2.7109375" style="3" customWidth="1"/>
    <col min="17" max="66" width="15.7109375" style="3" customWidth="1"/>
    <col min="67" max="77" width="11.42578125" style="3" customWidth="1"/>
    <col min="78" max="117" width="11.42578125" style="155"/>
    <col min="118" max="118" width="5.5703125" customWidth="1"/>
    <col min="119" max="16384" width="11.42578125" style="155"/>
  </cols>
  <sheetData>
    <row r="1" spans="1:119" s="3" customFormat="1" ht="12.75" hidden="1" customHeight="1" outlineLevel="1" x14ac:dyDescent="0.2">
      <c r="A1" s="1"/>
      <c r="B1" s="1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2" t="s">
        <v>23</v>
      </c>
      <c r="R1" s="2" t="s">
        <v>24</v>
      </c>
      <c r="S1" s="2" t="s">
        <v>25</v>
      </c>
      <c r="T1" s="2" t="s">
        <v>26</v>
      </c>
      <c r="U1" s="2" t="s">
        <v>27</v>
      </c>
      <c r="V1" s="2" t="s">
        <v>28</v>
      </c>
      <c r="W1" s="2" t="s">
        <v>29</v>
      </c>
      <c r="X1" s="2" t="s">
        <v>30</v>
      </c>
      <c r="Y1" s="2" t="s">
        <v>31</v>
      </c>
      <c r="Z1" s="2" t="s">
        <v>32</v>
      </c>
      <c r="AA1" s="2" t="s">
        <v>33</v>
      </c>
      <c r="AB1" s="2" t="s">
        <v>34</v>
      </c>
      <c r="AC1" s="2" t="s">
        <v>35</v>
      </c>
      <c r="AD1" s="2" t="s">
        <v>36</v>
      </c>
      <c r="AE1" s="2" t="s">
        <v>8</v>
      </c>
      <c r="AF1" s="2" t="s">
        <v>37</v>
      </c>
      <c r="AG1" s="2" t="s">
        <v>38</v>
      </c>
      <c r="AH1" s="2" t="s">
        <v>39</v>
      </c>
      <c r="AI1" s="2" t="s">
        <v>40</v>
      </c>
      <c r="AJ1" s="2" t="s">
        <v>41</v>
      </c>
      <c r="AK1" s="2" t="s">
        <v>42</v>
      </c>
      <c r="AL1" s="2" t="s">
        <v>43</v>
      </c>
      <c r="AM1" s="2" t="s">
        <v>44</v>
      </c>
      <c r="AN1" s="2" t="s">
        <v>45</v>
      </c>
      <c r="AO1" s="2" t="s">
        <v>46</v>
      </c>
      <c r="AP1" s="2" t="s">
        <v>47</v>
      </c>
      <c r="AQ1" s="2" t="s">
        <v>48</v>
      </c>
      <c r="AR1" s="2" t="s">
        <v>49</v>
      </c>
      <c r="AS1" s="2" t="s">
        <v>50</v>
      </c>
      <c r="AT1" s="2" t="s">
        <v>51</v>
      </c>
      <c r="AU1" s="2" t="s">
        <v>52</v>
      </c>
      <c r="AV1" s="2" t="s">
        <v>53</v>
      </c>
      <c r="AW1" s="2" t="s">
        <v>54</v>
      </c>
      <c r="AX1" s="2" t="s">
        <v>55</v>
      </c>
      <c r="AY1" s="2" t="s">
        <v>56</v>
      </c>
      <c r="AZ1" s="2" t="s">
        <v>57</v>
      </c>
      <c r="BA1" s="2" t="s">
        <v>58</v>
      </c>
      <c r="BB1" s="2" t="s">
        <v>59</v>
      </c>
      <c r="BC1" s="2" t="s">
        <v>60</v>
      </c>
      <c r="BD1" s="2" t="s">
        <v>61</v>
      </c>
      <c r="BE1" s="2" t="s">
        <v>62</v>
      </c>
      <c r="BF1" s="2" t="s">
        <v>63</v>
      </c>
      <c r="BG1" s="2" t="s">
        <v>64</v>
      </c>
      <c r="BH1" s="2" t="s">
        <v>65</v>
      </c>
      <c r="BI1" s="2" t="s">
        <v>66</v>
      </c>
      <c r="BJ1" s="2" t="s">
        <v>67</v>
      </c>
      <c r="BK1" s="2" t="s">
        <v>68</v>
      </c>
      <c r="BL1" s="2" t="s">
        <v>69</v>
      </c>
      <c r="BM1" s="2" t="s">
        <v>70</v>
      </c>
      <c r="BN1" s="2" t="s">
        <v>71</v>
      </c>
      <c r="DN1" s="714" t="s">
        <v>1011</v>
      </c>
    </row>
    <row r="2" spans="1:119" s="3" customFormat="1" ht="15.75" collapsed="1" x14ac:dyDescent="0.25">
      <c r="A2" s="1">
        <v>2</v>
      </c>
      <c r="B2" s="1"/>
      <c r="C2" s="4"/>
      <c r="D2" s="5" t="str">
        <f xml:space="preserve"> VLOOKUP( $A2 &amp; D$1, TEXTDF, Sprachwahlcode + 1, FALSE )</f>
        <v>Betriebsrechnung berufliche Vorsorge 2017</v>
      </c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9"/>
      <c r="S2" s="10"/>
      <c r="T2" s="7"/>
      <c r="U2" s="7"/>
      <c r="V2" s="9"/>
      <c r="W2" s="9"/>
      <c r="X2" s="10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DN2" s="715" t="s">
        <v>1012</v>
      </c>
    </row>
    <row r="3" spans="1:119" s="3" customFormat="1" ht="15.75" x14ac:dyDescent="0.25">
      <c r="A3" s="1">
        <v>3</v>
      </c>
      <c r="B3" s="1"/>
      <c r="C3" s="4"/>
      <c r="D3" s="11" t="str">
        <f xml:space="preserve"> VLOOKUP( $A3 &amp; D$1, TEXTDF, Sprachwahlcode + 1, FALSE )</f>
        <v>Offenlegung gegenüber den versicherten Vorsorgeeinrichtungen</v>
      </c>
      <c r="E3" s="6"/>
      <c r="F3" s="7"/>
      <c r="G3" s="7"/>
      <c r="H3" s="7"/>
      <c r="I3" s="8"/>
      <c r="J3" s="4"/>
      <c r="M3" s="4"/>
      <c r="N3" s="4"/>
      <c r="O3" s="4"/>
      <c r="P3" s="4"/>
      <c r="Q3" s="4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DN3" s="715" t="s">
        <v>1013</v>
      </c>
    </row>
    <row r="4" spans="1:119" s="21" customFormat="1" ht="12.75" x14ac:dyDescent="0.2">
      <c r="A4" s="12">
        <v>5</v>
      </c>
      <c r="B4" s="12"/>
      <c r="C4" s="13"/>
      <c r="D4" s="13" t="str">
        <f xml:space="preserve"> VLOOKUP( $A4 &amp; D$1, TEXTDF, Sprachwahlcode + 1, FALSE )</f>
        <v>ZUSAMMENZUG pro Lebensversicherer</v>
      </c>
      <c r="E4" s="14"/>
      <c r="F4" s="7"/>
      <c r="G4" s="7"/>
      <c r="H4" s="15">
        <v>0</v>
      </c>
      <c r="I4" s="16">
        <v>0</v>
      </c>
      <c r="J4" s="17">
        <v>0</v>
      </c>
      <c r="K4" s="18">
        <v>0</v>
      </c>
      <c r="L4" s="19">
        <v>0</v>
      </c>
      <c r="M4" s="20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DN4" s="715"/>
    </row>
    <row r="5" spans="1:119" s="21" customFormat="1" ht="12.75" x14ac:dyDescent="0.2">
      <c r="A5" s="12">
        <v>6</v>
      </c>
      <c r="B5" s="12"/>
      <c r="C5" s="13"/>
      <c r="D5" s="13" t="str">
        <f xml:space="preserve"> VLOOKUP( $A5 &amp; D$1, TEXTDF, Sprachwahlcode + 1, FALSE )</f>
        <v>mit Kollektivversicherung Berufliche Vorsorge</v>
      </c>
      <c r="E5" s="6"/>
      <c r="F5" s="7"/>
      <c r="G5" s="7"/>
      <c r="H5" s="22">
        <v>0</v>
      </c>
      <c r="I5" s="23">
        <v>0</v>
      </c>
      <c r="J5" s="24">
        <v>0</v>
      </c>
      <c r="K5" s="25">
        <v>0</v>
      </c>
      <c r="L5" s="26">
        <v>1</v>
      </c>
      <c r="M5" s="20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DN5" s="715" t="s">
        <v>1014</v>
      </c>
    </row>
    <row r="6" spans="1:119" s="3" customFormat="1" ht="4.5" customHeight="1" thickBot="1" x14ac:dyDescent="0.25">
      <c r="A6" s="1"/>
      <c r="B6" s="1"/>
      <c r="C6" s="4"/>
      <c r="D6" s="7"/>
      <c r="E6" s="7"/>
      <c r="F6" s="7"/>
      <c r="G6" s="7"/>
      <c r="H6" s="7"/>
      <c r="I6" s="27"/>
      <c r="J6" s="27"/>
      <c r="K6" s="27"/>
      <c r="L6" s="27"/>
      <c r="M6" s="4">
        <v>1</v>
      </c>
      <c r="N6" s="4"/>
      <c r="O6" s="4"/>
      <c r="P6" s="4"/>
      <c r="Q6" s="4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DN6" s="715"/>
    </row>
    <row r="7" spans="1:119" s="34" customFormat="1" ht="15.75" customHeight="1" thickBot="1" x14ac:dyDescent="0.25">
      <c r="A7" s="28">
        <v>8</v>
      </c>
      <c r="B7" s="29" t="s">
        <v>72</v>
      </c>
      <c r="C7" s="30"/>
      <c r="D7" s="7"/>
      <c r="E7" s="31">
        <v>1</v>
      </c>
      <c r="F7" s="32" t="s">
        <v>73</v>
      </c>
      <c r="G7" s="33"/>
      <c r="H7" s="723" t="str">
        <f xml:space="preserve"> VLOOKUP( $A7 &amp; H$1, TEXTDF, Sprachwahlcode + 1, FALSE )</f>
        <v>Aggregierung Berichtsjahr</v>
      </c>
      <c r="I7" s="724"/>
      <c r="J7" s="724"/>
      <c r="K7" s="724"/>
      <c r="L7" s="725"/>
      <c r="M7" s="726"/>
      <c r="N7" s="727"/>
      <c r="O7" s="727"/>
      <c r="P7" s="728"/>
      <c r="Q7" s="729" t="str">
        <f xml:space="preserve"> VLOOKUP( $A7 &amp; R$1, TEXTDF, Sprachwahlcode + 1, FALSE )</f>
        <v>Aggregierung Vorjahr</v>
      </c>
      <c r="R7" s="730"/>
      <c r="S7" s="730"/>
      <c r="T7" s="730"/>
      <c r="U7" s="731"/>
      <c r="V7" s="720" t="s">
        <v>74</v>
      </c>
      <c r="W7" s="721"/>
      <c r="X7" s="721"/>
      <c r="Y7" s="721"/>
      <c r="Z7" s="722"/>
      <c r="AA7" s="720" t="s">
        <v>1</v>
      </c>
      <c r="AB7" s="721" t="s">
        <v>0</v>
      </c>
      <c r="AC7" s="721"/>
      <c r="AD7" s="721"/>
      <c r="AE7" s="722"/>
      <c r="AF7" s="720" t="s">
        <v>2</v>
      </c>
      <c r="AG7" s="721" t="s">
        <v>2</v>
      </c>
      <c r="AH7" s="721"/>
      <c r="AI7" s="721"/>
      <c r="AJ7" s="722"/>
      <c r="AK7" s="737" t="s">
        <v>3</v>
      </c>
      <c r="AL7" s="721" t="s">
        <v>3</v>
      </c>
      <c r="AM7" s="721"/>
      <c r="AN7" s="721"/>
      <c r="AO7" s="722"/>
      <c r="AP7" s="720" t="s">
        <v>75</v>
      </c>
      <c r="AQ7" s="721" t="s">
        <v>75</v>
      </c>
      <c r="AR7" s="721"/>
      <c r="AS7" s="721"/>
      <c r="AT7" s="722"/>
      <c r="AU7" s="720" t="s">
        <v>4</v>
      </c>
      <c r="AV7" s="721" t="s">
        <v>4</v>
      </c>
      <c r="AW7" s="721"/>
      <c r="AX7" s="721"/>
      <c r="AY7" s="722"/>
      <c r="AZ7" s="720" t="s">
        <v>5</v>
      </c>
      <c r="BA7" s="721" t="s">
        <v>76</v>
      </c>
      <c r="BB7" s="721"/>
      <c r="BC7" s="721"/>
      <c r="BD7" s="722"/>
      <c r="BE7" s="720" t="s">
        <v>6</v>
      </c>
      <c r="BF7" s="721" t="s">
        <v>6</v>
      </c>
      <c r="BG7" s="721"/>
      <c r="BH7" s="721"/>
      <c r="BI7" s="722"/>
      <c r="BJ7" s="720" t="s">
        <v>7</v>
      </c>
      <c r="BK7" s="721" t="s">
        <v>7</v>
      </c>
      <c r="BL7" s="721"/>
      <c r="BM7" s="721"/>
      <c r="BN7" s="722"/>
      <c r="DN7" s="715" t="s">
        <v>1015</v>
      </c>
    </row>
    <row r="8" spans="1:119" s="3" customFormat="1" ht="1.5" customHeight="1" x14ac:dyDescent="0.2">
      <c r="A8" s="1"/>
      <c r="B8" s="1"/>
      <c r="C8" s="4"/>
      <c r="D8" s="7"/>
      <c r="E8" s="7"/>
      <c r="F8" s="7"/>
      <c r="G8" s="7"/>
      <c r="H8" s="35"/>
      <c r="I8" s="36"/>
      <c r="J8" s="36"/>
      <c r="K8" s="36"/>
      <c r="L8" s="37"/>
      <c r="M8" s="38"/>
      <c r="N8" s="39"/>
      <c r="O8" s="39"/>
      <c r="P8" s="40"/>
      <c r="Q8" s="41"/>
      <c r="R8" s="42"/>
      <c r="S8" s="42"/>
      <c r="T8" s="42"/>
      <c r="U8" s="42"/>
      <c r="V8" s="35"/>
      <c r="W8" s="43"/>
      <c r="X8" s="43"/>
      <c r="Y8" s="43"/>
      <c r="Z8" s="44"/>
      <c r="AA8" s="35"/>
      <c r="AB8" s="43"/>
      <c r="AC8" s="43"/>
      <c r="AD8" s="43"/>
      <c r="AE8" s="44"/>
      <c r="AF8" s="35"/>
      <c r="AG8" s="43"/>
      <c r="AH8" s="43"/>
      <c r="AI8" s="43"/>
      <c r="AJ8" s="44"/>
      <c r="AK8" s="35"/>
      <c r="AL8" s="43"/>
      <c r="AM8" s="43"/>
      <c r="AN8" s="43"/>
      <c r="AO8" s="44"/>
      <c r="AP8" s="35"/>
      <c r="AQ8" s="43"/>
      <c r="AR8" s="43"/>
      <c r="AS8" s="43"/>
      <c r="AT8" s="44"/>
      <c r="AU8" s="35"/>
      <c r="AV8" s="43"/>
      <c r="AW8" s="43"/>
      <c r="AX8" s="43"/>
      <c r="AY8" s="44"/>
      <c r="AZ8" s="35"/>
      <c r="BA8" s="43"/>
      <c r="BB8" s="43"/>
      <c r="BC8" s="43"/>
      <c r="BD8" s="44"/>
      <c r="BE8" s="35"/>
      <c r="BF8" s="43"/>
      <c r="BG8" s="43"/>
      <c r="BH8" s="43"/>
      <c r="BI8" s="44"/>
      <c r="BJ8" s="35"/>
      <c r="BK8" s="43"/>
      <c r="BL8" s="43"/>
      <c r="BM8" s="43"/>
      <c r="BN8" s="44"/>
      <c r="DN8" s="715"/>
    </row>
    <row r="9" spans="1:119" s="3" customFormat="1" ht="15" customHeight="1" thickBot="1" x14ac:dyDescent="0.25">
      <c r="A9" s="28">
        <v>10</v>
      </c>
      <c r="B9" s="28"/>
      <c r="C9" s="30"/>
      <c r="D9" s="45" t="str">
        <f xml:space="preserve"> VLOOKUP( $A9 &amp; D$1, TEXTDF, Sprachwahlcode + 1, FALSE )</f>
        <v>Angaben in 1000 Franken, gemäss statutarischem Rechnungsabschluss</v>
      </c>
      <c r="E9" s="45"/>
      <c r="F9" s="45"/>
      <c r="G9" s="45"/>
      <c r="H9" s="46" t="str">
        <f xml:space="preserve"> VLOOKUP( $A9 &amp; H$1, TEXTDF, Sprachwahlcode + 1, FALSE )</f>
        <v>Spalte 0</v>
      </c>
      <c r="I9" s="47" t="str">
        <f xml:space="preserve"> VLOOKUP( $A9 &amp; I$1, TEXTDF, Sprachwahlcode + 1, FALSE )</f>
        <v>Spalte 1</v>
      </c>
      <c r="J9" s="47" t="str">
        <f xml:space="preserve"> VLOOKUP( $A9 &amp; J$1, TEXTDF, Sprachwahlcode + 1, FALSE )</f>
        <v>Spalte 2</v>
      </c>
      <c r="K9" s="47" t="str">
        <f xml:space="preserve"> VLOOKUP( $A9 &amp; K$1, TEXTDF, Sprachwahlcode + 1, FALSE )</f>
        <v>Spalte 3</v>
      </c>
      <c r="L9" s="47" t="str">
        <f xml:space="preserve"> VLOOKUP( $A9 &amp; L$1, TEXTDF, Sprachwahlcode + 1, FALSE )</f>
        <v>Spalte 4</v>
      </c>
      <c r="M9" s="48"/>
      <c r="N9" s="49"/>
      <c r="O9" s="49"/>
      <c r="P9" s="50"/>
      <c r="Q9" s="51" t="str">
        <f xml:space="preserve"> VLOOKUP( $A9 &amp; Q$1, TEXTDF, Sprachwahlcode + 1, FALSE )</f>
        <v>Spalte 0</v>
      </c>
      <c r="R9" s="47" t="str">
        <f xml:space="preserve"> VLOOKUP( $A9 &amp; R$1, TEXTDF, Sprachwahlcode + 1, FALSE )</f>
        <v>Spalte 1</v>
      </c>
      <c r="S9" s="47" t="str">
        <f xml:space="preserve"> VLOOKUP( $A9 &amp; S$1, TEXTDF, Sprachwahlcode + 1, FALSE )</f>
        <v>Spalte 2</v>
      </c>
      <c r="T9" s="47" t="str">
        <f xml:space="preserve"> VLOOKUP( $A9 &amp; T$1, TEXTDF, Sprachwahlcode + 1, FALSE )</f>
        <v>Spalte 3</v>
      </c>
      <c r="U9" s="47" t="str">
        <f xml:space="preserve"> VLOOKUP( $A9 &amp; U$1, TEXTDF, Sprachwahlcode + 1, FALSE )</f>
        <v>Spalte 4</v>
      </c>
      <c r="V9" s="52" t="str">
        <f>$H9</f>
        <v>Spalte 0</v>
      </c>
      <c r="W9" s="53" t="str">
        <f>$I9</f>
        <v>Spalte 1</v>
      </c>
      <c r="X9" s="53" t="str">
        <f>$J9</f>
        <v>Spalte 2</v>
      </c>
      <c r="Y9" s="53" t="str">
        <f>$K9</f>
        <v>Spalte 3</v>
      </c>
      <c r="Z9" s="54" t="str">
        <f>$L9</f>
        <v>Spalte 4</v>
      </c>
      <c r="AA9" s="52" t="str">
        <f>$H9</f>
        <v>Spalte 0</v>
      </c>
      <c r="AB9" s="53" t="str">
        <f>$I9</f>
        <v>Spalte 1</v>
      </c>
      <c r="AC9" s="53" t="str">
        <f>$J9</f>
        <v>Spalte 2</v>
      </c>
      <c r="AD9" s="53" t="str">
        <f>$K9</f>
        <v>Spalte 3</v>
      </c>
      <c r="AE9" s="54" t="str">
        <f>$L9</f>
        <v>Spalte 4</v>
      </c>
      <c r="AF9" s="52" t="str">
        <f>$H9</f>
        <v>Spalte 0</v>
      </c>
      <c r="AG9" s="53" t="str">
        <f>$I9</f>
        <v>Spalte 1</v>
      </c>
      <c r="AH9" s="53" t="str">
        <f>$J9</f>
        <v>Spalte 2</v>
      </c>
      <c r="AI9" s="53" t="str">
        <f>$K9</f>
        <v>Spalte 3</v>
      </c>
      <c r="AJ9" s="54" t="str">
        <f>$L9</f>
        <v>Spalte 4</v>
      </c>
      <c r="AK9" s="52" t="str">
        <f>$H9</f>
        <v>Spalte 0</v>
      </c>
      <c r="AL9" s="53" t="str">
        <f>$I9</f>
        <v>Spalte 1</v>
      </c>
      <c r="AM9" s="53" t="str">
        <f>$J9</f>
        <v>Spalte 2</v>
      </c>
      <c r="AN9" s="53" t="str">
        <f>$K9</f>
        <v>Spalte 3</v>
      </c>
      <c r="AO9" s="54" t="str">
        <f>$L9</f>
        <v>Spalte 4</v>
      </c>
      <c r="AP9" s="52" t="str">
        <f>$H9</f>
        <v>Spalte 0</v>
      </c>
      <c r="AQ9" s="53" t="str">
        <f>$I9</f>
        <v>Spalte 1</v>
      </c>
      <c r="AR9" s="53" t="str">
        <f>$J9</f>
        <v>Spalte 2</v>
      </c>
      <c r="AS9" s="53" t="str">
        <f>$K9</f>
        <v>Spalte 3</v>
      </c>
      <c r="AT9" s="54" t="str">
        <f>$L9</f>
        <v>Spalte 4</v>
      </c>
      <c r="AU9" s="52" t="str">
        <f>$H9</f>
        <v>Spalte 0</v>
      </c>
      <c r="AV9" s="53" t="str">
        <f>$I9</f>
        <v>Spalte 1</v>
      </c>
      <c r="AW9" s="53" t="str">
        <f>$J9</f>
        <v>Spalte 2</v>
      </c>
      <c r="AX9" s="53" t="str">
        <f>$K9</f>
        <v>Spalte 3</v>
      </c>
      <c r="AY9" s="54" t="str">
        <f>$L9</f>
        <v>Spalte 4</v>
      </c>
      <c r="AZ9" s="52" t="str">
        <f>$H9</f>
        <v>Spalte 0</v>
      </c>
      <c r="BA9" s="53" t="str">
        <f>$I9</f>
        <v>Spalte 1</v>
      </c>
      <c r="BB9" s="53" t="str">
        <f>$J9</f>
        <v>Spalte 2</v>
      </c>
      <c r="BC9" s="53" t="str">
        <f>$K9</f>
        <v>Spalte 3</v>
      </c>
      <c r="BD9" s="54" t="str">
        <f>$L9</f>
        <v>Spalte 4</v>
      </c>
      <c r="BE9" s="52" t="str">
        <f>$H9</f>
        <v>Spalte 0</v>
      </c>
      <c r="BF9" s="53" t="str">
        <f>$I9</f>
        <v>Spalte 1</v>
      </c>
      <c r="BG9" s="53" t="str">
        <f>$J9</f>
        <v>Spalte 2</v>
      </c>
      <c r="BH9" s="53" t="str">
        <f>$K9</f>
        <v>Spalte 3</v>
      </c>
      <c r="BI9" s="54" t="str">
        <f>$L9</f>
        <v>Spalte 4</v>
      </c>
      <c r="BJ9" s="52" t="str">
        <f>$H9</f>
        <v>Spalte 0</v>
      </c>
      <c r="BK9" s="53" t="str">
        <f>$I9</f>
        <v>Spalte 1</v>
      </c>
      <c r="BL9" s="53" t="str">
        <f>$J9</f>
        <v>Spalte 2</v>
      </c>
      <c r="BM9" s="53" t="str">
        <f>$K9</f>
        <v>Spalte 3</v>
      </c>
      <c r="BN9" s="54" t="str">
        <f>$L9</f>
        <v>Spalte 4</v>
      </c>
      <c r="DN9" s="715"/>
    </row>
    <row r="10" spans="1:119" s="3" customFormat="1" ht="3.75" customHeight="1" x14ac:dyDescent="0.2">
      <c r="A10" s="1"/>
      <c r="B10" s="1"/>
      <c r="C10" s="4"/>
      <c r="D10" s="7"/>
      <c r="E10" s="7"/>
      <c r="F10" s="7"/>
      <c r="G10" s="7"/>
      <c r="H10" s="55"/>
      <c r="I10" s="36"/>
      <c r="J10" s="36"/>
      <c r="K10" s="36"/>
      <c r="L10" s="37"/>
      <c r="M10" s="38"/>
      <c r="N10" s="39"/>
      <c r="O10" s="39"/>
      <c r="P10" s="40"/>
      <c r="Q10" s="55"/>
      <c r="R10" s="36"/>
      <c r="S10" s="36"/>
      <c r="T10" s="36"/>
      <c r="U10" s="36"/>
      <c r="V10" s="56"/>
      <c r="W10" s="57"/>
      <c r="X10" s="57"/>
      <c r="Y10" s="57"/>
      <c r="Z10" s="58"/>
      <c r="AA10" s="56"/>
      <c r="AB10" s="57"/>
      <c r="AC10" s="57"/>
      <c r="AD10" s="57"/>
      <c r="AE10" s="58"/>
      <c r="AF10" s="56"/>
      <c r="AG10" s="57"/>
      <c r="AH10" s="57"/>
      <c r="AI10" s="57"/>
      <c r="AJ10" s="58"/>
      <c r="AK10" s="56"/>
      <c r="AL10" s="57"/>
      <c r="AM10" s="57"/>
      <c r="AN10" s="57"/>
      <c r="AO10" s="58"/>
      <c r="AP10" s="56"/>
      <c r="AQ10" s="57"/>
      <c r="AR10" s="57"/>
      <c r="AS10" s="57"/>
      <c r="AT10" s="58"/>
      <c r="AU10" s="56"/>
      <c r="AV10" s="57"/>
      <c r="AW10" s="57"/>
      <c r="AX10" s="57"/>
      <c r="AY10" s="58"/>
      <c r="AZ10" s="56"/>
      <c r="BA10" s="57"/>
      <c r="BB10" s="57"/>
      <c r="BC10" s="57"/>
      <c r="BD10" s="58"/>
      <c r="BE10" s="56"/>
      <c r="BF10" s="57"/>
      <c r="BG10" s="57"/>
      <c r="BH10" s="57"/>
      <c r="BI10" s="58"/>
      <c r="BJ10" s="56"/>
      <c r="BK10" s="57"/>
      <c r="BL10" s="57"/>
      <c r="BM10" s="57"/>
      <c r="BN10" s="58"/>
      <c r="DN10" s="715" t="s">
        <v>1016</v>
      </c>
    </row>
    <row r="11" spans="1:119" s="3" customFormat="1" ht="3" customHeight="1" x14ac:dyDescent="0.2">
      <c r="A11" s="1"/>
      <c r="B11" s="1"/>
      <c r="C11" s="4"/>
      <c r="D11" s="7"/>
      <c r="E11" s="7"/>
      <c r="F11" s="7"/>
      <c r="G11" s="7"/>
      <c r="H11" s="59"/>
      <c r="I11" s="60"/>
      <c r="J11" s="36"/>
      <c r="K11" s="36"/>
      <c r="L11" s="61"/>
      <c r="M11" s="62"/>
      <c r="N11" s="63"/>
      <c r="O11" s="63"/>
      <c r="P11" s="64"/>
      <c r="Q11" s="59"/>
      <c r="R11" s="60"/>
      <c r="S11" s="36"/>
      <c r="T11" s="36"/>
      <c r="U11" s="60"/>
      <c r="V11" s="65"/>
      <c r="W11" s="66"/>
      <c r="X11" s="57"/>
      <c r="Y11" s="57"/>
      <c r="Z11" s="67"/>
      <c r="AA11" s="65"/>
      <c r="AB11" s="66"/>
      <c r="AC11" s="57"/>
      <c r="AD11" s="57"/>
      <c r="AE11" s="67"/>
      <c r="AF11" s="65"/>
      <c r="AG11" s="66"/>
      <c r="AH11" s="57"/>
      <c r="AI11" s="57"/>
      <c r="AJ11" s="67"/>
      <c r="AK11" s="65"/>
      <c r="AL11" s="66"/>
      <c r="AM11" s="57"/>
      <c r="AN11" s="57"/>
      <c r="AO11" s="67"/>
      <c r="AP11" s="65"/>
      <c r="AQ11" s="66"/>
      <c r="AR11" s="57"/>
      <c r="AS11" s="57"/>
      <c r="AT11" s="67"/>
      <c r="AU11" s="65"/>
      <c r="AV11" s="66"/>
      <c r="AW11" s="57"/>
      <c r="AX11" s="57"/>
      <c r="AY11" s="67"/>
      <c r="AZ11" s="65"/>
      <c r="BA11" s="66"/>
      <c r="BB11" s="57"/>
      <c r="BC11" s="57"/>
      <c r="BD11" s="67"/>
      <c r="BE11" s="65"/>
      <c r="BF11" s="66"/>
      <c r="BG11" s="57"/>
      <c r="BH11" s="57"/>
      <c r="BI11" s="67"/>
      <c r="BJ11" s="68"/>
      <c r="BK11" s="69"/>
      <c r="BL11" s="69"/>
      <c r="BM11" s="69"/>
      <c r="BN11" s="67"/>
      <c r="DN11" s="715"/>
    </row>
    <row r="12" spans="1:119" s="3" customFormat="1" ht="12.75" customHeight="1" x14ac:dyDescent="0.2">
      <c r="A12" s="1">
        <v>12</v>
      </c>
      <c r="B12" s="70"/>
      <c r="C12" s="71"/>
      <c r="D12" s="14" t="str">
        <f xml:space="preserve"> VLOOKUP( $A12 &amp; D$1, TEXTDF, Sprachwahlcode + 1, FALSE )</f>
        <v>I.  Erfolgsrechnung</v>
      </c>
      <c r="E12" s="14"/>
      <c r="F12" s="7"/>
      <c r="G12" s="7"/>
      <c r="H12" s="72"/>
      <c r="I12" s="73"/>
      <c r="J12" s="73"/>
      <c r="K12" s="73"/>
      <c r="L12" s="74" t="str">
        <f xml:space="preserve"> VLOOKUP( $A12 &amp; L$1, TEXTDF, Sprachwahlcode + 1, FALSE )</f>
        <v>Aufgliederung Sparprämie</v>
      </c>
      <c r="M12" s="75"/>
      <c r="N12" s="76"/>
      <c r="O12" s="76"/>
      <c r="P12" s="77"/>
      <c r="Q12" s="72"/>
      <c r="R12" s="73"/>
      <c r="S12" s="78"/>
      <c r="T12" s="78"/>
      <c r="U12" s="79" t="str">
        <f xml:space="preserve"> VLOOKUP( $A12 &amp; U$1, TEXTDF, Sprachwahlcode + 1, FALSE )</f>
        <v>Aufgl. Sparprämie</v>
      </c>
      <c r="V12" s="56"/>
      <c r="W12" s="57"/>
      <c r="X12" s="57"/>
      <c r="Y12" s="57"/>
      <c r="Z12" s="80" t="str">
        <f>$U12</f>
        <v>Aufgl. Sparprämie</v>
      </c>
      <c r="AA12" s="56"/>
      <c r="AB12" s="57"/>
      <c r="AC12" s="57"/>
      <c r="AD12" s="57"/>
      <c r="AE12" s="80" t="str">
        <f>$U12</f>
        <v>Aufgl. Sparprämie</v>
      </c>
      <c r="AF12" s="56"/>
      <c r="AG12" s="57"/>
      <c r="AH12" s="57"/>
      <c r="AI12" s="57"/>
      <c r="AJ12" s="80" t="str">
        <f>$U12</f>
        <v>Aufgl. Sparprämie</v>
      </c>
      <c r="AK12" s="56"/>
      <c r="AL12" s="57"/>
      <c r="AM12" s="57"/>
      <c r="AN12" s="57"/>
      <c r="AO12" s="80" t="str">
        <f>$U12</f>
        <v>Aufgl. Sparprämie</v>
      </c>
      <c r="AP12" s="56"/>
      <c r="AQ12" s="57"/>
      <c r="AR12" s="57"/>
      <c r="AS12" s="57"/>
      <c r="AT12" s="80" t="str">
        <f>$U12</f>
        <v>Aufgl. Sparprämie</v>
      </c>
      <c r="AU12" s="56"/>
      <c r="AV12" s="57"/>
      <c r="AW12" s="57"/>
      <c r="AX12" s="57"/>
      <c r="AY12" s="80" t="str">
        <f>$U12</f>
        <v>Aufgl. Sparprämie</v>
      </c>
      <c r="AZ12" s="56"/>
      <c r="BA12" s="57"/>
      <c r="BB12" s="57"/>
      <c r="BC12" s="57"/>
      <c r="BD12" s="80" t="str">
        <f>$U12</f>
        <v>Aufgl. Sparprämie</v>
      </c>
      <c r="BE12" s="56"/>
      <c r="BF12" s="57"/>
      <c r="BG12" s="57"/>
      <c r="BH12" s="57"/>
      <c r="BI12" s="80" t="str">
        <f>$U12</f>
        <v>Aufgl. Sparprämie</v>
      </c>
      <c r="BJ12" s="56"/>
      <c r="BK12" s="57"/>
      <c r="BL12" s="57"/>
      <c r="BM12" s="57"/>
      <c r="BN12" s="80" t="str">
        <f>$U12</f>
        <v>Aufgl. Sparprämie</v>
      </c>
      <c r="DN12" s="715" t="s">
        <v>1017</v>
      </c>
    </row>
    <row r="13" spans="1:119" s="3" customFormat="1" ht="12.75" x14ac:dyDescent="0.2">
      <c r="A13" s="1">
        <v>13</v>
      </c>
      <c r="B13" s="70" t="s">
        <v>77</v>
      </c>
      <c r="C13" s="71" t="s">
        <v>78</v>
      </c>
      <c r="D13" s="14"/>
      <c r="E13" s="7"/>
      <c r="F13" s="7"/>
      <c r="G13" s="81" t="str">
        <f t="shared" ref="G13:G18" si="0" xml:space="preserve"> VLOOKUP( $A13 &amp; G$1, TEXTDF, Sprachwahlcode + 1, FALSE )</f>
        <v>Spalte 4: Beiträge an Altersguthaben</v>
      </c>
      <c r="H13" s="72"/>
      <c r="I13" s="73"/>
      <c r="J13" s="73"/>
      <c r="K13" s="82"/>
      <c r="L13" s="83">
        <f t="shared" ref="L13:L18" si="1" xml:space="preserve"> MAX($H$4,$L$5) * Z13 + MAX($I$4,$L$5) * AE13 + MAX($J$4,$L$5) * AJ13 + MAX($K$4,$L$5) * AO13 + MAX($L$4,$L$5) * AT13 + MAX($I$5,$L$5) * BD13 + MAX($H$5,$L$5) * AY13 + MAX($J$5,$L$5) * BI13 + MAX($K$5,$L$5) * BN13</f>
        <v>7564945.6265452635</v>
      </c>
      <c r="M13" s="84" t="str">
        <f t="shared" ref="M13:M20" si="2" xml:space="preserve"> VLOOKUP( $A13 &amp; M$1, TEXTDF, Sprachwahlcode + 1, FALSE )</f>
        <v>Beiträge an Altersguthaben</v>
      </c>
      <c r="N13" s="85"/>
      <c r="O13" s="86">
        <f>IF($K$17&lt;&gt;0,$L$13/$K$17,0)</f>
        <v>0.33779228456139521</v>
      </c>
      <c r="P13" s="87"/>
      <c r="Q13" s="72"/>
      <c r="R13" s="73"/>
      <c r="S13" s="78"/>
      <c r="T13" s="78"/>
      <c r="U13" s="83">
        <v>7482747.3040494928</v>
      </c>
      <c r="V13" s="56"/>
      <c r="W13" s="57" t="s">
        <v>331</v>
      </c>
      <c r="X13" s="57"/>
      <c r="Y13" s="57"/>
      <c r="Z13" s="88">
        <v>2432095.808247502</v>
      </c>
      <c r="AA13" s="56"/>
      <c r="AB13" s="57" t="s">
        <v>331</v>
      </c>
      <c r="AC13" s="57"/>
      <c r="AD13" s="57"/>
      <c r="AE13" s="88">
        <v>2507979.2185799996</v>
      </c>
      <c r="AF13" s="56"/>
      <c r="AG13" s="57" t="s">
        <v>331</v>
      </c>
      <c r="AH13" s="57"/>
      <c r="AI13" s="57"/>
      <c r="AJ13" s="88">
        <v>889399.58623000002</v>
      </c>
      <c r="AK13" s="56"/>
      <c r="AL13" s="57" t="s">
        <v>331</v>
      </c>
      <c r="AM13" s="57"/>
      <c r="AN13" s="57"/>
      <c r="AO13" s="83">
        <v>829107.85924725002</v>
      </c>
      <c r="AP13" s="56"/>
      <c r="AQ13" s="57" t="s">
        <v>331</v>
      </c>
      <c r="AR13" s="57"/>
      <c r="AS13" s="57"/>
      <c r="AT13" s="88">
        <v>593235.45897000004</v>
      </c>
      <c r="AU13" s="56"/>
      <c r="AV13" s="57" t="s">
        <v>331</v>
      </c>
      <c r="AW13" s="57"/>
      <c r="AX13" s="57"/>
      <c r="AY13" s="88">
        <v>197842</v>
      </c>
      <c r="AZ13" s="56"/>
      <c r="BA13" s="57" t="s">
        <v>331</v>
      </c>
      <c r="BB13" s="57"/>
      <c r="BC13" s="57"/>
      <c r="BD13" s="88">
        <v>115175.25177709141</v>
      </c>
      <c r="BE13" s="56"/>
      <c r="BF13" s="57" t="s">
        <v>1018</v>
      </c>
      <c r="BG13" s="57"/>
      <c r="BH13" s="57"/>
      <c r="BI13" s="88">
        <v>0</v>
      </c>
      <c r="BJ13" s="56"/>
      <c r="BK13" s="57" t="s">
        <v>331</v>
      </c>
      <c r="BL13" s="57"/>
      <c r="BM13" s="57"/>
      <c r="BN13" s="88">
        <v>110.4434934199835</v>
      </c>
      <c r="DN13" s="716" t="s">
        <v>78</v>
      </c>
      <c r="DO13" s="3" t="b">
        <f>+C13=DN13</f>
        <v>1</v>
      </c>
    </row>
    <row r="14" spans="1:119" s="3" customFormat="1" ht="12.75" x14ac:dyDescent="0.2">
      <c r="A14" s="1">
        <v>14</v>
      </c>
      <c r="B14" s="89" t="s">
        <v>1026</v>
      </c>
      <c r="C14" s="71" t="s">
        <v>79</v>
      </c>
      <c r="D14" s="7"/>
      <c r="E14" s="90" t="str">
        <f xml:space="preserve"> VLOOKUP( $A14 &amp; E$1, TEXTDF, Sprachwahlcode + 1, FALSE )</f>
        <v>Prämien</v>
      </c>
      <c r="F14" s="91"/>
      <c r="G14" s="92" t="str">
        <f t="shared" si="0"/>
        <v>Spalte 4: Indiv. eingebrachte Altersguthaben</v>
      </c>
      <c r="H14" s="72"/>
      <c r="I14" s="73"/>
      <c r="J14" s="73"/>
      <c r="K14" s="73"/>
      <c r="L14" s="83">
        <f t="shared" si="1"/>
        <v>8587972.5233631562</v>
      </c>
      <c r="M14" s="93" t="str">
        <f t="shared" si="2"/>
        <v>Individuell eingebrachte Altersguthaben</v>
      </c>
      <c r="N14" s="94"/>
      <c r="O14" s="86">
        <f>IF($K$17&lt;&gt;0,$L$14/$K$17,0)</f>
        <v>0.38347279698058162</v>
      </c>
      <c r="P14" s="95"/>
      <c r="Q14" s="72"/>
      <c r="R14" s="73"/>
      <c r="S14" s="78"/>
      <c r="T14" s="78"/>
      <c r="U14" s="96">
        <v>8741641.3688391093</v>
      </c>
      <c r="V14" s="56"/>
      <c r="W14" s="57" t="s">
        <v>332</v>
      </c>
      <c r="X14" s="57"/>
      <c r="Y14" s="57"/>
      <c r="Z14" s="97">
        <v>3160215.6681592683</v>
      </c>
      <c r="AA14" s="56"/>
      <c r="AB14" s="57" t="s">
        <v>332</v>
      </c>
      <c r="AC14" s="57"/>
      <c r="AD14" s="57"/>
      <c r="AE14" s="97">
        <v>2678367.0886638877</v>
      </c>
      <c r="AF14" s="56"/>
      <c r="AG14" s="57" t="s">
        <v>332</v>
      </c>
      <c r="AH14" s="57"/>
      <c r="AI14" s="57"/>
      <c r="AJ14" s="97">
        <v>954627.26857000007</v>
      </c>
      <c r="AK14" s="56"/>
      <c r="AL14" s="57" t="s">
        <v>332</v>
      </c>
      <c r="AM14" s="57"/>
      <c r="AN14" s="57"/>
      <c r="AO14" s="98">
        <v>983973.01857999992</v>
      </c>
      <c r="AP14" s="56"/>
      <c r="AQ14" s="57" t="s">
        <v>332</v>
      </c>
      <c r="AR14" s="57"/>
      <c r="AS14" s="57"/>
      <c r="AT14" s="97">
        <v>486193.14990999998</v>
      </c>
      <c r="AU14" s="56"/>
      <c r="AV14" s="57" t="s">
        <v>332</v>
      </c>
      <c r="AW14" s="57"/>
      <c r="AX14" s="57"/>
      <c r="AY14" s="97">
        <v>194896.31737999999</v>
      </c>
      <c r="AZ14" s="56"/>
      <c r="BA14" s="57" t="s">
        <v>332</v>
      </c>
      <c r="BB14" s="57"/>
      <c r="BC14" s="57"/>
      <c r="BD14" s="97">
        <v>129700.01209999991</v>
      </c>
      <c r="BE14" s="56"/>
      <c r="BF14" s="57" t="s">
        <v>1019</v>
      </c>
      <c r="BG14" s="57"/>
      <c r="BH14" s="57"/>
      <c r="BI14" s="88">
        <v>0</v>
      </c>
      <c r="BJ14" s="56"/>
      <c r="BK14" s="57" t="s">
        <v>332</v>
      </c>
      <c r="BL14" s="57"/>
      <c r="BM14" s="57"/>
      <c r="BN14" s="97">
        <v>0</v>
      </c>
      <c r="DN14" s="717" t="s">
        <v>79</v>
      </c>
      <c r="DO14" s="3" t="b">
        <f t="shared" ref="DO14:DO77" si="3">+C14=DN14</f>
        <v>1</v>
      </c>
    </row>
    <row r="15" spans="1:119" s="3" customFormat="1" ht="12.75" x14ac:dyDescent="0.2">
      <c r="A15" s="1">
        <v>15</v>
      </c>
      <c r="B15" s="89">
        <v>395</v>
      </c>
      <c r="C15" s="71">
        <v>395</v>
      </c>
      <c r="D15" s="7"/>
      <c r="E15" s="57"/>
      <c r="F15" s="7" t="str">
        <f xml:space="preserve"> VLOOKUP( $A15 &amp; F$1, TEXTDF, Sprachwahlcode + 1, FALSE )</f>
        <v>Sparprämien</v>
      </c>
      <c r="G15" s="99" t="str">
        <f t="shared" si="0"/>
        <v>Spalte 4: Altersguthaben aus Vertragsübernahmen</v>
      </c>
      <c r="H15" s="100"/>
      <c r="I15" s="101"/>
      <c r="J15" s="102">
        <f xml:space="preserve"> MAX($H$4,$L$5) * X15 + MAX($I$4,$L$5) * AC15 + MAX($J$4,$L$5) * AH15 + MAX($K$4,$L$5) * AM15 + MAX($L$4,$L$5) * AR15 + MAX($I$5,$L$5) * BB15 + MAX($H$5,$L$5) * AW15 + MAX($J$5,$L$5) * BG15 + MAX($K$5,$L$5) * BL15</f>
        <v>19178283.488156285</v>
      </c>
      <c r="K15" s="103"/>
      <c r="L15" s="104">
        <f t="shared" si="1"/>
        <v>1771377.9879000001</v>
      </c>
      <c r="M15" s="93" t="str">
        <f t="shared" si="2"/>
        <v>Altersguthaben aus Vertragsübernahmen</v>
      </c>
      <c r="N15" s="94"/>
      <c r="O15" s="86">
        <f>IF($K$17&lt;&gt;0,$L$15/$K$17,0)</f>
        <v>7.9096116071856654E-2</v>
      </c>
      <c r="P15" s="95"/>
      <c r="Q15" s="100"/>
      <c r="R15" s="101"/>
      <c r="S15" s="102">
        <v>20000071.802627575</v>
      </c>
      <c r="T15" s="103"/>
      <c r="U15" s="105">
        <v>2168511.3339399998</v>
      </c>
      <c r="V15" s="106"/>
      <c r="W15" s="107"/>
      <c r="X15" s="108">
        <v>6736230.5391075024</v>
      </c>
      <c r="Y15" s="109"/>
      <c r="Z15" s="110">
        <v>449576.91844999994</v>
      </c>
      <c r="AA15" s="106"/>
      <c r="AB15" s="107"/>
      <c r="AC15" s="108">
        <v>5799133.8934525112</v>
      </c>
      <c r="AD15" s="109"/>
      <c r="AE15" s="110">
        <v>539916.44400000002</v>
      </c>
      <c r="AF15" s="106"/>
      <c r="AG15" s="107"/>
      <c r="AH15" s="108">
        <v>2205003.8782500001</v>
      </c>
      <c r="AI15" s="109"/>
      <c r="AJ15" s="110">
        <v>274503.95945999998</v>
      </c>
      <c r="AK15" s="106"/>
      <c r="AL15" s="107"/>
      <c r="AM15" s="102">
        <v>2171499.3704872504</v>
      </c>
      <c r="AN15" s="109"/>
      <c r="AO15" s="111">
        <v>285762.3518</v>
      </c>
      <c r="AP15" s="106"/>
      <c r="AQ15" s="107"/>
      <c r="AR15" s="108">
        <v>1202991.7772400002</v>
      </c>
      <c r="AS15" s="109"/>
      <c r="AT15" s="110">
        <v>109335.14748000003</v>
      </c>
      <c r="AU15" s="106"/>
      <c r="AV15" s="107"/>
      <c r="AW15" s="108">
        <v>462173.83285999997</v>
      </c>
      <c r="AX15" s="109"/>
      <c r="AY15" s="110">
        <v>69435.371859999999</v>
      </c>
      <c r="AZ15" s="106"/>
      <c r="BA15" s="107"/>
      <c r="BB15" s="108">
        <v>423106.79308559769</v>
      </c>
      <c r="BC15" s="109"/>
      <c r="BD15" s="110">
        <v>42847.794850000006</v>
      </c>
      <c r="BE15" s="106"/>
      <c r="BF15" s="107"/>
      <c r="BG15" s="108">
        <v>168718.44925000001</v>
      </c>
      <c r="BH15" s="109"/>
      <c r="BI15" s="112">
        <v>0</v>
      </c>
      <c r="BJ15" s="106"/>
      <c r="BK15" s="107"/>
      <c r="BL15" s="108">
        <v>9424.9544234199839</v>
      </c>
      <c r="BM15" s="109"/>
      <c r="BN15" s="110">
        <v>0</v>
      </c>
      <c r="DN15" s="716">
        <v>395</v>
      </c>
      <c r="DO15" s="3" t="b">
        <f t="shared" si="3"/>
        <v>1</v>
      </c>
    </row>
    <row r="16" spans="1:119" s="3" customFormat="1" ht="12.75" x14ac:dyDescent="0.2">
      <c r="A16" s="1">
        <v>16</v>
      </c>
      <c r="B16" s="89">
        <v>396</v>
      </c>
      <c r="C16" s="71">
        <v>396</v>
      </c>
      <c r="D16" s="57"/>
      <c r="E16" s="57"/>
      <c r="F16" s="113" t="str">
        <f xml:space="preserve"> VLOOKUP( $A16 &amp; F$1, TEXTDF, Sprachwahlcode + 1, FALSE )</f>
        <v>Risikoprämien</v>
      </c>
      <c r="G16" s="114" t="str">
        <f t="shared" si="0"/>
        <v>Spalte 4: Einlagen für übernom. Alters- und Hinterbliebenenrenten</v>
      </c>
      <c r="H16" s="115"/>
      <c r="I16" s="116"/>
      <c r="J16" s="117">
        <f xml:space="preserve"> MAX($H$4,$L$5) * X16 + MAX($I$4,$L$5) * AC16 + MAX($J$4,$L$5) * AH16 + MAX($K$4,$L$5) * AM16 + MAX($L$4,$L$5) * AR16 + MAX($I$5,$L$5) * BB16 + MAX($H$5,$L$5) * AW16 + MAX($J$5,$L$5) * BG16 + MAX($K$5,$L$5) * BL16</f>
        <v>2463181.7323180642</v>
      </c>
      <c r="K16" s="118"/>
      <c r="L16" s="119">
        <f t="shared" si="1"/>
        <v>339924.44668610248</v>
      </c>
      <c r="M16" s="93" t="str">
        <f t="shared" si="2"/>
        <v>Einlagen für übernom. Alters- und Hinterbl.renten</v>
      </c>
      <c r="N16" s="94"/>
      <c r="O16" s="86">
        <f>IF($K$17&lt;&gt;0,$L$16/$K$17,0)</f>
        <v>1.5178411199870602E-2</v>
      </c>
      <c r="P16" s="95"/>
      <c r="Q16" s="115"/>
      <c r="R16" s="116"/>
      <c r="S16" s="117">
        <v>2528464.8872734173</v>
      </c>
      <c r="T16" s="118"/>
      <c r="U16" s="120">
        <v>372465.81786999997</v>
      </c>
      <c r="V16" s="121"/>
      <c r="W16" s="113"/>
      <c r="X16" s="122">
        <v>677897.62326379493</v>
      </c>
      <c r="Y16" s="123"/>
      <c r="Z16" s="124">
        <v>24484.704000000002</v>
      </c>
      <c r="AA16" s="121"/>
      <c r="AB16" s="113"/>
      <c r="AC16" s="122">
        <v>579954.49545976543</v>
      </c>
      <c r="AD16" s="123"/>
      <c r="AE16" s="124">
        <v>40302.621616102435</v>
      </c>
      <c r="AF16" s="121"/>
      <c r="AG16" s="113"/>
      <c r="AH16" s="122">
        <v>228383.61428000001</v>
      </c>
      <c r="AI16" s="123"/>
      <c r="AJ16" s="124">
        <v>34871.71615</v>
      </c>
      <c r="AK16" s="121"/>
      <c r="AL16" s="113"/>
      <c r="AM16" s="125">
        <v>302939.65434611111</v>
      </c>
      <c r="AN16" s="123"/>
      <c r="AO16" s="126">
        <v>33875.828550000006</v>
      </c>
      <c r="AP16" s="121"/>
      <c r="AQ16" s="113"/>
      <c r="AR16" s="122">
        <v>110237.68167000001</v>
      </c>
      <c r="AS16" s="123"/>
      <c r="AT16" s="124">
        <v>50.11365</v>
      </c>
      <c r="AU16" s="121"/>
      <c r="AV16" s="113"/>
      <c r="AW16" s="122">
        <v>40975.697180000003</v>
      </c>
      <c r="AX16" s="123"/>
      <c r="AY16" s="124">
        <v>0</v>
      </c>
      <c r="AZ16" s="121"/>
      <c r="BA16" s="113"/>
      <c r="BB16" s="122">
        <v>276362.56011923327</v>
      </c>
      <c r="BC16" s="123"/>
      <c r="BD16" s="124">
        <v>114971.05117000002</v>
      </c>
      <c r="BE16" s="121"/>
      <c r="BF16" s="113"/>
      <c r="BG16" s="122">
        <v>246394.13201333335</v>
      </c>
      <c r="BH16" s="123"/>
      <c r="BI16" s="127">
        <v>91368.411550000019</v>
      </c>
      <c r="BJ16" s="121"/>
      <c r="BK16" s="113"/>
      <c r="BL16" s="122">
        <v>36.273985825351978</v>
      </c>
      <c r="BM16" s="123"/>
      <c r="BN16" s="124">
        <v>0</v>
      </c>
      <c r="DN16" s="716">
        <v>396</v>
      </c>
      <c r="DO16" s="3" t="b">
        <f t="shared" si="3"/>
        <v>1</v>
      </c>
    </row>
    <row r="17" spans="1:202" s="3" customFormat="1" ht="13.5" thickBot="1" x14ac:dyDescent="0.25">
      <c r="A17" s="1">
        <v>17</v>
      </c>
      <c r="B17" s="89">
        <v>397</v>
      </c>
      <c r="C17" s="71">
        <v>397</v>
      </c>
      <c r="D17" s="57"/>
      <c r="E17" s="57"/>
      <c r="F17" s="113" t="str">
        <f xml:space="preserve"> VLOOKUP( $A17 &amp; F$1, TEXTDF, Sprachwahlcode + 1, FALSE )</f>
        <v>Kostenprämien / Prämientotal</v>
      </c>
      <c r="G17" s="114" t="str">
        <f t="shared" si="0"/>
        <v>Spalte 4: Einlagen für übernom. Invalidenrenten</v>
      </c>
      <c r="H17" s="115"/>
      <c r="I17" s="116"/>
      <c r="J17" s="128">
        <f xml:space="preserve"> MAX($H$4,$L$5) * X17 + MAX($I$4,$L$5) * AC17 + MAX($J$4,$L$5) * AH17 + MAX($K$4,$L$5) * AM17 + MAX($L$4,$L$5) * AR17 + MAX($I$5,$L$5) * BB17 + MAX($H$5,$L$5) * AW17 + MAX($J$5,$L$5) * BG17 + MAX($K$5,$L$5) * BL17</f>
        <v>753793.55924565648</v>
      </c>
      <c r="K17" s="129">
        <f xml:space="preserve"> MAX($H$4,$L$5) * Y17 + MAX($I$4,$L$5) * AD17 + MAX($J$4,$L$5) * AI17 + MAX($K$4,$L$5) * AN17 + MAX($L$4,$L$5) * AS17 + MAX($I$5,$L$5) * BC17 + MAX($H$5,$L$5) * AX17 + MAX($J$5,$L$5) * BH17 + MAX($K$5,$L$5) * BM17</f>
        <v>22395258.779720001</v>
      </c>
      <c r="L17" s="119">
        <f t="shared" si="1"/>
        <v>178356.15544</v>
      </c>
      <c r="M17" s="93" t="str">
        <f t="shared" si="2"/>
        <v>Einlagen für übernommene Invalidenrenten</v>
      </c>
      <c r="N17" s="94"/>
      <c r="O17" s="86">
        <f>IF($K$17&lt;&gt;0,$L$17/$K$17,0)</f>
        <v>7.9640140439685477E-3</v>
      </c>
      <c r="P17" s="95"/>
      <c r="Q17" s="115"/>
      <c r="R17" s="116"/>
      <c r="S17" s="128">
        <v>753748.52050900634</v>
      </c>
      <c r="T17" s="129">
        <v>23282285.210409999</v>
      </c>
      <c r="U17" s="120">
        <v>159598.23653000002</v>
      </c>
      <c r="V17" s="121"/>
      <c r="W17" s="113"/>
      <c r="X17" s="130">
        <v>214768.55941870276</v>
      </c>
      <c r="Y17" s="131">
        <v>7628896.7217899999</v>
      </c>
      <c r="Z17" s="124">
        <v>14597.093700000001</v>
      </c>
      <c r="AA17" s="121"/>
      <c r="AB17" s="113"/>
      <c r="AC17" s="130">
        <v>190173.1522977243</v>
      </c>
      <c r="AD17" s="131">
        <v>6569261.5412100004</v>
      </c>
      <c r="AE17" s="124">
        <v>29578.696359999998</v>
      </c>
      <c r="AF17" s="121"/>
      <c r="AG17" s="113"/>
      <c r="AH17" s="130">
        <v>66830.72855</v>
      </c>
      <c r="AI17" s="131">
        <v>2500218.22108</v>
      </c>
      <c r="AJ17" s="124">
        <v>8902.0333499999997</v>
      </c>
      <c r="AK17" s="121"/>
      <c r="AL17" s="113"/>
      <c r="AM17" s="132">
        <v>89560.850946638951</v>
      </c>
      <c r="AN17" s="129">
        <v>2563999.8757800004</v>
      </c>
      <c r="AO17" s="126">
        <v>24958.910630000002</v>
      </c>
      <c r="AP17" s="121"/>
      <c r="AQ17" s="113"/>
      <c r="AR17" s="130">
        <v>52551.55414</v>
      </c>
      <c r="AS17" s="131">
        <v>1365781.0130500002</v>
      </c>
      <c r="AT17" s="124">
        <v>2556.7008999999998</v>
      </c>
      <c r="AU17" s="121"/>
      <c r="AV17" s="113"/>
      <c r="AW17" s="130">
        <v>17995.893209999998</v>
      </c>
      <c r="AX17" s="131">
        <v>521145.42324999999</v>
      </c>
      <c r="AY17" s="124">
        <v>0</v>
      </c>
      <c r="AZ17" s="121"/>
      <c r="BA17" s="113"/>
      <c r="BB17" s="130">
        <v>95145.549025169137</v>
      </c>
      <c r="BC17" s="131">
        <v>794614.90223000012</v>
      </c>
      <c r="BD17" s="124">
        <v>20412.683150000004</v>
      </c>
      <c r="BE17" s="121"/>
      <c r="BF17" s="113"/>
      <c r="BG17" s="130">
        <v>26750.585736666668</v>
      </c>
      <c r="BH17" s="131">
        <v>441863.16700000002</v>
      </c>
      <c r="BI17" s="127">
        <v>77350.037349999999</v>
      </c>
      <c r="BJ17" s="121"/>
      <c r="BK17" s="113"/>
      <c r="BL17" s="130">
        <v>16.685920754664313</v>
      </c>
      <c r="BM17" s="131">
        <v>9477.9143299999996</v>
      </c>
      <c r="BN17" s="124">
        <v>0</v>
      </c>
      <c r="DN17" s="716">
        <v>397</v>
      </c>
      <c r="DO17" s="3" t="b">
        <f t="shared" si="3"/>
        <v>1</v>
      </c>
    </row>
    <row r="18" spans="1:202" s="3" customFormat="1" ht="12.75" x14ac:dyDescent="0.2">
      <c r="A18" s="1">
        <v>18</v>
      </c>
      <c r="B18" s="89" t="s">
        <v>80</v>
      </c>
      <c r="C18" s="71" t="s">
        <v>80</v>
      </c>
      <c r="D18" s="57"/>
      <c r="E18" s="90" t="str">
        <f xml:space="preserve"> VLOOKUP( $A18 &amp; E$1, TEXTDF, Sprachwahlcode + 1, FALSE )</f>
        <v>Kapitalanlageerträge</v>
      </c>
      <c r="F18" s="113"/>
      <c r="G18" s="114" t="str">
        <f t="shared" si="0"/>
        <v>Spalte 4: Einlagen für Freizügigkeitspolicen</v>
      </c>
      <c r="H18" s="133"/>
      <c r="I18" s="134"/>
      <c r="J18" s="135"/>
      <c r="K18" s="73"/>
      <c r="L18" s="136">
        <f t="shared" si="1"/>
        <v>735706.6042399999</v>
      </c>
      <c r="M18" s="93" t="str">
        <f t="shared" si="2"/>
        <v>Einlagen für Freizügigkeitspolicen</v>
      </c>
      <c r="N18" s="94"/>
      <c r="O18" s="86">
        <f>IF($K$17&lt;&gt;0,$L$18/$K$17,0)</f>
        <v>3.2850998127613426E-2</v>
      </c>
      <c r="P18" s="95"/>
      <c r="Q18" s="133"/>
      <c r="R18" s="134"/>
      <c r="S18" s="135"/>
      <c r="T18" s="73"/>
      <c r="U18" s="137">
        <v>1075107.7438200002</v>
      </c>
      <c r="V18" s="138"/>
      <c r="W18" s="139" t="s">
        <v>335</v>
      </c>
      <c r="X18" s="140"/>
      <c r="Y18" s="57"/>
      <c r="Z18" s="141">
        <v>655260.34655000002</v>
      </c>
      <c r="AA18" s="138"/>
      <c r="AB18" s="139" t="s">
        <v>335</v>
      </c>
      <c r="AC18" s="140"/>
      <c r="AD18" s="57"/>
      <c r="AE18" s="141">
        <v>2989.8242500000001</v>
      </c>
      <c r="AF18" s="138"/>
      <c r="AG18" s="139" t="s">
        <v>335</v>
      </c>
      <c r="AH18" s="140"/>
      <c r="AI18" s="57"/>
      <c r="AJ18" s="141">
        <v>42699.3145</v>
      </c>
      <c r="AK18" s="138"/>
      <c r="AL18" s="139" t="s">
        <v>335</v>
      </c>
      <c r="AM18" s="140"/>
      <c r="AN18" s="57"/>
      <c r="AO18" s="142">
        <v>13821.401679999999</v>
      </c>
      <c r="AP18" s="138"/>
      <c r="AQ18" s="139" t="s">
        <v>335</v>
      </c>
      <c r="AR18" s="140"/>
      <c r="AS18" s="57"/>
      <c r="AT18" s="141">
        <v>11621.206330000001</v>
      </c>
      <c r="AU18" s="138"/>
      <c r="AV18" s="139" t="s">
        <v>335</v>
      </c>
      <c r="AW18" s="140"/>
      <c r="AX18" s="57"/>
      <c r="AY18" s="141">
        <v>0</v>
      </c>
      <c r="AZ18" s="138"/>
      <c r="BA18" s="139" t="s">
        <v>335</v>
      </c>
      <c r="BB18" s="140"/>
      <c r="BC18" s="57"/>
      <c r="BD18" s="141">
        <v>0</v>
      </c>
      <c r="BE18" s="138"/>
      <c r="BF18" s="139" t="s">
        <v>1020</v>
      </c>
      <c r="BG18" s="140"/>
      <c r="BH18" s="57"/>
      <c r="BI18" s="143">
        <v>0</v>
      </c>
      <c r="BJ18" s="138"/>
      <c r="BK18" s="139" t="s">
        <v>335</v>
      </c>
      <c r="BL18" s="140"/>
      <c r="BM18" s="57"/>
      <c r="BN18" s="141">
        <v>9314.5109300000004</v>
      </c>
      <c r="DN18" s="717" t="s">
        <v>80</v>
      </c>
      <c r="DO18" s="3" t="b">
        <f t="shared" si="3"/>
        <v>1</v>
      </c>
    </row>
    <row r="19" spans="1:202" s="3" customFormat="1" ht="12.75" x14ac:dyDescent="0.2">
      <c r="A19" s="1">
        <v>19</v>
      </c>
      <c r="B19" s="89" t="s">
        <v>81</v>
      </c>
      <c r="C19" s="71">
        <v>398</v>
      </c>
      <c r="D19" s="57"/>
      <c r="E19" s="139"/>
      <c r="F19" s="113" t="str">
        <f t="shared" ref="F19:F24" si="4" xml:space="preserve"> VLOOKUP( $A19 &amp; F$1, TEXTDF, Sprachwahlcode + 1, FALSE )</f>
        <v>Direkte Kapitalanlageerträge</v>
      </c>
      <c r="G19" s="113"/>
      <c r="H19" s="100"/>
      <c r="I19" s="101"/>
      <c r="J19" s="144">
        <f t="shared" ref="J19:J24" si="5" xml:space="preserve"> MAX($H$4,$L$5) * X19 + MAX($I$4,$L$5) * AC19 + MAX($J$4,$L$5) * AH19 + MAX($K$4,$L$5) * AM19 + MAX($L$4,$L$5) * AR19 + MAX($I$5,$L$5) * BB19 + MAX($H$5,$L$5) * AW19 + MAX($J$5,$L$5) * BG19 + MAX($K$5,$L$5) * BL19</f>
        <v>5177125.2695552344</v>
      </c>
      <c r="K19" s="73"/>
      <c r="L19" s="145"/>
      <c r="M19" s="93" t="str">
        <f t="shared" si="2"/>
        <v>Risikoprämien</v>
      </c>
      <c r="N19" s="94"/>
      <c r="O19" s="86">
        <f>IF($K$17&lt;&gt;0,$J$16/$K$17,0)</f>
        <v>0.10998675016645021</v>
      </c>
      <c r="P19" s="95"/>
      <c r="Q19" s="100"/>
      <c r="R19" s="101"/>
      <c r="S19" s="144">
        <v>5247065.1726669259</v>
      </c>
      <c r="T19" s="73"/>
      <c r="U19" s="146"/>
      <c r="V19" s="106"/>
      <c r="W19" s="107"/>
      <c r="X19" s="147">
        <v>2040456.6015899999</v>
      </c>
      <c r="Y19" s="57"/>
      <c r="Z19" s="148"/>
      <c r="AA19" s="106"/>
      <c r="AB19" s="107"/>
      <c r="AC19" s="147">
        <v>1634037.0777900002</v>
      </c>
      <c r="AD19" s="57"/>
      <c r="AE19" s="148"/>
      <c r="AF19" s="106"/>
      <c r="AG19" s="107"/>
      <c r="AH19" s="147">
        <v>422435.61949000001</v>
      </c>
      <c r="AI19" s="57"/>
      <c r="AJ19" s="148"/>
      <c r="AK19" s="106"/>
      <c r="AL19" s="107"/>
      <c r="AM19" s="117">
        <v>443612.81731999997</v>
      </c>
      <c r="AN19" s="57"/>
      <c r="AO19" s="148"/>
      <c r="AP19" s="106"/>
      <c r="AQ19" s="107"/>
      <c r="AR19" s="147">
        <v>286214.56825523474</v>
      </c>
      <c r="AS19" s="57"/>
      <c r="AT19" s="148"/>
      <c r="AU19" s="106"/>
      <c r="AV19" s="107"/>
      <c r="AW19" s="147">
        <v>76183.469780000014</v>
      </c>
      <c r="AX19" s="57"/>
      <c r="AY19" s="148"/>
      <c r="AZ19" s="106"/>
      <c r="BA19" s="107"/>
      <c r="BB19" s="147">
        <v>211389.19926999995</v>
      </c>
      <c r="BC19" s="57"/>
      <c r="BD19" s="148"/>
      <c r="BE19" s="106"/>
      <c r="BF19" s="107"/>
      <c r="BG19" s="147">
        <v>58441.073000000011</v>
      </c>
      <c r="BH19" s="57"/>
      <c r="BI19" s="148"/>
      <c r="BJ19" s="106"/>
      <c r="BK19" s="107"/>
      <c r="BL19" s="147">
        <v>4354.8430600000002</v>
      </c>
      <c r="BM19" s="57"/>
      <c r="BN19" s="148"/>
      <c r="DN19" s="716">
        <v>398</v>
      </c>
      <c r="DO19" s="3" t="b">
        <f t="shared" si="3"/>
        <v>1</v>
      </c>
    </row>
    <row r="20" spans="1:202" s="3" customFormat="1" ht="12.75" x14ac:dyDescent="0.2">
      <c r="A20" s="1">
        <v>20</v>
      </c>
      <c r="B20" s="89" t="s">
        <v>82</v>
      </c>
      <c r="C20" s="71">
        <v>399</v>
      </c>
      <c r="D20" s="57"/>
      <c r="E20" s="57"/>
      <c r="F20" s="113" t="str">
        <f t="shared" si="4"/>
        <v>Ergebnis aus Veräusserungen</v>
      </c>
      <c r="G20" s="113"/>
      <c r="H20" s="115"/>
      <c r="I20" s="116"/>
      <c r="J20" s="117">
        <f t="shared" si="5"/>
        <v>445775.63792999997</v>
      </c>
      <c r="K20" s="73"/>
      <c r="L20" s="145"/>
      <c r="M20" s="93" t="str">
        <f t="shared" si="2"/>
        <v>Kostenprämien</v>
      </c>
      <c r="N20" s="94"/>
      <c r="O20" s="86">
        <f>IF($K$17&lt;&gt;0,$J$17/$K$17,0)</f>
        <v>3.3658622419145849E-2</v>
      </c>
      <c r="P20" s="95"/>
      <c r="Q20" s="115"/>
      <c r="R20" s="116"/>
      <c r="S20" s="117">
        <v>722410.11184000014</v>
      </c>
      <c r="T20" s="73"/>
      <c r="U20" s="146"/>
      <c r="V20" s="121"/>
      <c r="W20" s="113"/>
      <c r="X20" s="147">
        <v>-147896.80623999995</v>
      </c>
      <c r="Y20" s="57"/>
      <c r="Z20" s="148"/>
      <c r="AA20" s="121"/>
      <c r="AB20" s="113"/>
      <c r="AC20" s="147">
        <v>328785.10672999988</v>
      </c>
      <c r="AD20" s="57"/>
      <c r="AE20" s="148"/>
      <c r="AF20" s="121"/>
      <c r="AG20" s="113"/>
      <c r="AH20" s="147">
        <v>100082.90478</v>
      </c>
      <c r="AI20" s="57"/>
      <c r="AJ20" s="148"/>
      <c r="AK20" s="121"/>
      <c r="AL20" s="113"/>
      <c r="AM20" s="117">
        <v>46676.951959999999</v>
      </c>
      <c r="AN20" s="57"/>
      <c r="AO20" s="148"/>
      <c r="AP20" s="121"/>
      <c r="AQ20" s="113"/>
      <c r="AR20" s="147">
        <v>36899.874839999997</v>
      </c>
      <c r="AS20" s="57"/>
      <c r="AT20" s="148"/>
      <c r="AU20" s="121"/>
      <c r="AV20" s="113"/>
      <c r="AW20" s="147">
        <v>6865.0332099999996</v>
      </c>
      <c r="AX20" s="57"/>
      <c r="AY20" s="148"/>
      <c r="AZ20" s="121"/>
      <c r="BA20" s="113"/>
      <c r="BB20" s="147">
        <v>48723.53918</v>
      </c>
      <c r="BC20" s="57"/>
      <c r="BD20" s="148"/>
      <c r="BE20" s="121"/>
      <c r="BF20" s="113"/>
      <c r="BG20" s="147">
        <v>24485.672000000002</v>
      </c>
      <c r="BH20" s="57"/>
      <c r="BI20" s="148"/>
      <c r="BJ20" s="121"/>
      <c r="BK20" s="113"/>
      <c r="BL20" s="147">
        <v>1153.3614700000001</v>
      </c>
      <c r="BM20" s="57"/>
      <c r="BN20" s="148"/>
      <c r="DN20" s="716">
        <v>399</v>
      </c>
      <c r="DO20" s="3" t="b">
        <f t="shared" si="3"/>
        <v>1</v>
      </c>
    </row>
    <row r="21" spans="1:202" s="3" customFormat="1" ht="12.75" x14ac:dyDescent="0.2">
      <c r="A21" s="1">
        <v>21</v>
      </c>
      <c r="B21" s="89" t="s">
        <v>83</v>
      </c>
      <c r="C21" s="71">
        <v>400</v>
      </c>
      <c r="D21" s="57"/>
      <c r="E21" s="57"/>
      <c r="F21" s="113" t="str">
        <f t="shared" si="4"/>
        <v>Währungsergebnis</v>
      </c>
      <c r="G21" s="113"/>
      <c r="H21" s="115"/>
      <c r="I21" s="116"/>
      <c r="J21" s="117">
        <f t="shared" si="5"/>
        <v>-1011297.6932099999</v>
      </c>
      <c r="K21" s="73"/>
      <c r="L21" s="145"/>
      <c r="M21" s="75"/>
      <c r="N21" s="76"/>
      <c r="O21" s="76"/>
      <c r="P21" s="77"/>
      <c r="Q21" s="115"/>
      <c r="R21" s="116"/>
      <c r="S21" s="117">
        <v>-827563.04772000015</v>
      </c>
      <c r="T21" s="73"/>
      <c r="U21" s="146"/>
      <c r="V21" s="121"/>
      <c r="W21" s="113"/>
      <c r="X21" s="147">
        <v>-343586.69172</v>
      </c>
      <c r="Y21" s="57"/>
      <c r="Z21" s="148"/>
      <c r="AA21" s="121"/>
      <c r="AB21" s="113"/>
      <c r="AC21" s="147">
        <v>-442340.09998</v>
      </c>
      <c r="AD21" s="57"/>
      <c r="AE21" s="148"/>
      <c r="AF21" s="121"/>
      <c r="AG21" s="113"/>
      <c r="AH21" s="147">
        <v>-44431.011850000003</v>
      </c>
      <c r="AI21" s="57"/>
      <c r="AJ21" s="148"/>
      <c r="AK21" s="121"/>
      <c r="AL21" s="113"/>
      <c r="AM21" s="117">
        <v>-83070.117510000011</v>
      </c>
      <c r="AN21" s="57"/>
      <c r="AO21" s="148"/>
      <c r="AP21" s="121"/>
      <c r="AQ21" s="113"/>
      <c r="AR21" s="147">
        <v>-35402.971939999989</v>
      </c>
      <c r="AS21" s="57"/>
      <c r="AT21" s="148"/>
      <c r="AU21" s="121"/>
      <c r="AV21" s="113"/>
      <c r="AW21" s="147">
        <v>-13814.884849999993</v>
      </c>
      <c r="AX21" s="57"/>
      <c r="AY21" s="148"/>
      <c r="AZ21" s="121"/>
      <c r="BA21" s="113"/>
      <c r="BB21" s="147">
        <v>-43747.811859999987</v>
      </c>
      <c r="BC21" s="57"/>
      <c r="BD21" s="148"/>
      <c r="BE21" s="121"/>
      <c r="BF21" s="113"/>
      <c r="BG21" s="147">
        <v>-5450.0169999999998</v>
      </c>
      <c r="BH21" s="57"/>
      <c r="BI21" s="148"/>
      <c r="BJ21" s="121"/>
      <c r="BK21" s="113"/>
      <c r="BL21" s="147">
        <v>545.9135</v>
      </c>
      <c r="BM21" s="57"/>
      <c r="BN21" s="148"/>
      <c r="DN21" s="716">
        <v>400</v>
      </c>
      <c r="DO21" s="3" t="b">
        <f t="shared" si="3"/>
        <v>1</v>
      </c>
    </row>
    <row r="22" spans="1:202" s="3" customFormat="1" ht="12.75" x14ac:dyDescent="0.2">
      <c r="A22" s="1">
        <v>22</v>
      </c>
      <c r="B22" s="89" t="s">
        <v>84</v>
      </c>
      <c r="C22" s="71">
        <v>401</v>
      </c>
      <c r="D22" s="57"/>
      <c r="E22" s="57"/>
      <c r="F22" s="113" t="str">
        <f t="shared" si="4"/>
        <v>Saldo aus Zu- und Abschreibungen</v>
      </c>
      <c r="G22" s="113"/>
      <c r="H22" s="115"/>
      <c r="I22" s="116"/>
      <c r="J22" s="117">
        <f t="shared" si="5"/>
        <v>-235882.8582299999</v>
      </c>
      <c r="K22" s="73"/>
      <c r="L22" s="145"/>
      <c r="M22" s="75"/>
      <c r="N22" s="76"/>
      <c r="O22" s="76"/>
      <c r="P22" s="77"/>
      <c r="Q22" s="115"/>
      <c r="R22" s="116"/>
      <c r="S22" s="117">
        <v>166307.11752912198</v>
      </c>
      <c r="T22" s="73"/>
      <c r="U22" s="146"/>
      <c r="V22" s="121"/>
      <c r="W22" s="113"/>
      <c r="X22" s="147">
        <v>-53663.222360000014</v>
      </c>
      <c r="Y22" s="57"/>
      <c r="Z22" s="148"/>
      <c r="AA22" s="121"/>
      <c r="AB22" s="113"/>
      <c r="AC22" s="147">
        <v>-113283.18621999992</v>
      </c>
      <c r="AD22" s="57"/>
      <c r="AE22" s="148"/>
      <c r="AF22" s="121"/>
      <c r="AG22" s="113"/>
      <c r="AH22" s="147">
        <v>-31167.365030000001</v>
      </c>
      <c r="AI22" s="57"/>
      <c r="AJ22" s="148"/>
      <c r="AK22" s="121"/>
      <c r="AL22" s="113"/>
      <c r="AM22" s="117">
        <v>-16112.365420000016</v>
      </c>
      <c r="AN22" s="57"/>
      <c r="AO22" s="148"/>
      <c r="AP22" s="121"/>
      <c r="AQ22" s="113"/>
      <c r="AR22" s="147">
        <v>-5551.0940499999988</v>
      </c>
      <c r="AS22" s="57"/>
      <c r="AT22" s="148"/>
      <c r="AU22" s="121"/>
      <c r="AV22" s="113"/>
      <c r="AW22" s="147">
        <v>-3530.0788799999973</v>
      </c>
      <c r="AX22" s="57"/>
      <c r="AY22" s="148"/>
      <c r="AZ22" s="121"/>
      <c r="BA22" s="113"/>
      <c r="BB22" s="147">
        <v>-7873.7140999999992</v>
      </c>
      <c r="BC22" s="57"/>
      <c r="BD22" s="148"/>
      <c r="BE22" s="121"/>
      <c r="BF22" s="113"/>
      <c r="BG22" s="147">
        <v>-4870.1119999999992</v>
      </c>
      <c r="BH22" s="57"/>
      <c r="BI22" s="148"/>
      <c r="BJ22" s="121"/>
      <c r="BK22" s="113"/>
      <c r="BL22" s="147">
        <v>168.27983000000012</v>
      </c>
      <c r="BM22" s="57"/>
      <c r="BN22" s="148"/>
      <c r="DN22" s="716">
        <v>401</v>
      </c>
      <c r="DO22" s="3" t="b">
        <f t="shared" si="3"/>
        <v>1</v>
      </c>
    </row>
    <row r="23" spans="1:202" s="3" customFormat="1" ht="12.75" x14ac:dyDescent="0.2">
      <c r="A23" s="1">
        <v>23</v>
      </c>
      <c r="B23" s="89" t="s">
        <v>85</v>
      </c>
      <c r="C23" s="71">
        <v>402</v>
      </c>
      <c r="D23" s="57"/>
      <c r="E23" s="57"/>
      <c r="F23" s="113" t="str">
        <f t="shared" si="4"/>
        <v>Zinsaufwand</v>
      </c>
      <c r="G23" s="113"/>
      <c r="H23" s="115"/>
      <c r="I23" s="116"/>
      <c r="J23" s="144">
        <f t="shared" si="5"/>
        <v>37707.909979999997</v>
      </c>
      <c r="K23" s="73"/>
      <c r="L23" s="145"/>
      <c r="M23" s="75"/>
      <c r="N23" s="76"/>
      <c r="O23" s="76"/>
      <c r="P23" s="77"/>
      <c r="Q23" s="115"/>
      <c r="R23" s="116"/>
      <c r="S23" s="144">
        <v>46175.90883</v>
      </c>
      <c r="T23" s="73"/>
      <c r="U23" s="146"/>
      <c r="V23" s="121"/>
      <c r="W23" s="113"/>
      <c r="X23" s="149">
        <v>7359.7017800000003</v>
      </c>
      <c r="Y23" s="57"/>
      <c r="Z23" s="148"/>
      <c r="AA23" s="121"/>
      <c r="AB23" s="113"/>
      <c r="AC23" s="149">
        <v>22098.541219999999</v>
      </c>
      <c r="AD23" s="57"/>
      <c r="AE23" s="148"/>
      <c r="AF23" s="121"/>
      <c r="AG23" s="113"/>
      <c r="AH23" s="149">
        <v>-541.53818999999976</v>
      </c>
      <c r="AI23" s="57"/>
      <c r="AJ23" s="148"/>
      <c r="AK23" s="121"/>
      <c r="AL23" s="113"/>
      <c r="AM23" s="144">
        <v>3687.31113</v>
      </c>
      <c r="AN23" s="57"/>
      <c r="AO23" s="148"/>
      <c r="AP23" s="121"/>
      <c r="AQ23" s="113"/>
      <c r="AR23" s="149">
        <v>2647.2223600000007</v>
      </c>
      <c r="AS23" s="57"/>
      <c r="AT23" s="148"/>
      <c r="AU23" s="121"/>
      <c r="AV23" s="113"/>
      <c r="AW23" s="149">
        <v>1432.4580000000001</v>
      </c>
      <c r="AX23" s="57"/>
      <c r="AY23" s="148"/>
      <c r="AZ23" s="121"/>
      <c r="BA23" s="113"/>
      <c r="BB23" s="149">
        <v>878.66507999999999</v>
      </c>
      <c r="BC23" s="57"/>
      <c r="BD23" s="148"/>
      <c r="BE23" s="121"/>
      <c r="BF23" s="113"/>
      <c r="BG23" s="149">
        <v>142.18199999999999</v>
      </c>
      <c r="BH23" s="57"/>
      <c r="BI23" s="148"/>
      <c r="BJ23" s="121"/>
      <c r="BK23" s="113"/>
      <c r="BL23" s="149">
        <v>3.3666</v>
      </c>
      <c r="BM23" s="57"/>
      <c r="BN23" s="148"/>
      <c r="DN23" s="716">
        <v>402</v>
      </c>
      <c r="DO23" s="3" t="b">
        <f t="shared" si="3"/>
        <v>1</v>
      </c>
    </row>
    <row r="24" spans="1:202" s="3" customFormat="1" ht="13.5" thickBot="1" x14ac:dyDescent="0.25">
      <c r="A24" s="1">
        <v>24</v>
      </c>
      <c r="B24" s="89" t="s">
        <v>86</v>
      </c>
      <c r="C24" s="71">
        <v>403</v>
      </c>
      <c r="D24" s="57"/>
      <c r="E24" s="57"/>
      <c r="F24" s="113" t="str">
        <f t="shared" si="4"/>
        <v>Kosten der Vermögensbewirtschaftung / Nettoerträge</v>
      </c>
      <c r="G24" s="113"/>
      <c r="H24" s="115"/>
      <c r="I24" s="116"/>
      <c r="J24" s="128">
        <f t="shared" si="5"/>
        <v>522111.7009932347</v>
      </c>
      <c r="K24" s="150">
        <f xml:space="preserve"> MAX($H$4,$L$5) * Y24 + MAX($I$4,$L$5) * AD24 + MAX($J$4,$L$5) * AI24 + MAX($K$4,$L$5) * AN24 + MAX($L$4,$L$5) * AS24 + MAX($I$5,$L$5) * BC24 + MAX($H$5,$L$5) * AX24 + MAX($J$5,$L$5) * BH24 + MAX($K$5,$L$5) * BM24</f>
        <v>3815900.7450720002</v>
      </c>
      <c r="L24" s="145"/>
      <c r="M24" s="75"/>
      <c r="N24" s="76"/>
      <c r="O24" s="76"/>
      <c r="P24" s="77"/>
      <c r="Q24" s="115"/>
      <c r="R24" s="116"/>
      <c r="S24" s="128">
        <v>494833.84622604901</v>
      </c>
      <c r="T24" s="150">
        <v>4767209.5992600005</v>
      </c>
      <c r="U24" s="146"/>
      <c r="V24" s="121"/>
      <c r="W24" s="113"/>
      <c r="X24" s="151">
        <v>165594.34240999998</v>
      </c>
      <c r="Y24" s="152">
        <v>1322355.8370799997</v>
      </c>
      <c r="Z24" s="148"/>
      <c r="AA24" s="121"/>
      <c r="AB24" s="113"/>
      <c r="AC24" s="151">
        <v>218422.3627</v>
      </c>
      <c r="AD24" s="152">
        <v>1166677.9944000002</v>
      </c>
      <c r="AE24" s="148"/>
      <c r="AF24" s="121"/>
      <c r="AG24" s="113"/>
      <c r="AH24" s="151">
        <v>61845.62545</v>
      </c>
      <c r="AI24" s="152">
        <v>385616.06013</v>
      </c>
      <c r="AJ24" s="148"/>
      <c r="AK24" s="121"/>
      <c r="AL24" s="113"/>
      <c r="AM24" s="128">
        <v>31807.677530000001</v>
      </c>
      <c r="AN24" s="150">
        <v>355612.29768999998</v>
      </c>
      <c r="AO24" s="148"/>
      <c r="AP24" s="121"/>
      <c r="AQ24" s="113"/>
      <c r="AR24" s="151">
        <v>20377.607033234672</v>
      </c>
      <c r="AS24" s="152">
        <v>259135.54771200003</v>
      </c>
      <c r="AT24" s="148"/>
      <c r="AU24" s="121"/>
      <c r="AV24" s="113"/>
      <c r="AW24" s="151">
        <v>2975.9600999999998</v>
      </c>
      <c r="AX24" s="152">
        <v>61295.121160000024</v>
      </c>
      <c r="AY24" s="148"/>
      <c r="AZ24" s="121"/>
      <c r="BA24" s="113"/>
      <c r="BB24" s="151">
        <v>13643.421050000001</v>
      </c>
      <c r="BC24" s="152">
        <v>193969.12635999994</v>
      </c>
      <c r="BD24" s="148"/>
      <c r="BE24" s="121"/>
      <c r="BF24" s="113"/>
      <c r="BG24" s="151">
        <v>7024.0679999999993</v>
      </c>
      <c r="BH24" s="152">
        <v>65440.366000000009</v>
      </c>
      <c r="BI24" s="148"/>
      <c r="BJ24" s="121"/>
      <c r="BK24" s="113"/>
      <c r="BL24" s="151">
        <v>420.63671999999997</v>
      </c>
      <c r="BM24" s="152">
        <v>5798.3945399999993</v>
      </c>
      <c r="BN24" s="148"/>
      <c r="DN24" s="716">
        <v>403</v>
      </c>
      <c r="DO24" s="3" t="b">
        <f t="shared" si="3"/>
        <v>1</v>
      </c>
    </row>
    <row r="25" spans="1:202" s="3" customFormat="1" ht="12.75" x14ac:dyDescent="0.2">
      <c r="A25" s="1">
        <v>25</v>
      </c>
      <c r="B25" s="89" t="s">
        <v>87</v>
      </c>
      <c r="C25" s="71">
        <v>404</v>
      </c>
      <c r="D25" s="57"/>
      <c r="E25" s="107" t="str">
        <f xml:space="preserve"> VLOOKUP( $A25 &amp; E$1, TEXTDF, Sprachwahlcode + 1, FALSE )</f>
        <v>Übriger Ertrag (zusammengefasst)</v>
      </c>
      <c r="F25" s="113"/>
      <c r="G25" s="113"/>
      <c r="H25" s="115"/>
      <c r="I25" s="116"/>
      <c r="J25" s="116"/>
      <c r="K25" s="153">
        <f xml:space="preserve"> MAX($H$4,$L$5) * Y25 + MAX($I$4,$L$5) * AD25 + MAX($J$4,$L$5) * AI25 + MAX($K$4,$L$5) * AN25 + MAX($L$4,$L$5) * AS25 + MAX($I$5,$L$5) * BC25 + MAX($H$5,$L$5) * AX25 + MAX($J$5,$L$5) * BH25 + MAX($K$5,$L$5) * BM25</f>
        <v>40326.190789999993</v>
      </c>
      <c r="L25" s="145"/>
      <c r="M25" s="75"/>
      <c r="N25" s="76"/>
      <c r="O25" s="76"/>
      <c r="P25" s="77"/>
      <c r="Q25" s="115"/>
      <c r="R25" s="116"/>
      <c r="S25" s="116"/>
      <c r="T25" s="153">
        <v>43413.737240000002</v>
      </c>
      <c r="U25" s="146"/>
      <c r="V25" s="121"/>
      <c r="W25" s="113"/>
      <c r="X25" s="113"/>
      <c r="Y25" s="154">
        <v>6433.9504399999996</v>
      </c>
      <c r="Z25" s="148"/>
      <c r="AA25" s="121"/>
      <c r="AB25" s="113"/>
      <c r="AC25" s="113"/>
      <c r="AD25" s="154">
        <v>10401.338519999999</v>
      </c>
      <c r="AE25" s="148"/>
      <c r="AF25" s="121"/>
      <c r="AG25" s="113"/>
      <c r="AH25" s="113"/>
      <c r="AI25" s="154">
        <v>1585.5933</v>
      </c>
      <c r="AJ25" s="148"/>
      <c r="AK25" s="121"/>
      <c r="AL25" s="113"/>
      <c r="AM25" s="113"/>
      <c r="AN25" s="153">
        <v>19925.976270000003</v>
      </c>
      <c r="AO25" s="148"/>
      <c r="AP25" s="121"/>
      <c r="AQ25" s="113"/>
      <c r="AR25" s="113"/>
      <c r="AS25" s="154">
        <v>43.421799999999998</v>
      </c>
      <c r="AT25" s="148"/>
      <c r="AU25" s="121"/>
      <c r="AV25" s="113"/>
      <c r="AW25" s="113"/>
      <c r="AX25" s="154">
        <v>403.24799999999999</v>
      </c>
      <c r="AY25" s="148"/>
      <c r="AZ25" s="121"/>
      <c r="BA25" s="113"/>
      <c r="BB25" s="113"/>
      <c r="BC25" s="154">
        <v>1528.0770099999997</v>
      </c>
      <c r="BD25" s="148"/>
      <c r="BE25" s="121"/>
      <c r="BF25" s="113"/>
      <c r="BG25" s="113"/>
      <c r="BH25" s="154">
        <v>0</v>
      </c>
      <c r="BI25" s="148"/>
      <c r="BJ25" s="121"/>
      <c r="BK25" s="113"/>
      <c r="BL25" s="113"/>
      <c r="BM25" s="154">
        <v>4.5854499999999998</v>
      </c>
      <c r="BN25" s="148"/>
      <c r="DN25" s="716">
        <v>404</v>
      </c>
      <c r="DO25" s="3" t="b">
        <f t="shared" si="3"/>
        <v>1</v>
      </c>
    </row>
    <row r="26" spans="1:202" ht="13.5" thickBot="1" x14ac:dyDescent="0.25">
      <c r="A26" s="1">
        <v>26</v>
      </c>
      <c r="B26" s="89">
        <v>406</v>
      </c>
      <c r="C26" s="71">
        <v>405</v>
      </c>
      <c r="D26" s="57"/>
      <c r="E26" s="113" t="str">
        <f xml:space="preserve"> VLOOKUP( $A26 &amp; E$1, TEXTDF, Sprachwahlcode + 1, FALSE )</f>
        <v>Rückversicherungsergebnis (Gewinn positiv dargestellt)</v>
      </c>
      <c r="F26" s="113"/>
      <c r="G26" s="113"/>
      <c r="H26" s="115"/>
      <c r="I26" s="116"/>
      <c r="J26" s="116"/>
      <c r="K26" s="153">
        <f xml:space="preserve"> MAX($H$4,$L$5) * Y26 + MAX($I$4,$L$5) * AD26 + MAX($J$4,$L$5) * AI26 + MAX($K$4,$L$5) * AN26 + MAX($L$4,$L$5) * AS26 + MAX($I$5,$L$5) * BC26 + MAX($H$5,$L$5) * AX26 + MAX($J$5,$L$5) * BH26 + MAX($K$5,$L$5) * BM26</f>
        <v>-46580.996610000009</v>
      </c>
      <c r="L26" s="145"/>
      <c r="M26" s="75"/>
      <c r="N26" s="76"/>
      <c r="O26" s="76"/>
      <c r="P26" s="77"/>
      <c r="Q26" s="115"/>
      <c r="R26" s="116"/>
      <c r="S26" s="116"/>
      <c r="T26" s="153">
        <v>-30620.989869999994</v>
      </c>
      <c r="U26" s="146"/>
      <c r="V26" s="121"/>
      <c r="W26" s="113"/>
      <c r="X26" s="113"/>
      <c r="Y26" s="154">
        <v>-1393.9959099999999</v>
      </c>
      <c r="Z26" s="148"/>
      <c r="AA26" s="121"/>
      <c r="AB26" s="113"/>
      <c r="AC26" s="113"/>
      <c r="AD26" s="154">
        <v>-20188.166799999999</v>
      </c>
      <c r="AE26" s="148"/>
      <c r="AF26" s="121"/>
      <c r="AG26" s="113"/>
      <c r="AH26" s="113"/>
      <c r="AI26" s="154">
        <v>2339.1867999999999</v>
      </c>
      <c r="AJ26" s="148"/>
      <c r="AK26" s="121"/>
      <c r="AL26" s="113"/>
      <c r="AM26" s="113"/>
      <c r="AN26" s="153">
        <v>-12903.005229999999</v>
      </c>
      <c r="AO26" s="148"/>
      <c r="AP26" s="121"/>
      <c r="AQ26" s="113"/>
      <c r="AR26" s="113"/>
      <c r="AS26" s="154">
        <v>-3650.1162299999996</v>
      </c>
      <c r="AT26" s="148"/>
      <c r="AU26" s="121"/>
      <c r="AV26" s="113"/>
      <c r="AW26" s="113"/>
      <c r="AX26" s="154">
        <v>1302.3892700000001</v>
      </c>
      <c r="AY26" s="148"/>
      <c r="AZ26" s="121"/>
      <c r="BA26" s="113"/>
      <c r="BB26" s="113"/>
      <c r="BC26" s="154">
        <v>-12339.371510000006</v>
      </c>
      <c r="BD26" s="148"/>
      <c r="BE26" s="121"/>
      <c r="BF26" s="113"/>
      <c r="BG26" s="113"/>
      <c r="BH26" s="154">
        <v>252.08299999999963</v>
      </c>
      <c r="BI26" s="148"/>
      <c r="BJ26" s="121"/>
      <c r="BK26" s="113"/>
      <c r="BL26" s="113"/>
      <c r="BM26" s="154">
        <v>0</v>
      </c>
      <c r="BN26" s="148"/>
      <c r="BO26" s="155"/>
      <c r="BP26" s="155"/>
      <c r="BQ26" s="155"/>
      <c r="BR26" s="155"/>
      <c r="BS26" s="155"/>
      <c r="BT26" s="155"/>
      <c r="BU26" s="155"/>
      <c r="BV26" s="155"/>
      <c r="BW26" s="155"/>
      <c r="BX26" s="155"/>
      <c r="BY26" s="155"/>
      <c r="DN26" s="716">
        <v>405</v>
      </c>
      <c r="DO26" s="3" t="b">
        <f t="shared" si="3"/>
        <v>1</v>
      </c>
    </row>
    <row r="27" spans="1:202" ht="13.5" thickBot="1" x14ac:dyDescent="0.25">
      <c r="A27" s="1">
        <v>27</v>
      </c>
      <c r="B27" s="89" t="s">
        <v>88</v>
      </c>
      <c r="C27" s="71">
        <v>406</v>
      </c>
      <c r="D27" s="57"/>
      <c r="E27" s="113" t="str">
        <f xml:space="preserve"> VLOOKUP( $A27 &amp; E$1, TEXTDF, Sprachwahlcode + 1, FALSE )</f>
        <v>Gesamtertrag</v>
      </c>
      <c r="F27" s="113"/>
      <c r="G27" s="113"/>
      <c r="H27" s="115"/>
      <c r="I27" s="116"/>
      <c r="J27" s="116"/>
      <c r="K27" s="156">
        <f xml:space="preserve"> MAX($H$4,$L$5) * Y27 + MAX($I$4,$L$5) * AD27 + MAX($J$4,$L$5) * AI27 + MAX($K$4,$L$5) * AN27 + MAX($L$4,$L$5) * AS27 + MAX($I$5,$L$5) * BC27 + MAX($H$5,$L$5) * AX27 + MAX($J$5,$L$5) * BH27 + MAX($K$5,$L$5) * BM27</f>
        <v>26204904.718972005</v>
      </c>
      <c r="L27" s="145"/>
      <c r="M27" s="75"/>
      <c r="N27" s="76"/>
      <c r="O27" s="76"/>
      <c r="P27" s="77"/>
      <c r="Q27" s="115"/>
      <c r="R27" s="116"/>
      <c r="S27" s="116"/>
      <c r="T27" s="156">
        <v>28062287.557039998</v>
      </c>
      <c r="U27" s="146"/>
      <c r="V27" s="121"/>
      <c r="W27" s="113"/>
      <c r="X27" s="113"/>
      <c r="Y27" s="157">
        <v>8956292.5133999996</v>
      </c>
      <c r="Z27" s="148"/>
      <c r="AA27" s="121"/>
      <c r="AB27" s="113"/>
      <c r="AC27" s="113"/>
      <c r="AD27" s="157">
        <v>7726152.7073300006</v>
      </c>
      <c r="AE27" s="148"/>
      <c r="AF27" s="121"/>
      <c r="AG27" s="113"/>
      <c r="AH27" s="113"/>
      <c r="AI27" s="157">
        <v>2889759.0613099998</v>
      </c>
      <c r="AJ27" s="148"/>
      <c r="AK27" s="121"/>
      <c r="AL27" s="113"/>
      <c r="AM27" s="113"/>
      <c r="AN27" s="156">
        <v>2926635.1445100005</v>
      </c>
      <c r="AO27" s="148"/>
      <c r="AP27" s="121"/>
      <c r="AQ27" s="113"/>
      <c r="AR27" s="113"/>
      <c r="AS27" s="157">
        <v>1621309.8663320001</v>
      </c>
      <c r="AT27" s="148"/>
      <c r="AU27" s="121"/>
      <c r="AV27" s="113"/>
      <c r="AW27" s="113"/>
      <c r="AX27" s="157">
        <v>584146.18168000004</v>
      </c>
      <c r="AY27" s="148"/>
      <c r="AZ27" s="121"/>
      <c r="BA27" s="113"/>
      <c r="BB27" s="113"/>
      <c r="BC27" s="157">
        <v>977772.73409000004</v>
      </c>
      <c r="BD27" s="148"/>
      <c r="BE27" s="121"/>
      <c r="BF27" s="113"/>
      <c r="BG27" s="113"/>
      <c r="BH27" s="157">
        <v>507555.61600000004</v>
      </c>
      <c r="BI27" s="148"/>
      <c r="BJ27" s="121"/>
      <c r="BK27" s="113"/>
      <c r="BL27" s="113"/>
      <c r="BM27" s="157">
        <v>15280.894319999999</v>
      </c>
      <c r="BN27" s="148"/>
      <c r="BO27" s="155"/>
      <c r="BP27" s="155"/>
      <c r="BQ27" s="155"/>
      <c r="BR27" s="155"/>
      <c r="BS27" s="155"/>
      <c r="BT27" s="155"/>
      <c r="BU27" s="155"/>
      <c r="BV27" s="155"/>
      <c r="BW27" s="155"/>
      <c r="BX27" s="155"/>
      <c r="BY27" s="155"/>
      <c r="DN27" s="716">
        <v>406</v>
      </c>
      <c r="DO27" s="3" t="b">
        <f t="shared" si="3"/>
        <v>1</v>
      </c>
    </row>
    <row r="28" spans="1:202" ht="12.75" x14ac:dyDescent="0.2">
      <c r="A28" s="158" t="s">
        <v>89</v>
      </c>
      <c r="B28" s="89"/>
      <c r="C28" s="71" t="s">
        <v>90</v>
      </c>
      <c r="D28" s="57"/>
      <c r="E28" s="139"/>
      <c r="F28" s="139" t="str">
        <f xml:space="preserve"> VLOOKUP( $A28 &amp; F$1, TEXTDF, Sprachwahlcode + 1, FALSE )</f>
        <v>Individuell eingebracht: Freizügigkeitsleistungen bei Diensteintritten, Einkäufe, Einlagen aus extern geführtem Sparprozess bei Todesfällen u. ä.</v>
      </c>
      <c r="G28" s="57"/>
      <c r="H28" s="72"/>
      <c r="I28" s="73"/>
      <c r="J28" s="73"/>
      <c r="K28" s="159"/>
      <c r="L28" s="145"/>
      <c r="M28" s="75"/>
      <c r="N28" s="76"/>
      <c r="O28" s="76"/>
      <c r="P28" s="77"/>
      <c r="Q28" s="72"/>
      <c r="R28" s="73"/>
      <c r="S28" s="73"/>
      <c r="T28" s="159"/>
      <c r="U28" s="146"/>
      <c r="V28" s="56"/>
      <c r="W28" s="57"/>
      <c r="X28" s="57"/>
      <c r="Y28" s="160"/>
      <c r="Z28" s="148"/>
      <c r="AA28" s="56"/>
      <c r="AB28" s="57"/>
      <c r="AC28" s="57"/>
      <c r="AD28" s="160"/>
      <c r="AE28" s="148"/>
      <c r="AF28" s="56"/>
      <c r="AG28" s="57"/>
      <c r="AH28" s="57"/>
      <c r="AI28" s="160"/>
      <c r="AJ28" s="148"/>
      <c r="AK28" s="56"/>
      <c r="AL28" s="57"/>
      <c r="AM28" s="57"/>
      <c r="AN28" s="160"/>
      <c r="AO28" s="148"/>
      <c r="AP28" s="56"/>
      <c r="AQ28" s="57"/>
      <c r="AR28" s="57"/>
      <c r="AS28" s="160"/>
      <c r="AT28" s="148"/>
      <c r="AU28" s="56"/>
      <c r="AV28" s="57"/>
      <c r="AW28" s="57"/>
      <c r="AX28" s="160"/>
      <c r="AY28" s="148"/>
      <c r="AZ28" s="56"/>
      <c r="BA28" s="57"/>
      <c r="BB28" s="57"/>
      <c r="BC28" s="160"/>
      <c r="BD28" s="148"/>
      <c r="BE28" s="56"/>
      <c r="BF28" s="57"/>
      <c r="BG28" s="57"/>
      <c r="BH28" s="160"/>
      <c r="BI28" s="148"/>
      <c r="BJ28" s="56"/>
      <c r="BK28" s="57"/>
      <c r="BL28" s="57"/>
      <c r="BM28" s="160"/>
      <c r="BN28" s="148"/>
      <c r="BO28" s="155"/>
      <c r="BP28" s="155"/>
      <c r="BQ28" s="155"/>
      <c r="BR28" s="155"/>
      <c r="BS28" s="155"/>
      <c r="BT28" s="155"/>
      <c r="BU28" s="155"/>
      <c r="BV28" s="155"/>
      <c r="BW28" s="155"/>
      <c r="BX28" s="155"/>
      <c r="BY28" s="155"/>
      <c r="DN28" s="718" t="s">
        <v>90</v>
      </c>
      <c r="DO28" s="3" t="b">
        <f t="shared" si="3"/>
        <v>1</v>
      </c>
    </row>
    <row r="29" spans="1:202" ht="3" customHeight="1" x14ac:dyDescent="0.2">
      <c r="A29" s="1"/>
      <c r="B29" s="89"/>
      <c r="C29" s="71"/>
      <c r="D29" s="57"/>
      <c r="E29" s="57"/>
      <c r="F29" s="57"/>
      <c r="G29" s="57"/>
      <c r="H29" s="72"/>
      <c r="I29" s="73"/>
      <c r="J29" s="161"/>
      <c r="K29" s="161"/>
      <c r="L29" s="145"/>
      <c r="M29" s="75"/>
      <c r="N29" s="76"/>
      <c r="O29" s="76"/>
      <c r="P29" s="77"/>
      <c r="Q29" s="72"/>
      <c r="R29" s="73"/>
      <c r="S29" s="161"/>
      <c r="T29" s="161"/>
      <c r="U29" s="146"/>
      <c r="V29" s="56"/>
      <c r="W29" s="57"/>
      <c r="X29" s="66"/>
      <c r="Y29" s="66"/>
      <c r="Z29" s="148"/>
      <c r="AA29" s="56"/>
      <c r="AB29" s="57"/>
      <c r="AC29" s="66"/>
      <c r="AD29" s="66"/>
      <c r="AE29" s="148"/>
      <c r="AF29" s="56"/>
      <c r="AG29" s="57"/>
      <c r="AH29" s="66"/>
      <c r="AI29" s="66"/>
      <c r="AJ29" s="148"/>
      <c r="AK29" s="56"/>
      <c r="AL29" s="57"/>
      <c r="AM29" s="66"/>
      <c r="AN29" s="66"/>
      <c r="AO29" s="148"/>
      <c r="AP29" s="56"/>
      <c r="AQ29" s="57"/>
      <c r="AR29" s="66"/>
      <c r="AS29" s="66"/>
      <c r="AT29" s="148"/>
      <c r="AU29" s="56"/>
      <c r="AV29" s="57"/>
      <c r="AW29" s="66"/>
      <c r="AX29" s="66"/>
      <c r="AY29" s="148"/>
      <c r="AZ29" s="56"/>
      <c r="BA29" s="57"/>
      <c r="BB29" s="66"/>
      <c r="BC29" s="66"/>
      <c r="BD29" s="148"/>
      <c r="BE29" s="56"/>
      <c r="BF29" s="57"/>
      <c r="BG29" s="66"/>
      <c r="BH29" s="66"/>
      <c r="BI29" s="148"/>
      <c r="BJ29" s="56"/>
      <c r="BK29" s="57"/>
      <c r="BL29" s="66"/>
      <c r="BM29" s="66"/>
      <c r="BN29" s="148"/>
      <c r="BO29" s="155"/>
      <c r="BP29" s="155"/>
      <c r="BQ29" s="155"/>
      <c r="BR29" s="155"/>
      <c r="BS29" s="155"/>
      <c r="BT29" s="155"/>
      <c r="BU29" s="155"/>
      <c r="BV29" s="155"/>
      <c r="BW29" s="155"/>
      <c r="BX29" s="155"/>
      <c r="BY29" s="155"/>
      <c r="DN29" s="716"/>
      <c r="DO29" s="3" t="b">
        <f t="shared" si="3"/>
        <v>1</v>
      </c>
    </row>
    <row r="30" spans="1:202" ht="12.75" x14ac:dyDescent="0.2">
      <c r="A30" s="1">
        <v>29</v>
      </c>
      <c r="B30" s="89"/>
      <c r="C30" s="71" t="s">
        <v>91</v>
      </c>
      <c r="D30" s="14" t="str">
        <f xml:space="preserve"> VLOOKUP( $A30 &amp; D$1, TEXTDF, Sprachwahlcode + 1, FALSE )</f>
        <v>Aufwand</v>
      </c>
      <c r="E30" s="57"/>
      <c r="F30" s="57"/>
      <c r="G30" s="57"/>
      <c r="H30" s="72"/>
      <c r="I30" s="73"/>
      <c r="J30" s="135"/>
      <c r="K30" s="159"/>
      <c r="L30" s="145"/>
      <c r="M30" s="75"/>
      <c r="N30" s="76"/>
      <c r="O30" s="76"/>
      <c r="P30" s="77"/>
      <c r="Q30" s="72"/>
      <c r="R30" s="73"/>
      <c r="S30" s="135"/>
      <c r="T30" s="159"/>
      <c r="U30" s="146"/>
      <c r="V30" s="56"/>
      <c r="W30" s="57"/>
      <c r="X30" s="140"/>
      <c r="Y30" s="162"/>
      <c r="Z30" s="148"/>
      <c r="AA30" s="56"/>
      <c r="AB30" s="57"/>
      <c r="AC30" s="140"/>
      <c r="AD30" s="162"/>
      <c r="AE30" s="148"/>
      <c r="AF30" s="56"/>
      <c r="AG30" s="57"/>
      <c r="AH30" s="140"/>
      <c r="AI30" s="162"/>
      <c r="AJ30" s="148"/>
      <c r="AK30" s="56"/>
      <c r="AL30" s="57"/>
      <c r="AM30" s="140"/>
      <c r="AN30" s="162"/>
      <c r="AO30" s="148"/>
      <c r="AP30" s="56"/>
      <c r="AQ30" s="57"/>
      <c r="AR30" s="140"/>
      <c r="AS30" s="162"/>
      <c r="AT30" s="148"/>
      <c r="AU30" s="56"/>
      <c r="AV30" s="57"/>
      <c r="AW30" s="140"/>
      <c r="AX30" s="162"/>
      <c r="AY30" s="148"/>
      <c r="AZ30" s="56"/>
      <c r="BA30" s="57"/>
      <c r="BB30" s="140"/>
      <c r="BC30" s="162"/>
      <c r="BD30" s="148"/>
      <c r="BE30" s="56"/>
      <c r="BF30" s="57"/>
      <c r="BG30" s="140"/>
      <c r="BH30" s="162"/>
      <c r="BI30" s="148"/>
      <c r="BJ30" s="56"/>
      <c r="BK30" s="57"/>
      <c r="BL30" s="140"/>
      <c r="BM30" s="162"/>
      <c r="BN30" s="148"/>
      <c r="BO30" s="155"/>
      <c r="BP30" s="155"/>
      <c r="BQ30" s="155"/>
      <c r="BR30" s="155"/>
      <c r="BS30" s="155"/>
      <c r="BT30" s="155"/>
      <c r="BU30" s="155"/>
      <c r="BV30" s="155"/>
      <c r="BW30" s="155"/>
      <c r="BX30" s="155"/>
      <c r="BY30" s="155"/>
      <c r="DN30" s="715" t="s">
        <v>91</v>
      </c>
      <c r="DO30" s="3" t="b">
        <f t="shared" si="3"/>
        <v>1</v>
      </c>
    </row>
    <row r="31" spans="1:202" ht="12.75" x14ac:dyDescent="0.2">
      <c r="A31" s="1">
        <v>30</v>
      </c>
      <c r="B31" s="163"/>
      <c r="C31" s="164" t="s">
        <v>92</v>
      </c>
      <c r="D31" s="57"/>
      <c r="E31" s="90" t="str">
        <f xml:space="preserve"> VLOOKUP( $A31 &amp; E$1, TEXTDF, Sprachwahlcode + 1, FALSE )</f>
        <v>Versicherungsleistungen brutto</v>
      </c>
      <c r="F31" s="107"/>
      <c r="G31" s="107"/>
      <c r="H31" s="72"/>
      <c r="I31" s="73"/>
      <c r="J31" s="73"/>
      <c r="K31" s="165" t="str">
        <f xml:space="preserve"> VLOOKUP( $A31 &amp; K$1, TEXTDF, Sprachwahlcode + 1, FALSE )</f>
        <v>Kapitalleistungen</v>
      </c>
      <c r="L31" s="166" t="str">
        <f xml:space="preserve"> VLOOKUP( $A31 &amp; L$1, TEXTDF, Sprachwahlcode + 1, FALSE )</f>
        <v>Rentenleistungen</v>
      </c>
      <c r="M31" s="75"/>
      <c r="N31" s="76"/>
      <c r="O31" s="76"/>
      <c r="P31" s="77"/>
      <c r="Q31" s="72"/>
      <c r="R31" s="73"/>
      <c r="S31" s="73"/>
      <c r="T31" s="167" t="str">
        <f>$K31</f>
        <v>Kapitalleistungen</v>
      </c>
      <c r="U31" s="168" t="str">
        <f>$L31</f>
        <v>Rentenleistungen</v>
      </c>
      <c r="V31" s="56"/>
      <c r="W31" s="57"/>
      <c r="X31" s="57"/>
      <c r="Y31" s="169" t="s">
        <v>355</v>
      </c>
      <c r="Z31" s="170" t="s">
        <v>357</v>
      </c>
      <c r="AA31" s="56"/>
      <c r="AB31" s="57"/>
      <c r="AC31" s="57"/>
      <c r="AD31" s="169" t="s">
        <v>355</v>
      </c>
      <c r="AE31" s="170" t="s">
        <v>357</v>
      </c>
      <c r="AF31" s="56"/>
      <c r="AG31" s="57"/>
      <c r="AH31" s="57"/>
      <c r="AI31" s="169" t="s">
        <v>355</v>
      </c>
      <c r="AJ31" s="170" t="s">
        <v>357</v>
      </c>
      <c r="AK31" s="56"/>
      <c r="AL31" s="57"/>
      <c r="AM31" s="57"/>
      <c r="AN31" s="169" t="s">
        <v>355</v>
      </c>
      <c r="AO31" s="170" t="s">
        <v>357</v>
      </c>
      <c r="AP31" s="56"/>
      <c r="AQ31" s="57"/>
      <c r="AR31" s="57"/>
      <c r="AS31" s="169" t="s">
        <v>355</v>
      </c>
      <c r="AT31" s="170" t="s">
        <v>357</v>
      </c>
      <c r="AU31" s="56"/>
      <c r="AV31" s="57"/>
      <c r="AW31" s="57"/>
      <c r="AX31" s="169" t="s">
        <v>355</v>
      </c>
      <c r="AY31" s="170" t="s">
        <v>357</v>
      </c>
      <c r="AZ31" s="56"/>
      <c r="BA31" s="57"/>
      <c r="BB31" s="57"/>
      <c r="BC31" s="169" t="s">
        <v>355</v>
      </c>
      <c r="BD31" s="170" t="s">
        <v>357</v>
      </c>
      <c r="BE31" s="56"/>
      <c r="BF31" s="57"/>
      <c r="BG31" s="57"/>
      <c r="BH31" s="169" t="s">
        <v>356</v>
      </c>
      <c r="BI31" s="170" t="s">
        <v>358</v>
      </c>
      <c r="BJ31" s="56"/>
      <c r="BK31" s="57"/>
      <c r="BL31" s="57"/>
      <c r="BM31" s="169" t="s">
        <v>355</v>
      </c>
      <c r="BN31" s="170" t="s">
        <v>357</v>
      </c>
      <c r="BO31" s="155"/>
      <c r="BP31" s="155"/>
      <c r="BQ31" s="155"/>
      <c r="BR31" s="155"/>
      <c r="BS31" s="155"/>
      <c r="BT31" s="155"/>
      <c r="BU31" s="155"/>
      <c r="BV31" s="155"/>
      <c r="BW31" s="155"/>
      <c r="BX31" s="155"/>
      <c r="BY31" s="155"/>
      <c r="DN31" s="715" t="s">
        <v>92</v>
      </c>
      <c r="DO31" s="3" t="b">
        <f t="shared" si="3"/>
        <v>1</v>
      </c>
      <c r="GT31" s="155">
        <v>888</v>
      </c>
    </row>
    <row r="32" spans="1:202" ht="12.75" x14ac:dyDescent="0.2">
      <c r="A32" s="1">
        <v>31</v>
      </c>
      <c r="B32" s="89">
        <v>398</v>
      </c>
      <c r="C32" s="71">
        <v>407</v>
      </c>
      <c r="D32" s="57"/>
      <c r="E32" s="57"/>
      <c r="F32" s="113" t="str">
        <f xml:space="preserve"> VLOOKUP( $A32 &amp; F$1, TEXTDF, Sprachwahlcode + 1, FALSE )</f>
        <v>Leistungen infolge Alter, Tod und Invalidität</v>
      </c>
      <c r="G32" s="113"/>
      <c r="H32" s="100"/>
      <c r="I32" s="101"/>
      <c r="J32" s="144">
        <f xml:space="preserve"> MAX($H$4,$L$5) * X32 + MAX($I$4,$L$5) * AC32 + MAX($J$4,$L$5) * AH32 + MAX($K$4,$L$5) * AM32 + MAX($L$4,$L$5) * AR32 + MAX($I$5,$L$5) * BB32 + MAX($H$5,$L$5) * AW32 + MAX($J$5,$L$5) * BG32 + MAX($K$5,$L$5) * BL32</f>
        <v>6658889.5181400012</v>
      </c>
      <c r="K32" s="171">
        <f xml:space="preserve"> MAX($H$4,$L$5) * Y32 + MAX($I$4,$L$5) * AD32 + MAX($J$4,$L$5) * AI32 + MAX($K$4,$L$5) * AN32 + MAX($L$4,$L$5) * AS32 + MAX($I$5,$L$5) * BC32 + MAX($H$5,$L$5) * AX32 + MAX($J$5,$L$5) * BH32 + MAX($K$5,$L$5) * BM32</f>
        <v>2915804.82222</v>
      </c>
      <c r="L32" s="172">
        <f xml:space="preserve"> MAX($H$4,$L$5) * Z32 + MAX($I$4,$L$5) * AE32 + MAX($J$4,$L$5) * AJ32 + MAX($K$4,$L$5) * AO32 + MAX($L$4,$L$5) * AT32 + MAX($I$5,$L$5) * BD32 + MAX($H$5,$L$5) * AY32 + MAX($J$5,$L$5) * BI32 + MAX($K$5,$L$5) * BN32</f>
        <v>3743084.6959200012</v>
      </c>
      <c r="M32" s="75"/>
      <c r="N32" s="76"/>
      <c r="O32" s="76"/>
      <c r="P32" s="77"/>
      <c r="Q32" s="100"/>
      <c r="R32" s="101"/>
      <c r="S32" s="144">
        <v>6589103.0025999993</v>
      </c>
      <c r="T32" s="173">
        <v>2936361.1740700002</v>
      </c>
      <c r="U32" s="174">
        <v>3652741.8285300005</v>
      </c>
      <c r="V32" s="106"/>
      <c r="W32" s="107"/>
      <c r="X32" s="149">
        <v>2315313.3398699998</v>
      </c>
      <c r="Y32" s="175">
        <v>1028026.0786100001</v>
      </c>
      <c r="Z32" s="176">
        <v>1287287.2612599996</v>
      </c>
      <c r="AA32" s="106"/>
      <c r="AB32" s="107"/>
      <c r="AC32" s="149">
        <v>2014484.9381400011</v>
      </c>
      <c r="AD32" s="175">
        <v>827822.87200999993</v>
      </c>
      <c r="AE32" s="176">
        <v>1186662.0661300011</v>
      </c>
      <c r="AF32" s="106"/>
      <c r="AG32" s="107"/>
      <c r="AH32" s="149">
        <v>584403.96644999995</v>
      </c>
      <c r="AI32" s="175">
        <v>260952.17668</v>
      </c>
      <c r="AJ32" s="176">
        <v>323451.78976999992</v>
      </c>
      <c r="AK32" s="106"/>
      <c r="AL32" s="107"/>
      <c r="AM32" s="144">
        <v>565603.21880999999</v>
      </c>
      <c r="AN32" s="171">
        <v>368833.09941000002</v>
      </c>
      <c r="AO32" s="172">
        <v>196770.11939999997</v>
      </c>
      <c r="AP32" s="106"/>
      <c r="AQ32" s="107"/>
      <c r="AR32" s="149">
        <v>331654.50175999996</v>
      </c>
      <c r="AS32" s="175">
        <v>159267.66929999998</v>
      </c>
      <c r="AT32" s="176">
        <v>172386.83245999998</v>
      </c>
      <c r="AU32" s="106"/>
      <c r="AV32" s="107"/>
      <c r="AW32" s="149">
        <v>116507.5886</v>
      </c>
      <c r="AX32" s="175">
        <v>85583.638749999998</v>
      </c>
      <c r="AY32" s="176">
        <v>30923.949850000005</v>
      </c>
      <c r="AZ32" s="106"/>
      <c r="BA32" s="107"/>
      <c r="BB32" s="149">
        <v>524281.18217999995</v>
      </c>
      <c r="BC32" s="175">
        <v>135964.94262999998</v>
      </c>
      <c r="BD32" s="176">
        <v>388316.23954999994</v>
      </c>
      <c r="BE32" s="106"/>
      <c r="BF32" s="107"/>
      <c r="BG32" s="149">
        <v>201156.88635000002</v>
      </c>
      <c r="BH32" s="175">
        <v>45028.300999999999</v>
      </c>
      <c r="BI32" s="176">
        <v>156128.58535000001</v>
      </c>
      <c r="BJ32" s="106"/>
      <c r="BK32" s="107"/>
      <c r="BL32" s="149">
        <v>5483.8959799999993</v>
      </c>
      <c r="BM32" s="175">
        <v>4326.0438300000005</v>
      </c>
      <c r="BN32" s="176">
        <v>1157.8521499999988</v>
      </c>
      <c r="BO32" s="155"/>
      <c r="BP32" s="155"/>
      <c r="BQ32" s="155"/>
      <c r="BR32" s="155"/>
      <c r="BS32" s="155"/>
      <c r="BT32" s="155"/>
      <c r="BU32" s="155"/>
      <c r="BV32" s="155"/>
      <c r="BW32" s="155"/>
      <c r="BX32" s="155"/>
      <c r="BY32" s="155"/>
      <c r="DN32" s="716">
        <v>407</v>
      </c>
      <c r="DO32" s="3" t="b">
        <f t="shared" si="3"/>
        <v>1</v>
      </c>
    </row>
    <row r="33" spans="1:119" ht="12.75" x14ac:dyDescent="0.2">
      <c r="A33" s="1">
        <v>32</v>
      </c>
      <c r="B33" s="89">
        <v>399</v>
      </c>
      <c r="C33" s="71">
        <v>408</v>
      </c>
      <c r="D33" s="57"/>
      <c r="E33" s="57"/>
      <c r="F33" s="113" t="str">
        <f xml:space="preserve"> VLOOKUP( $A33 &amp; F$1, TEXTDF, Sprachwahlcode + 1, FALSE )</f>
        <v>Freizügigkeitsleistungen</v>
      </c>
      <c r="G33" s="113"/>
      <c r="H33" s="115"/>
      <c r="I33" s="116"/>
      <c r="J33" s="144">
        <f xml:space="preserve"> MAX($H$4,$L$5) * X33 + MAX($I$4,$L$5) * AC33 + MAX($J$4,$L$5) * AH33 + MAX($K$4,$L$5) * AM33 + MAX($L$4,$L$5) * AR33 + MAX($I$5,$L$5) * BB33 + MAX($H$5,$L$5) * AW33 + MAX($J$5,$L$5) * BG33 + MAX($K$5,$L$5) * BL33</f>
        <v>10375484.048500001</v>
      </c>
      <c r="K33" s="73"/>
      <c r="L33" s="145"/>
      <c r="M33" s="75"/>
      <c r="N33" s="76"/>
      <c r="O33" s="76"/>
      <c r="P33" s="77"/>
      <c r="Q33" s="115"/>
      <c r="R33" s="116"/>
      <c r="S33" s="144">
        <v>10327968.26723</v>
      </c>
      <c r="T33" s="73"/>
      <c r="U33" s="146"/>
      <c r="V33" s="121"/>
      <c r="W33" s="113"/>
      <c r="X33" s="149">
        <v>3595397.06311</v>
      </c>
      <c r="Y33" s="139"/>
      <c r="Z33" s="148"/>
      <c r="AA33" s="121"/>
      <c r="AB33" s="113"/>
      <c r="AC33" s="149">
        <v>3546457.7420699997</v>
      </c>
      <c r="AD33" s="139"/>
      <c r="AE33" s="148"/>
      <c r="AF33" s="121"/>
      <c r="AG33" s="113"/>
      <c r="AH33" s="149">
        <v>1147581.85892</v>
      </c>
      <c r="AI33" s="139"/>
      <c r="AJ33" s="148"/>
      <c r="AK33" s="121"/>
      <c r="AL33" s="113"/>
      <c r="AM33" s="144">
        <v>1012687.9386000001</v>
      </c>
      <c r="AN33" s="139"/>
      <c r="AO33" s="148"/>
      <c r="AP33" s="121"/>
      <c r="AQ33" s="113"/>
      <c r="AR33" s="149">
        <v>709472.37109999999</v>
      </c>
      <c r="AS33" s="139"/>
      <c r="AT33" s="148"/>
      <c r="AU33" s="121"/>
      <c r="AV33" s="113"/>
      <c r="AW33" s="149">
        <v>210068.29332999999</v>
      </c>
      <c r="AX33" s="139"/>
      <c r="AY33" s="148"/>
      <c r="AZ33" s="121"/>
      <c r="BA33" s="113"/>
      <c r="BB33" s="149">
        <v>138799.24337000001</v>
      </c>
      <c r="BC33" s="139"/>
      <c r="BD33" s="148"/>
      <c r="BE33" s="121"/>
      <c r="BF33" s="113"/>
      <c r="BG33" s="149">
        <v>0</v>
      </c>
      <c r="BH33" s="139"/>
      <c r="BI33" s="148"/>
      <c r="BJ33" s="121"/>
      <c r="BK33" s="113"/>
      <c r="BL33" s="149">
        <v>15019.538</v>
      </c>
      <c r="BM33" s="139"/>
      <c r="BN33" s="148"/>
      <c r="BO33" s="155"/>
      <c r="BP33" s="155"/>
      <c r="BQ33" s="155"/>
      <c r="BR33" s="155"/>
      <c r="BS33" s="155"/>
      <c r="BT33" s="155"/>
      <c r="BU33" s="155"/>
      <c r="BV33" s="155"/>
      <c r="BW33" s="155"/>
      <c r="BX33" s="155"/>
      <c r="BY33" s="155"/>
      <c r="DN33" s="716">
        <v>408</v>
      </c>
      <c r="DO33" s="3" t="b">
        <f t="shared" si="3"/>
        <v>1</v>
      </c>
    </row>
    <row r="34" spans="1:119" ht="12.75" x14ac:dyDescent="0.2">
      <c r="A34" s="1">
        <v>33</v>
      </c>
      <c r="B34" s="89">
        <v>400</v>
      </c>
      <c r="C34" s="71">
        <v>409</v>
      </c>
      <c r="D34" s="57"/>
      <c r="E34" s="57"/>
      <c r="F34" s="113" t="str">
        <f xml:space="preserve"> VLOOKUP( $A34 &amp; F$1, TEXTDF, Sprachwahlcode + 1, FALSE )</f>
        <v>Rückkaufswerte aus Vertragsauflösungen</v>
      </c>
      <c r="G34" s="113"/>
      <c r="H34" s="115"/>
      <c r="I34" s="116"/>
      <c r="J34" s="144">
        <f xml:space="preserve"> MAX($H$4,$L$5) * X34 + MAX($I$4,$L$5) * AC34 + MAX($J$4,$L$5) * AH34 + MAX($K$4,$L$5) * AM34 + MAX($L$4,$L$5) * AR34 + MAX($I$5,$L$5) * BB34 + MAX($H$5,$L$5) * AW34 + MAX($J$5,$L$5) * BG34 + MAX($K$5,$L$5) * BL34</f>
        <v>3996915.3990399996</v>
      </c>
      <c r="K34" s="73"/>
      <c r="L34" s="145"/>
      <c r="M34" s="75"/>
      <c r="N34" s="76"/>
      <c r="O34" s="76"/>
      <c r="P34" s="77"/>
      <c r="Q34" s="115"/>
      <c r="R34" s="116"/>
      <c r="S34" s="144">
        <v>3795936.2011500001</v>
      </c>
      <c r="T34" s="73"/>
      <c r="U34" s="146"/>
      <c r="V34" s="121"/>
      <c r="W34" s="113"/>
      <c r="X34" s="149">
        <v>1016981.31923</v>
      </c>
      <c r="Y34" s="57"/>
      <c r="Z34" s="148"/>
      <c r="AA34" s="121"/>
      <c r="AB34" s="113"/>
      <c r="AC34" s="149">
        <v>1188609.65698</v>
      </c>
      <c r="AD34" s="57"/>
      <c r="AE34" s="148"/>
      <c r="AF34" s="121"/>
      <c r="AG34" s="113"/>
      <c r="AH34" s="149">
        <v>664478.94184999994</v>
      </c>
      <c r="AI34" s="57"/>
      <c r="AJ34" s="148"/>
      <c r="AK34" s="121"/>
      <c r="AL34" s="113"/>
      <c r="AM34" s="144">
        <v>543089.42191999999</v>
      </c>
      <c r="AN34" s="57"/>
      <c r="AO34" s="148"/>
      <c r="AP34" s="121"/>
      <c r="AQ34" s="113"/>
      <c r="AR34" s="149">
        <v>272621.95391999994</v>
      </c>
      <c r="AS34" s="57"/>
      <c r="AT34" s="148"/>
      <c r="AU34" s="121"/>
      <c r="AV34" s="113"/>
      <c r="AW34" s="149">
        <v>77327.732199999999</v>
      </c>
      <c r="AX34" s="57"/>
      <c r="AY34" s="148"/>
      <c r="AZ34" s="121"/>
      <c r="BA34" s="113"/>
      <c r="BB34" s="149">
        <v>36975.409040000006</v>
      </c>
      <c r="BC34" s="57"/>
      <c r="BD34" s="148"/>
      <c r="BE34" s="121"/>
      <c r="BF34" s="113"/>
      <c r="BG34" s="149">
        <v>196808.85200000001</v>
      </c>
      <c r="BH34" s="57"/>
      <c r="BI34" s="148"/>
      <c r="BJ34" s="121"/>
      <c r="BK34" s="113"/>
      <c r="BL34" s="149">
        <v>22.111899999999999</v>
      </c>
      <c r="BM34" s="57"/>
      <c r="BN34" s="148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DN34" s="716">
        <v>409</v>
      </c>
      <c r="DO34" s="3" t="b">
        <f t="shared" si="3"/>
        <v>1</v>
      </c>
    </row>
    <row r="35" spans="1:119" ht="13.5" thickBot="1" x14ac:dyDescent="0.25">
      <c r="A35" s="1">
        <v>34</v>
      </c>
      <c r="B35" s="89" t="s">
        <v>93</v>
      </c>
      <c r="C35" s="71" t="s">
        <v>94</v>
      </c>
      <c r="D35" s="57"/>
      <c r="E35" s="57"/>
      <c r="F35" s="113" t="str">
        <f xml:space="preserve"> VLOOKUP( $A35 &amp; F$1, TEXTDF, Sprachwahlcode + 1, FALSE )</f>
        <v>Leistungsbearbeitungsaufwendungen / Leistungstotal</v>
      </c>
      <c r="G35" s="113"/>
      <c r="H35" s="115"/>
      <c r="I35" s="116"/>
      <c r="J35" s="177">
        <f xml:space="preserve"> MAX($H$4,$L$5) * X35 + MAX($I$4,$L$5) * AC35 + MAX($J$4,$L$5) * AH35 + MAX($K$4,$L$5) * AM35 + MAX($L$4,$L$5) * AR35 + MAX($I$5,$L$5) * BB35 + MAX($H$5,$L$5) * AW35 + MAX($J$5,$L$5) * BG35 + MAX($K$5,$L$5) * BL35</f>
        <v>114044.62424977723</v>
      </c>
      <c r="K35" s="150">
        <f xml:space="preserve"> MAX($H$4,$L$5) * Y35 + MAX($I$4,$L$5) * AD35 + MAX($J$4,$L$5) * AI35 + MAX($K$4,$L$5) * AN35 + MAX($L$4,$L$5) * AS35 + MAX($I$5,$L$5) * BC35 + MAX($H$5,$L$5) * AX35 + MAX($J$5,$L$5) * BH35 + MAX($K$5,$L$5) * BM35</f>
        <v>21145333.589929774</v>
      </c>
      <c r="L35" s="145"/>
      <c r="M35" s="75"/>
      <c r="N35" s="76"/>
      <c r="O35" s="76"/>
      <c r="P35" s="77"/>
      <c r="Q35" s="115"/>
      <c r="R35" s="116"/>
      <c r="S35" s="178">
        <v>111716.3093330383</v>
      </c>
      <c r="T35" s="150">
        <v>20824723.780313037</v>
      </c>
      <c r="U35" s="146"/>
      <c r="V35" s="121"/>
      <c r="W35" s="113"/>
      <c r="X35" s="179">
        <v>35559.440845681056</v>
      </c>
      <c r="Y35" s="152">
        <v>6963251.1630556807</v>
      </c>
      <c r="Z35" s="148"/>
      <c r="AA35" s="121"/>
      <c r="AB35" s="113"/>
      <c r="AC35" s="179">
        <v>30347.119320000002</v>
      </c>
      <c r="AD35" s="152">
        <v>6779899.4565099999</v>
      </c>
      <c r="AE35" s="148"/>
      <c r="AF35" s="121"/>
      <c r="AG35" s="113"/>
      <c r="AH35" s="179">
        <v>15195.35288</v>
      </c>
      <c r="AI35" s="152">
        <v>2411660.1200999999</v>
      </c>
      <c r="AJ35" s="148"/>
      <c r="AK35" s="121"/>
      <c r="AL35" s="113"/>
      <c r="AM35" s="178">
        <v>7066.9643799999994</v>
      </c>
      <c r="AN35" s="150">
        <v>2128447.5437099999</v>
      </c>
      <c r="AO35" s="148"/>
      <c r="AP35" s="121"/>
      <c r="AQ35" s="113"/>
      <c r="AR35" s="179">
        <v>9157.5142240961522</v>
      </c>
      <c r="AS35" s="152">
        <v>1322906.3410040962</v>
      </c>
      <c r="AT35" s="148"/>
      <c r="AU35" s="121"/>
      <c r="AV35" s="113"/>
      <c r="AW35" s="179">
        <v>1750</v>
      </c>
      <c r="AX35" s="152">
        <v>405653.61413</v>
      </c>
      <c r="AY35" s="148"/>
      <c r="AZ35" s="121"/>
      <c r="BA35" s="113"/>
      <c r="BB35" s="179">
        <v>9491.0648700000002</v>
      </c>
      <c r="BC35" s="152">
        <v>709546.89945999999</v>
      </c>
      <c r="BD35" s="148"/>
      <c r="BE35" s="121"/>
      <c r="BF35" s="113"/>
      <c r="BG35" s="179">
        <v>5195.8909999999996</v>
      </c>
      <c r="BH35" s="152">
        <v>403161.62935</v>
      </c>
      <c r="BI35" s="148"/>
      <c r="BJ35" s="121"/>
      <c r="BK35" s="113"/>
      <c r="BL35" s="179">
        <v>281.27672999999999</v>
      </c>
      <c r="BM35" s="152">
        <v>20806.822610000003</v>
      </c>
      <c r="BN35" s="148"/>
      <c r="BO35" s="155"/>
      <c r="BP35" s="155"/>
      <c r="BQ35" s="155"/>
      <c r="BR35" s="155"/>
      <c r="BS35" s="155"/>
      <c r="BT35" s="155"/>
      <c r="BU35" s="155"/>
      <c r="BV35" s="155"/>
      <c r="BW35" s="155"/>
      <c r="BX35" s="155"/>
      <c r="BY35" s="155"/>
      <c r="DN35" s="716" t="s">
        <v>94</v>
      </c>
      <c r="DO35" s="3" t="b">
        <f t="shared" si="3"/>
        <v>1</v>
      </c>
    </row>
    <row r="36" spans="1:119" ht="12.75" x14ac:dyDescent="0.2">
      <c r="A36" s="1">
        <v>35</v>
      </c>
      <c r="B36" s="89"/>
      <c r="C36" s="71" t="s">
        <v>95</v>
      </c>
      <c r="D36" s="57"/>
      <c r="E36" s="90" t="str">
        <f xml:space="preserve"> VLOOKUP( $A36 &amp; E$1, TEXTDF, Sprachwahlcode + 1, FALSE )</f>
        <v>Veränderung versicherungstechnische Rückstellungen brutto</v>
      </c>
      <c r="F36" s="113"/>
      <c r="G36" s="113"/>
      <c r="H36" s="180"/>
      <c r="I36" s="181"/>
      <c r="J36" s="182"/>
      <c r="K36" s="73"/>
      <c r="L36" s="145"/>
      <c r="M36" s="75"/>
      <c r="N36" s="76"/>
      <c r="O36" s="76"/>
      <c r="P36" s="77"/>
      <c r="Q36" s="180"/>
      <c r="R36" s="181"/>
      <c r="S36" s="182"/>
      <c r="T36" s="73"/>
      <c r="U36" s="146"/>
      <c r="V36" s="183"/>
      <c r="W36" s="184"/>
      <c r="X36" s="185"/>
      <c r="Y36" s="57"/>
      <c r="Z36" s="148"/>
      <c r="AA36" s="183"/>
      <c r="AB36" s="184"/>
      <c r="AC36" s="185"/>
      <c r="AD36" s="57"/>
      <c r="AE36" s="148"/>
      <c r="AF36" s="183"/>
      <c r="AG36" s="184"/>
      <c r="AH36" s="185"/>
      <c r="AI36" s="57"/>
      <c r="AJ36" s="148"/>
      <c r="AK36" s="183"/>
      <c r="AL36" s="184"/>
      <c r="AM36" s="185"/>
      <c r="AN36" s="57"/>
      <c r="AO36" s="148"/>
      <c r="AP36" s="183"/>
      <c r="AQ36" s="184"/>
      <c r="AR36" s="185"/>
      <c r="AS36" s="57"/>
      <c r="AT36" s="148"/>
      <c r="AU36" s="183"/>
      <c r="AV36" s="184"/>
      <c r="AW36" s="185"/>
      <c r="AX36" s="57"/>
      <c r="AY36" s="148"/>
      <c r="AZ36" s="183"/>
      <c r="BA36" s="184"/>
      <c r="BB36" s="185"/>
      <c r="BC36" s="57"/>
      <c r="BD36" s="148"/>
      <c r="BE36" s="183"/>
      <c r="BF36" s="184"/>
      <c r="BG36" s="185"/>
      <c r="BH36" s="57"/>
      <c r="BI36" s="148"/>
      <c r="BJ36" s="183"/>
      <c r="BK36" s="184"/>
      <c r="BL36" s="185"/>
      <c r="BM36" s="57"/>
      <c r="BN36" s="148"/>
      <c r="BO36" s="155"/>
      <c r="BP36" s="155"/>
      <c r="BQ36" s="155"/>
      <c r="BR36" s="155"/>
      <c r="BS36" s="155"/>
      <c r="BT36" s="155"/>
      <c r="BU36" s="155"/>
      <c r="BV36" s="155"/>
      <c r="BW36" s="155"/>
      <c r="BX36" s="155"/>
      <c r="BY36" s="155"/>
      <c r="DN36" s="715" t="s">
        <v>95</v>
      </c>
      <c r="DO36" s="3" t="b">
        <f t="shared" si="3"/>
        <v>1</v>
      </c>
    </row>
    <row r="37" spans="1:119" ht="12.75" x14ac:dyDescent="0.2">
      <c r="A37" s="1">
        <v>36</v>
      </c>
      <c r="B37" s="89" t="s">
        <v>96</v>
      </c>
      <c r="C37" s="71">
        <v>410</v>
      </c>
      <c r="D37" s="57"/>
      <c r="E37" s="57"/>
      <c r="F37" s="113" t="str">
        <f t="shared" ref="F37:F42" si="6" xml:space="preserve"> VLOOKUP( $A37 &amp; F$1, TEXTDF, Sprachwahlcode + 1, FALSE )</f>
        <v>Altersguthaben</v>
      </c>
      <c r="G37" s="113"/>
      <c r="H37" s="186"/>
      <c r="I37" s="187"/>
      <c r="J37" s="144">
        <f t="shared" ref="J37:K47" si="7" xml:space="preserve"> MAX($H$4,$L$5) * X37 + MAX($I$4,$L$5) * AC37 + MAX($J$4,$L$5) * AH37 + MAX($K$4,$L$5) * AM37 + MAX($L$4,$L$5) * AR37 + MAX($I$5,$L$5) * BB37 + MAX($H$5,$L$5) * AW37 + MAX($J$5,$L$5) * BG37 + MAX($K$5,$L$5) * BL37</f>
        <v>888510.69700955984</v>
      </c>
      <c r="K37" s="73"/>
      <c r="L37" s="145"/>
      <c r="M37" s="75"/>
      <c r="N37" s="76"/>
      <c r="O37" s="76"/>
      <c r="P37" s="77"/>
      <c r="Q37" s="186"/>
      <c r="R37" s="187"/>
      <c r="S37" s="144">
        <v>1954377.0617483458</v>
      </c>
      <c r="T37" s="73"/>
      <c r="U37" s="146"/>
      <c r="V37" s="188"/>
      <c r="W37" s="189"/>
      <c r="X37" s="149">
        <v>533249.87612012774</v>
      </c>
      <c r="Y37" s="57"/>
      <c r="Z37" s="148"/>
      <c r="AA37" s="188"/>
      <c r="AB37" s="189"/>
      <c r="AC37" s="149">
        <v>-81559</v>
      </c>
      <c r="AD37" s="57"/>
      <c r="AE37" s="148"/>
      <c r="AF37" s="188"/>
      <c r="AG37" s="189"/>
      <c r="AH37" s="149">
        <v>52124.050469999958</v>
      </c>
      <c r="AI37" s="57"/>
      <c r="AJ37" s="148"/>
      <c r="AK37" s="188"/>
      <c r="AL37" s="189"/>
      <c r="AM37" s="144">
        <v>236439.61200000008</v>
      </c>
      <c r="AN37" s="57"/>
      <c r="AO37" s="148"/>
      <c r="AP37" s="188"/>
      <c r="AQ37" s="189"/>
      <c r="AR37" s="149">
        <v>-11440.475800000131</v>
      </c>
      <c r="AS37" s="57"/>
      <c r="AT37" s="148"/>
      <c r="AU37" s="188"/>
      <c r="AV37" s="189"/>
      <c r="AW37" s="149">
        <v>89605.882119998321</v>
      </c>
      <c r="AX37" s="57"/>
      <c r="AY37" s="148"/>
      <c r="AZ37" s="188"/>
      <c r="BA37" s="189"/>
      <c r="BB37" s="149">
        <v>70301.326699433848</v>
      </c>
      <c r="BC37" s="57"/>
      <c r="BD37" s="148"/>
      <c r="BE37" s="188"/>
      <c r="BF37" s="189"/>
      <c r="BG37" s="149">
        <v>0</v>
      </c>
      <c r="BH37" s="57"/>
      <c r="BI37" s="148"/>
      <c r="BJ37" s="188"/>
      <c r="BK37" s="189"/>
      <c r="BL37" s="149">
        <v>-210.57460000000037</v>
      </c>
      <c r="BM37" s="57"/>
      <c r="BN37" s="148"/>
      <c r="BO37" s="155"/>
      <c r="BP37" s="155"/>
      <c r="BQ37" s="155"/>
      <c r="BR37" s="155"/>
      <c r="BS37" s="155"/>
      <c r="BT37" s="155"/>
      <c r="BU37" s="155"/>
      <c r="BV37" s="155"/>
      <c r="BW37" s="155"/>
      <c r="BX37" s="155"/>
      <c r="BY37" s="155"/>
      <c r="DN37" s="716">
        <v>410</v>
      </c>
      <c r="DO37" s="3" t="b">
        <f t="shared" si="3"/>
        <v>1</v>
      </c>
    </row>
    <row r="38" spans="1:119" ht="12.75" x14ac:dyDescent="0.2">
      <c r="A38" s="1">
        <v>37</v>
      </c>
      <c r="B38" s="89" t="s">
        <v>97</v>
      </c>
      <c r="C38" s="71" t="s">
        <v>98</v>
      </c>
      <c r="D38" s="57"/>
      <c r="E38" s="57"/>
      <c r="F38" s="113" t="str">
        <f t="shared" si="6"/>
        <v>Deckungskapital für laufende Alters- und Hinterbliebenenrenten</v>
      </c>
      <c r="G38" s="113"/>
      <c r="H38" s="190"/>
      <c r="I38" s="182"/>
      <c r="J38" s="144">
        <f t="shared" si="7"/>
        <v>2145536.8624469722</v>
      </c>
      <c r="K38" s="73"/>
      <c r="L38" s="145"/>
      <c r="M38" s="75"/>
      <c r="N38" s="76"/>
      <c r="O38" s="76"/>
      <c r="P38" s="77"/>
      <c r="Q38" s="190"/>
      <c r="R38" s="182"/>
      <c r="S38" s="144">
        <v>2203503.8039537948</v>
      </c>
      <c r="T38" s="73"/>
      <c r="U38" s="146"/>
      <c r="V38" s="191"/>
      <c r="W38" s="185"/>
      <c r="X38" s="149">
        <v>909986.35058998177</v>
      </c>
      <c r="Y38" s="57"/>
      <c r="Z38" s="148"/>
      <c r="AA38" s="191"/>
      <c r="AB38" s="185"/>
      <c r="AC38" s="149">
        <v>661775</v>
      </c>
      <c r="AD38" s="57"/>
      <c r="AE38" s="148"/>
      <c r="AF38" s="191"/>
      <c r="AG38" s="185"/>
      <c r="AH38" s="149">
        <v>192415.01303</v>
      </c>
      <c r="AI38" s="57"/>
      <c r="AJ38" s="148"/>
      <c r="AK38" s="191"/>
      <c r="AL38" s="185"/>
      <c r="AM38" s="144">
        <v>247964.342</v>
      </c>
      <c r="AN38" s="57"/>
      <c r="AO38" s="148"/>
      <c r="AP38" s="191"/>
      <c r="AQ38" s="185"/>
      <c r="AR38" s="149">
        <v>141195.6478499998</v>
      </c>
      <c r="AS38" s="57"/>
      <c r="AT38" s="148"/>
      <c r="AU38" s="191"/>
      <c r="AV38" s="185"/>
      <c r="AW38" s="149">
        <v>56850.746139999916</v>
      </c>
      <c r="AX38" s="57"/>
      <c r="AY38" s="148"/>
      <c r="AZ38" s="191"/>
      <c r="BA38" s="185"/>
      <c r="BB38" s="149">
        <v>-21136.883883175789</v>
      </c>
      <c r="BC38" s="57"/>
      <c r="BD38" s="148"/>
      <c r="BE38" s="191"/>
      <c r="BF38" s="185"/>
      <c r="BG38" s="149">
        <v>-43249.606330761453</v>
      </c>
      <c r="BH38" s="57"/>
      <c r="BI38" s="148"/>
      <c r="BJ38" s="191"/>
      <c r="BK38" s="185"/>
      <c r="BL38" s="149">
        <v>-263.74694907187131</v>
      </c>
      <c r="BM38" s="57"/>
      <c r="BN38" s="148"/>
      <c r="BO38" s="155"/>
      <c r="BP38" s="155"/>
      <c r="BQ38" s="155"/>
      <c r="BR38" s="155"/>
      <c r="BS38" s="155"/>
      <c r="BT38" s="155"/>
      <c r="BU38" s="155"/>
      <c r="BV38" s="155"/>
      <c r="BW38" s="155"/>
      <c r="BX38" s="155"/>
      <c r="BY38" s="155"/>
      <c r="DN38" s="716" t="s">
        <v>98</v>
      </c>
      <c r="DO38" s="3" t="b">
        <f t="shared" si="3"/>
        <v>1</v>
      </c>
    </row>
    <row r="39" spans="1:119" ht="12.75" x14ac:dyDescent="0.2">
      <c r="A39" s="1">
        <v>38</v>
      </c>
      <c r="B39" s="89" t="s">
        <v>99</v>
      </c>
      <c r="C39" s="71" t="s">
        <v>100</v>
      </c>
      <c r="D39" s="57"/>
      <c r="E39" s="57"/>
      <c r="F39" s="113" t="str">
        <f t="shared" si="6"/>
        <v>Deckungskapital für laufende Invalidenrenten</v>
      </c>
      <c r="G39" s="113"/>
      <c r="H39" s="190"/>
      <c r="I39" s="182"/>
      <c r="J39" s="144">
        <f t="shared" si="7"/>
        <v>-91172.94957842413</v>
      </c>
      <c r="K39" s="73"/>
      <c r="L39" s="145"/>
      <c r="M39" s="75"/>
      <c r="N39" s="76"/>
      <c r="O39" s="76"/>
      <c r="P39" s="77"/>
      <c r="Q39" s="190"/>
      <c r="R39" s="182"/>
      <c r="S39" s="144">
        <v>-49541.498350848837</v>
      </c>
      <c r="T39" s="73"/>
      <c r="U39" s="146"/>
      <c r="V39" s="191"/>
      <c r="W39" s="185"/>
      <c r="X39" s="149">
        <v>-81985.267839999171</v>
      </c>
      <c r="Y39" s="57"/>
      <c r="Z39" s="148"/>
      <c r="AA39" s="191"/>
      <c r="AB39" s="185"/>
      <c r="AC39" s="149">
        <v>-107833.67304894865</v>
      </c>
      <c r="AD39" s="57"/>
      <c r="AE39" s="148"/>
      <c r="AF39" s="191"/>
      <c r="AG39" s="185"/>
      <c r="AH39" s="149">
        <v>-2741.3672099999999</v>
      </c>
      <c r="AI39" s="57"/>
      <c r="AJ39" s="148"/>
      <c r="AK39" s="191"/>
      <c r="AL39" s="185"/>
      <c r="AM39" s="144">
        <v>14545.325999999999</v>
      </c>
      <c r="AN39" s="57"/>
      <c r="AO39" s="148"/>
      <c r="AP39" s="191"/>
      <c r="AQ39" s="185"/>
      <c r="AR39" s="149">
        <v>13968.015050000025</v>
      </c>
      <c r="AS39" s="57"/>
      <c r="AT39" s="148"/>
      <c r="AU39" s="191"/>
      <c r="AV39" s="185"/>
      <c r="AW39" s="149">
        <v>481.92939461831702</v>
      </c>
      <c r="AX39" s="57"/>
      <c r="AY39" s="148"/>
      <c r="AZ39" s="191"/>
      <c r="BA39" s="185"/>
      <c r="BB39" s="149">
        <v>579.45514617627487</v>
      </c>
      <c r="BC39" s="57"/>
      <c r="BD39" s="148"/>
      <c r="BE39" s="191"/>
      <c r="BF39" s="185"/>
      <c r="BG39" s="149">
        <v>74791.00759272906</v>
      </c>
      <c r="BH39" s="57"/>
      <c r="BI39" s="148"/>
      <c r="BJ39" s="191"/>
      <c r="BK39" s="185"/>
      <c r="BL39" s="149">
        <v>-2978.3746630000023</v>
      </c>
      <c r="BM39" s="57"/>
      <c r="BN39" s="148"/>
      <c r="BO39" s="155"/>
      <c r="BP39" s="155"/>
      <c r="BQ39" s="155"/>
      <c r="BR39" s="155"/>
      <c r="BS39" s="155"/>
      <c r="BT39" s="155"/>
      <c r="BU39" s="155"/>
      <c r="BV39" s="155"/>
      <c r="BW39" s="155"/>
      <c r="BX39" s="155"/>
      <c r="BY39" s="155"/>
      <c r="DN39" s="716" t="s">
        <v>100</v>
      </c>
      <c r="DO39" s="3" t="b">
        <f t="shared" si="3"/>
        <v>1</v>
      </c>
    </row>
    <row r="40" spans="1:119" ht="12.75" x14ac:dyDescent="0.2">
      <c r="A40" s="1">
        <v>39</v>
      </c>
      <c r="B40" s="89" t="s">
        <v>101</v>
      </c>
      <c r="C40" s="71">
        <v>412</v>
      </c>
      <c r="D40" s="57"/>
      <c r="E40" s="57"/>
      <c r="F40" s="113" t="str">
        <f t="shared" si="6"/>
        <v>Deckungskapital Freizügigkeitspolicen</v>
      </c>
      <c r="G40" s="113"/>
      <c r="H40" s="190"/>
      <c r="I40" s="182"/>
      <c r="J40" s="144">
        <f t="shared" si="7"/>
        <v>-441737.88332844444</v>
      </c>
      <c r="K40" s="73"/>
      <c r="L40" s="145"/>
      <c r="M40" s="75"/>
      <c r="N40" s="76"/>
      <c r="O40" s="76"/>
      <c r="P40" s="77"/>
      <c r="Q40" s="190"/>
      <c r="R40" s="182"/>
      <c r="S40" s="144">
        <v>-360953.78355961328</v>
      </c>
      <c r="T40" s="73"/>
      <c r="U40" s="146"/>
      <c r="V40" s="191"/>
      <c r="W40" s="185"/>
      <c r="X40" s="149">
        <v>-61169.982445321511</v>
      </c>
      <c r="Y40" s="57"/>
      <c r="Z40" s="148"/>
      <c r="AA40" s="191"/>
      <c r="AB40" s="185"/>
      <c r="AC40" s="149">
        <v>-241409</v>
      </c>
      <c r="AD40" s="57"/>
      <c r="AE40" s="148"/>
      <c r="AF40" s="191"/>
      <c r="AG40" s="185"/>
      <c r="AH40" s="149">
        <v>-9103.7883000000002</v>
      </c>
      <c r="AI40" s="57"/>
      <c r="AJ40" s="148"/>
      <c r="AK40" s="191"/>
      <c r="AL40" s="185"/>
      <c r="AM40" s="144">
        <v>-64162.771000000001</v>
      </c>
      <c r="AN40" s="57"/>
      <c r="AO40" s="148"/>
      <c r="AP40" s="191"/>
      <c r="AQ40" s="185"/>
      <c r="AR40" s="149">
        <v>-41841.866849978986</v>
      </c>
      <c r="AS40" s="57"/>
      <c r="AT40" s="148"/>
      <c r="AU40" s="191"/>
      <c r="AV40" s="185"/>
      <c r="AW40" s="149">
        <v>-812.16500000000087</v>
      </c>
      <c r="AX40" s="57"/>
      <c r="AY40" s="148"/>
      <c r="AZ40" s="191"/>
      <c r="BA40" s="185"/>
      <c r="BB40" s="149">
        <v>-14867.587383143982</v>
      </c>
      <c r="BC40" s="57"/>
      <c r="BD40" s="148"/>
      <c r="BE40" s="191"/>
      <c r="BF40" s="185"/>
      <c r="BG40" s="149">
        <v>-722.67500000000018</v>
      </c>
      <c r="BH40" s="57"/>
      <c r="BI40" s="148"/>
      <c r="BJ40" s="191"/>
      <c r="BK40" s="185"/>
      <c r="BL40" s="149">
        <v>-7648.0473500000226</v>
      </c>
      <c r="BM40" s="57"/>
      <c r="BN40" s="148"/>
      <c r="BO40" s="155"/>
      <c r="BP40" s="155"/>
      <c r="BQ40" s="155"/>
      <c r="BR40" s="155"/>
      <c r="BS40" s="155"/>
      <c r="BT40" s="155"/>
      <c r="BU40" s="155"/>
      <c r="BV40" s="155"/>
      <c r="BW40" s="155"/>
      <c r="BX40" s="155"/>
      <c r="BY40" s="155"/>
      <c r="DN40" s="716">
        <v>412</v>
      </c>
      <c r="DO40" s="3" t="b">
        <f t="shared" si="3"/>
        <v>1</v>
      </c>
    </row>
    <row r="41" spans="1:119" ht="12.75" x14ac:dyDescent="0.2">
      <c r="A41" s="1">
        <v>40</v>
      </c>
      <c r="B41" s="89" t="s">
        <v>102</v>
      </c>
      <c r="C41" s="71" t="s">
        <v>103</v>
      </c>
      <c r="D41" s="57"/>
      <c r="E41" s="57"/>
      <c r="F41" s="113" t="str">
        <f t="shared" si="6"/>
        <v>Rückstellung für eingetretene noch nicht erledigte Versicherungsfälle</v>
      </c>
      <c r="G41" s="113"/>
      <c r="H41" s="190"/>
      <c r="I41" s="182"/>
      <c r="J41" s="144">
        <f t="shared" si="7"/>
        <v>-30152.747965897761</v>
      </c>
      <c r="K41" s="73"/>
      <c r="L41" s="145"/>
      <c r="M41" s="75"/>
      <c r="N41" s="76"/>
      <c r="O41" s="76"/>
      <c r="P41" s="77"/>
      <c r="Q41" s="190"/>
      <c r="R41" s="182"/>
      <c r="S41" s="144">
        <v>-20078.225773203336</v>
      </c>
      <c r="T41" s="73"/>
      <c r="U41" s="146"/>
      <c r="V41" s="191"/>
      <c r="W41" s="185"/>
      <c r="X41" s="149">
        <v>-51607.443770000013</v>
      </c>
      <c r="Y41" s="57"/>
      <c r="Z41" s="148"/>
      <c r="AA41" s="191"/>
      <c r="AB41" s="185"/>
      <c r="AC41" s="149">
        <v>-10373.58095</v>
      </c>
      <c r="AD41" s="57"/>
      <c r="AE41" s="148"/>
      <c r="AF41" s="191"/>
      <c r="AG41" s="185"/>
      <c r="AH41" s="149">
        <v>18100</v>
      </c>
      <c r="AI41" s="57"/>
      <c r="AJ41" s="148"/>
      <c r="AK41" s="191"/>
      <c r="AL41" s="185"/>
      <c r="AM41" s="144">
        <v>-1011.9872999999822</v>
      </c>
      <c r="AN41" s="57"/>
      <c r="AO41" s="148"/>
      <c r="AP41" s="191"/>
      <c r="AQ41" s="185"/>
      <c r="AR41" s="149">
        <v>-1349.29575</v>
      </c>
      <c r="AS41" s="57"/>
      <c r="AT41" s="148"/>
      <c r="AU41" s="191"/>
      <c r="AV41" s="185"/>
      <c r="AW41" s="149">
        <v>-1492.4816000000001</v>
      </c>
      <c r="AX41" s="57"/>
      <c r="AY41" s="148"/>
      <c r="AZ41" s="191"/>
      <c r="BA41" s="185"/>
      <c r="BB41" s="149">
        <v>23348.606404102233</v>
      </c>
      <c r="BC41" s="57"/>
      <c r="BD41" s="148"/>
      <c r="BE41" s="191"/>
      <c r="BF41" s="185"/>
      <c r="BG41" s="149">
        <v>-5844.448000000004</v>
      </c>
      <c r="BH41" s="57"/>
      <c r="BI41" s="148"/>
      <c r="BJ41" s="191"/>
      <c r="BK41" s="185"/>
      <c r="BL41" s="149">
        <v>77.882999999999811</v>
      </c>
      <c r="BM41" s="57"/>
      <c r="BN41" s="148"/>
      <c r="BO41" s="155"/>
      <c r="BP41" s="155"/>
      <c r="BQ41" s="155"/>
      <c r="BR41" s="155"/>
      <c r="BS41" s="155"/>
      <c r="BT41" s="155"/>
      <c r="BU41" s="155"/>
      <c r="BV41" s="155"/>
      <c r="BW41" s="155"/>
      <c r="BX41" s="155"/>
      <c r="BY41" s="155"/>
      <c r="DN41" s="716" t="s">
        <v>103</v>
      </c>
      <c r="DO41" s="3" t="b">
        <f t="shared" si="3"/>
        <v>1</v>
      </c>
    </row>
    <row r="42" spans="1:119" ht="13.5" thickBot="1" x14ac:dyDescent="0.25">
      <c r="A42" s="1">
        <v>41</v>
      </c>
      <c r="B42" s="89" t="s">
        <v>104</v>
      </c>
      <c r="C42" s="71">
        <v>413</v>
      </c>
      <c r="D42" s="57"/>
      <c r="E42" s="57"/>
      <c r="F42" s="113" t="str">
        <f t="shared" si="6"/>
        <v>Übrige techn. Rückstellungen / Zwischentotal</v>
      </c>
      <c r="G42" s="113"/>
      <c r="H42" s="190"/>
      <c r="I42" s="182"/>
      <c r="J42" s="192">
        <f t="shared" si="7"/>
        <v>713141.27227672189</v>
      </c>
      <c r="K42" s="193">
        <f t="shared" si="7"/>
        <v>3184125.2508604876</v>
      </c>
      <c r="L42" s="145"/>
      <c r="M42" s="75"/>
      <c r="N42" s="76"/>
      <c r="O42" s="76"/>
      <c r="P42" s="77"/>
      <c r="Q42" s="190"/>
      <c r="R42" s="182"/>
      <c r="S42" s="192">
        <v>1718244.9996166385</v>
      </c>
      <c r="T42" s="193">
        <v>5445552.3576351134</v>
      </c>
      <c r="U42" s="146"/>
      <c r="V42" s="191"/>
      <c r="W42" s="185"/>
      <c r="X42" s="194">
        <v>264383.31971370755</v>
      </c>
      <c r="Y42" s="195">
        <v>1512856.8523684964</v>
      </c>
      <c r="Z42" s="148"/>
      <c r="AA42" s="191"/>
      <c r="AB42" s="185"/>
      <c r="AC42" s="194">
        <v>209020.15748999998</v>
      </c>
      <c r="AD42" s="195">
        <v>429619.90349105134</v>
      </c>
      <c r="AE42" s="148"/>
      <c r="AF42" s="191"/>
      <c r="AG42" s="185"/>
      <c r="AH42" s="194">
        <v>19383.157050000038</v>
      </c>
      <c r="AI42" s="195">
        <v>270177.06504000002</v>
      </c>
      <c r="AJ42" s="148"/>
      <c r="AK42" s="191"/>
      <c r="AL42" s="185"/>
      <c r="AM42" s="192">
        <v>111144.85451999999</v>
      </c>
      <c r="AN42" s="193">
        <v>544919.37622000009</v>
      </c>
      <c r="AO42" s="148"/>
      <c r="AP42" s="191"/>
      <c r="AQ42" s="185"/>
      <c r="AR42" s="194">
        <v>64038.243549980063</v>
      </c>
      <c r="AS42" s="195">
        <v>164570.26805000077</v>
      </c>
      <c r="AT42" s="148"/>
      <c r="AU42" s="191"/>
      <c r="AV42" s="185"/>
      <c r="AW42" s="194">
        <v>5107.2124079471978</v>
      </c>
      <c r="AX42" s="195">
        <v>149741.12346256373</v>
      </c>
      <c r="AY42" s="148"/>
      <c r="AZ42" s="191"/>
      <c r="BA42" s="185"/>
      <c r="BB42" s="194">
        <v>17403.818434293571</v>
      </c>
      <c r="BC42" s="195">
        <v>75628.735417686155</v>
      </c>
      <c r="BD42" s="148"/>
      <c r="BE42" s="191"/>
      <c r="BF42" s="185"/>
      <c r="BG42" s="194">
        <v>18518.674160793478</v>
      </c>
      <c r="BH42" s="195">
        <v>43492.952422761082</v>
      </c>
      <c r="BI42" s="148"/>
      <c r="BJ42" s="191"/>
      <c r="BK42" s="185"/>
      <c r="BL42" s="194">
        <v>4141.8349500000022</v>
      </c>
      <c r="BM42" s="195">
        <v>-6881.025612071895</v>
      </c>
      <c r="BN42" s="148"/>
      <c r="BO42" s="155"/>
      <c r="BP42" s="155"/>
      <c r="BQ42" s="155"/>
      <c r="BR42" s="155"/>
      <c r="BS42" s="155"/>
      <c r="BT42" s="155"/>
      <c r="BU42" s="155"/>
      <c r="BV42" s="155"/>
      <c r="BW42" s="155"/>
      <c r="BX42" s="155"/>
      <c r="BY42" s="155"/>
      <c r="DN42" s="716">
        <v>413</v>
      </c>
      <c r="DO42" s="3" t="b">
        <f t="shared" si="3"/>
        <v>1</v>
      </c>
    </row>
    <row r="43" spans="1:119" ht="12.75" x14ac:dyDescent="0.2">
      <c r="A43" s="1">
        <v>42</v>
      </c>
      <c r="B43" s="89" t="s">
        <v>105</v>
      </c>
      <c r="C43" s="71">
        <v>414</v>
      </c>
      <c r="D43" s="57"/>
      <c r="E43" s="107" t="str">
        <f xml:space="preserve"> VLOOKUP( $A43 &amp; E$1, TEXTDF, Sprachwahlcode + 1, FALSE )</f>
        <v>Abschluss- und Verwaltungskosten brutto</v>
      </c>
      <c r="F43" s="113"/>
      <c r="G43" s="113"/>
      <c r="H43" s="190"/>
      <c r="I43" s="182"/>
      <c r="J43" s="182"/>
      <c r="K43" s="196">
        <f t="shared" si="7"/>
        <v>777840.46859439684</v>
      </c>
      <c r="L43" s="145"/>
      <c r="M43" s="75"/>
      <c r="N43" s="76"/>
      <c r="O43" s="76"/>
      <c r="P43" s="77"/>
      <c r="Q43" s="190"/>
      <c r="R43" s="182"/>
      <c r="S43" s="182"/>
      <c r="T43" s="196">
        <v>770816.88492674485</v>
      </c>
      <c r="U43" s="146"/>
      <c r="V43" s="191"/>
      <c r="W43" s="185"/>
      <c r="X43" s="185"/>
      <c r="Y43" s="197">
        <v>202605.72057874282</v>
      </c>
      <c r="Z43" s="148"/>
      <c r="AA43" s="191"/>
      <c r="AB43" s="185"/>
      <c r="AC43" s="185"/>
      <c r="AD43" s="197">
        <v>186631.96951</v>
      </c>
      <c r="AE43" s="148"/>
      <c r="AF43" s="191"/>
      <c r="AG43" s="185"/>
      <c r="AH43" s="185"/>
      <c r="AI43" s="197">
        <v>77157.707849999992</v>
      </c>
      <c r="AJ43" s="148"/>
      <c r="AK43" s="191"/>
      <c r="AL43" s="185"/>
      <c r="AM43" s="185"/>
      <c r="AN43" s="196">
        <v>97948.070260000008</v>
      </c>
      <c r="AO43" s="148"/>
      <c r="AP43" s="191"/>
      <c r="AQ43" s="185"/>
      <c r="AR43" s="185"/>
      <c r="AS43" s="197">
        <v>59782.096165653842</v>
      </c>
      <c r="AT43" s="148"/>
      <c r="AU43" s="191"/>
      <c r="AV43" s="185"/>
      <c r="AW43" s="185"/>
      <c r="AX43" s="197">
        <v>23026.691999999999</v>
      </c>
      <c r="AY43" s="148"/>
      <c r="AZ43" s="191"/>
      <c r="BA43" s="185"/>
      <c r="BB43" s="185"/>
      <c r="BC43" s="197">
        <v>97181.358760000003</v>
      </c>
      <c r="BD43" s="148"/>
      <c r="BE43" s="191"/>
      <c r="BF43" s="185"/>
      <c r="BG43" s="185"/>
      <c r="BH43" s="197">
        <v>32843.957000000002</v>
      </c>
      <c r="BI43" s="148"/>
      <c r="BJ43" s="191"/>
      <c r="BK43" s="185"/>
      <c r="BL43" s="185"/>
      <c r="BM43" s="197">
        <v>662.89647000000014</v>
      </c>
      <c r="BN43" s="148"/>
      <c r="BO43" s="155"/>
      <c r="BP43" s="155"/>
      <c r="BQ43" s="155"/>
      <c r="BR43" s="155"/>
      <c r="BS43" s="155"/>
      <c r="BT43" s="155"/>
      <c r="BU43" s="155"/>
      <c r="BV43" s="155"/>
      <c r="BW43" s="155"/>
      <c r="BX43" s="155"/>
      <c r="BY43" s="155"/>
      <c r="DN43" s="716">
        <v>414</v>
      </c>
      <c r="DO43" s="3" t="b">
        <f t="shared" si="3"/>
        <v>1</v>
      </c>
    </row>
    <row r="44" spans="1:119" ht="12.75" x14ac:dyDescent="0.2">
      <c r="A44" s="1">
        <v>43</v>
      </c>
      <c r="B44" s="89" t="s">
        <v>106</v>
      </c>
      <c r="C44" s="71">
        <v>415</v>
      </c>
      <c r="D44" s="57"/>
      <c r="E44" s="113" t="str">
        <f xml:space="preserve"> VLOOKUP( $A44 &amp; E$1, TEXTDF, Sprachwahlcode + 1, FALSE )</f>
        <v>Übriger Aufwand (zusammengefasst)</v>
      </c>
      <c r="F44" s="113"/>
      <c r="G44" s="113"/>
      <c r="H44" s="115"/>
      <c r="I44" s="116"/>
      <c r="J44" s="101"/>
      <c r="K44" s="198">
        <f t="shared" si="7"/>
        <v>50789.262127826121</v>
      </c>
      <c r="L44" s="145"/>
      <c r="M44" s="75"/>
      <c r="N44" s="76"/>
      <c r="O44" s="76"/>
      <c r="P44" s="77"/>
      <c r="Q44" s="115"/>
      <c r="R44" s="116"/>
      <c r="S44" s="101"/>
      <c r="T44" s="198">
        <v>44303.064130216844</v>
      </c>
      <c r="U44" s="146"/>
      <c r="V44" s="121"/>
      <c r="W44" s="113"/>
      <c r="X44" s="107"/>
      <c r="Y44" s="199">
        <v>14264.409035576151</v>
      </c>
      <c r="Z44" s="148"/>
      <c r="AA44" s="121"/>
      <c r="AB44" s="113"/>
      <c r="AC44" s="107"/>
      <c r="AD44" s="199">
        <v>10251.175859999999</v>
      </c>
      <c r="AE44" s="148"/>
      <c r="AF44" s="121"/>
      <c r="AG44" s="113"/>
      <c r="AH44" s="107"/>
      <c r="AI44" s="199">
        <v>7478.2656399999996</v>
      </c>
      <c r="AJ44" s="148"/>
      <c r="AK44" s="121"/>
      <c r="AL44" s="113"/>
      <c r="AM44" s="107"/>
      <c r="AN44" s="198">
        <v>14009.379509999999</v>
      </c>
      <c r="AO44" s="148"/>
      <c r="AP44" s="121"/>
      <c r="AQ44" s="113"/>
      <c r="AR44" s="107"/>
      <c r="AS44" s="199">
        <v>845.47585224997022</v>
      </c>
      <c r="AT44" s="148"/>
      <c r="AU44" s="121"/>
      <c r="AV44" s="113"/>
      <c r="AW44" s="107"/>
      <c r="AX44" s="199">
        <v>959.92499999999995</v>
      </c>
      <c r="AY44" s="148"/>
      <c r="AZ44" s="121"/>
      <c r="BA44" s="113"/>
      <c r="BB44" s="107"/>
      <c r="BC44" s="199">
        <v>2667.3082299999996</v>
      </c>
      <c r="BD44" s="148"/>
      <c r="BE44" s="121"/>
      <c r="BF44" s="113"/>
      <c r="BG44" s="107"/>
      <c r="BH44" s="199">
        <v>313.32299999999998</v>
      </c>
      <c r="BI44" s="148"/>
      <c r="BJ44" s="121"/>
      <c r="BK44" s="113"/>
      <c r="BL44" s="107"/>
      <c r="BM44" s="199">
        <v>0</v>
      </c>
      <c r="BN44" s="148"/>
      <c r="BO44" s="155"/>
      <c r="BP44" s="155"/>
      <c r="BQ44" s="155"/>
      <c r="BR44" s="155"/>
      <c r="BS44" s="155"/>
      <c r="BT44" s="155"/>
      <c r="BU44" s="155"/>
      <c r="BV44" s="155"/>
      <c r="BW44" s="155"/>
      <c r="BX44" s="155"/>
      <c r="BY44" s="155"/>
      <c r="DN44" s="716">
        <v>415</v>
      </c>
      <c r="DO44" s="3" t="b">
        <f t="shared" si="3"/>
        <v>1</v>
      </c>
    </row>
    <row r="45" spans="1:119" ht="12.75" x14ac:dyDescent="0.2">
      <c r="A45" s="1">
        <v>44</v>
      </c>
      <c r="B45" s="89">
        <v>409</v>
      </c>
      <c r="C45" s="71">
        <v>417</v>
      </c>
      <c r="D45" s="57"/>
      <c r="E45" s="113" t="str">
        <f xml:space="preserve"> VLOOKUP( $A45 &amp; E$1, TEXTDF, Sprachwahlcode + 1, FALSE )</f>
        <v>Dem Überschussfonds zugewiesene Überschussbeteiligung</v>
      </c>
      <c r="F45" s="113"/>
      <c r="G45" s="113"/>
      <c r="H45" s="115"/>
      <c r="I45" s="116"/>
      <c r="J45" s="200"/>
      <c r="K45" s="198">
        <f t="shared" si="7"/>
        <v>493118.65847999993</v>
      </c>
      <c r="L45" s="145"/>
      <c r="M45" s="75"/>
      <c r="N45" s="76"/>
      <c r="O45" s="76"/>
      <c r="P45" s="77"/>
      <c r="Q45" s="115"/>
      <c r="R45" s="116"/>
      <c r="S45" s="200"/>
      <c r="T45" s="198">
        <v>375172.58742</v>
      </c>
      <c r="U45" s="146"/>
      <c r="V45" s="121"/>
      <c r="W45" s="113"/>
      <c r="X45" s="201"/>
      <c r="Y45" s="199">
        <v>137444.98136999999</v>
      </c>
      <c r="Z45" s="148"/>
      <c r="AA45" s="121"/>
      <c r="AB45" s="113"/>
      <c r="AC45" s="201"/>
      <c r="AD45" s="199">
        <v>144190.54032999999</v>
      </c>
      <c r="AE45" s="148"/>
      <c r="AF45" s="121"/>
      <c r="AG45" s="113"/>
      <c r="AH45" s="201"/>
      <c r="AI45" s="199">
        <v>65000</v>
      </c>
      <c r="AJ45" s="148"/>
      <c r="AK45" s="121"/>
      <c r="AL45" s="113"/>
      <c r="AM45" s="201"/>
      <c r="AN45" s="198">
        <v>74343.104439999996</v>
      </c>
      <c r="AO45" s="148"/>
      <c r="AP45" s="121"/>
      <c r="AQ45" s="113"/>
      <c r="AR45" s="201"/>
      <c r="AS45" s="199">
        <v>30660.168200000004</v>
      </c>
      <c r="AT45" s="148"/>
      <c r="AU45" s="121"/>
      <c r="AV45" s="113"/>
      <c r="AW45" s="201"/>
      <c r="AX45" s="199">
        <v>1000</v>
      </c>
      <c r="AY45" s="148"/>
      <c r="AZ45" s="121"/>
      <c r="BA45" s="113"/>
      <c r="BB45" s="201"/>
      <c r="BC45" s="199">
        <v>22345.004140000001</v>
      </c>
      <c r="BD45" s="148"/>
      <c r="BE45" s="121"/>
      <c r="BF45" s="113"/>
      <c r="BG45" s="201"/>
      <c r="BH45" s="199">
        <v>17944.86</v>
      </c>
      <c r="BI45" s="148"/>
      <c r="BJ45" s="121"/>
      <c r="BK45" s="113"/>
      <c r="BL45" s="201"/>
      <c r="BM45" s="199">
        <v>190</v>
      </c>
      <c r="BN45" s="148"/>
      <c r="BO45" s="155"/>
      <c r="BP45" s="155"/>
      <c r="BQ45" s="155"/>
      <c r="BR45" s="155"/>
      <c r="BS45" s="155"/>
      <c r="BT45" s="155"/>
      <c r="BU45" s="155"/>
      <c r="BV45" s="155"/>
      <c r="BW45" s="155"/>
      <c r="BX45" s="155"/>
      <c r="BY45" s="155"/>
      <c r="DN45" s="716">
        <v>417</v>
      </c>
      <c r="DO45" s="3" t="b">
        <f t="shared" si="3"/>
        <v>1</v>
      </c>
    </row>
    <row r="46" spans="1:119" ht="13.5" thickBot="1" x14ac:dyDescent="0.25">
      <c r="A46" s="1">
        <v>45</v>
      </c>
      <c r="B46" s="89">
        <v>410</v>
      </c>
      <c r="C46" s="71">
        <v>418</v>
      </c>
      <c r="D46" s="57"/>
      <c r="E46" s="113" t="str">
        <f xml:space="preserve"> VLOOKUP( $A46 &amp; E$1, TEXTDF, Sprachwahlcode + 1, FALSE )</f>
        <v>Betriebsergebnis</v>
      </c>
      <c r="F46" s="113"/>
      <c r="G46" s="113"/>
      <c r="H46" s="115"/>
      <c r="I46" s="116"/>
      <c r="J46" s="200"/>
      <c r="K46" s="202">
        <f t="shared" si="7"/>
        <v>553697.48897951329</v>
      </c>
      <c r="L46" s="145"/>
      <c r="M46" s="75"/>
      <c r="N46" s="76"/>
      <c r="O46" s="76"/>
      <c r="P46" s="77"/>
      <c r="Q46" s="115"/>
      <c r="R46" s="116"/>
      <c r="S46" s="200"/>
      <c r="T46" s="202">
        <v>601718.88261488581</v>
      </c>
      <c r="U46" s="146"/>
      <c r="V46" s="121"/>
      <c r="W46" s="113"/>
      <c r="X46" s="201"/>
      <c r="Y46" s="203">
        <v>125869.38699150416</v>
      </c>
      <c r="Z46" s="148"/>
      <c r="AA46" s="121"/>
      <c r="AB46" s="113"/>
      <c r="AC46" s="201"/>
      <c r="AD46" s="203">
        <v>175559.66162894838</v>
      </c>
      <c r="AE46" s="148"/>
      <c r="AF46" s="121"/>
      <c r="AG46" s="113"/>
      <c r="AH46" s="201"/>
      <c r="AI46" s="203">
        <v>58285.902680000152</v>
      </c>
      <c r="AJ46" s="148"/>
      <c r="AK46" s="121"/>
      <c r="AL46" s="113"/>
      <c r="AM46" s="201"/>
      <c r="AN46" s="202">
        <v>66967.6703700004</v>
      </c>
      <c r="AO46" s="148"/>
      <c r="AP46" s="121"/>
      <c r="AQ46" s="113"/>
      <c r="AR46" s="201"/>
      <c r="AS46" s="203">
        <v>42545.517059999249</v>
      </c>
      <c r="AT46" s="148"/>
      <c r="AU46" s="121"/>
      <c r="AV46" s="113"/>
      <c r="AW46" s="201"/>
      <c r="AX46" s="203">
        <v>3764.8270874363216</v>
      </c>
      <c r="AY46" s="148"/>
      <c r="AZ46" s="121"/>
      <c r="BA46" s="113"/>
      <c r="BB46" s="201"/>
      <c r="BC46" s="203">
        <v>70403.42808231384</v>
      </c>
      <c r="BD46" s="148"/>
      <c r="BE46" s="121"/>
      <c r="BF46" s="113"/>
      <c r="BG46" s="201"/>
      <c r="BH46" s="203">
        <v>9798.8942272389577</v>
      </c>
      <c r="BI46" s="148"/>
      <c r="BJ46" s="121"/>
      <c r="BK46" s="113"/>
      <c r="BL46" s="201"/>
      <c r="BM46" s="203">
        <v>502.2008520718914</v>
      </c>
      <c r="BN46" s="148"/>
      <c r="BO46" s="155"/>
      <c r="BP46" s="155"/>
      <c r="BQ46" s="155"/>
      <c r="BR46" s="155"/>
      <c r="BS46" s="155"/>
      <c r="BT46" s="155"/>
      <c r="BU46" s="155"/>
      <c r="BV46" s="155"/>
      <c r="BW46" s="155"/>
      <c r="BX46" s="155"/>
      <c r="BY46" s="155"/>
      <c r="DN46" s="716">
        <v>418</v>
      </c>
      <c r="DO46" s="3" t="b">
        <f t="shared" si="3"/>
        <v>1</v>
      </c>
    </row>
    <row r="47" spans="1:119" ht="13.5" thickBot="1" x14ac:dyDescent="0.25">
      <c r="A47" s="1">
        <v>46</v>
      </c>
      <c r="B47" s="89" t="s">
        <v>107</v>
      </c>
      <c r="C47" s="71">
        <v>419</v>
      </c>
      <c r="D47" s="57"/>
      <c r="E47" s="113" t="str">
        <f xml:space="preserve"> VLOOKUP( $A47 &amp; E$1, TEXTDF, Sprachwahlcode + 1, FALSE )</f>
        <v>Gesamtaufwand</v>
      </c>
      <c r="F47" s="113"/>
      <c r="G47" s="113"/>
      <c r="H47" s="115"/>
      <c r="I47" s="116"/>
      <c r="J47" s="200"/>
      <c r="K47" s="204">
        <f t="shared" si="7"/>
        <v>26204904.718972001</v>
      </c>
      <c r="L47" s="145"/>
      <c r="M47" s="75"/>
      <c r="N47" s="76"/>
      <c r="O47" s="76"/>
      <c r="P47" s="77"/>
      <c r="Q47" s="115"/>
      <c r="R47" s="116"/>
      <c r="S47" s="200"/>
      <c r="T47" s="204">
        <v>28062287.557040002</v>
      </c>
      <c r="U47" s="146"/>
      <c r="V47" s="121"/>
      <c r="W47" s="113"/>
      <c r="X47" s="201"/>
      <c r="Y47" s="205">
        <v>8956292.5134000015</v>
      </c>
      <c r="Z47" s="148"/>
      <c r="AA47" s="121"/>
      <c r="AB47" s="113"/>
      <c r="AC47" s="201"/>
      <c r="AD47" s="205">
        <v>7726152.7073299997</v>
      </c>
      <c r="AE47" s="148"/>
      <c r="AF47" s="121"/>
      <c r="AG47" s="113"/>
      <c r="AH47" s="201"/>
      <c r="AI47" s="205">
        <v>2889759.0613099998</v>
      </c>
      <c r="AJ47" s="148"/>
      <c r="AK47" s="121"/>
      <c r="AL47" s="113"/>
      <c r="AM47" s="201"/>
      <c r="AN47" s="204">
        <v>2926635.14451</v>
      </c>
      <c r="AO47" s="148"/>
      <c r="AP47" s="121"/>
      <c r="AQ47" s="113"/>
      <c r="AR47" s="201"/>
      <c r="AS47" s="205">
        <v>1621309.8663319999</v>
      </c>
      <c r="AT47" s="148"/>
      <c r="AU47" s="121"/>
      <c r="AV47" s="113"/>
      <c r="AW47" s="201"/>
      <c r="AX47" s="205">
        <v>584146.18168000015</v>
      </c>
      <c r="AY47" s="148"/>
      <c r="AZ47" s="121"/>
      <c r="BA47" s="113"/>
      <c r="BB47" s="201"/>
      <c r="BC47" s="205">
        <v>977772.73408999993</v>
      </c>
      <c r="BD47" s="148"/>
      <c r="BE47" s="121"/>
      <c r="BF47" s="113"/>
      <c r="BG47" s="201"/>
      <c r="BH47" s="205">
        <v>507555.61599999998</v>
      </c>
      <c r="BI47" s="148"/>
      <c r="BJ47" s="121"/>
      <c r="BK47" s="113"/>
      <c r="BL47" s="201"/>
      <c r="BM47" s="205">
        <v>15280.894319999999</v>
      </c>
      <c r="BN47" s="148"/>
      <c r="BO47" s="155"/>
      <c r="BP47" s="155"/>
      <c r="BQ47" s="155"/>
      <c r="BR47" s="155"/>
      <c r="BS47" s="155"/>
      <c r="BT47" s="155"/>
      <c r="BU47" s="155"/>
      <c r="BV47" s="155"/>
      <c r="BW47" s="155"/>
      <c r="BX47" s="155"/>
      <c r="BY47" s="155"/>
      <c r="DN47" s="716">
        <v>419</v>
      </c>
      <c r="DO47" s="3" t="b">
        <f t="shared" si="3"/>
        <v>1</v>
      </c>
    </row>
    <row r="48" spans="1:119" ht="3" customHeight="1" x14ac:dyDescent="0.2">
      <c r="A48" s="1"/>
      <c r="B48" s="89"/>
      <c r="C48" s="71"/>
      <c r="D48" s="7"/>
      <c r="E48" s="7"/>
      <c r="F48" s="7"/>
      <c r="G48" s="7"/>
      <c r="H48" s="72"/>
      <c r="I48" s="73"/>
      <c r="J48" s="161"/>
      <c r="K48" s="161"/>
      <c r="L48" s="206"/>
      <c r="M48" s="38"/>
      <c r="N48" s="39"/>
      <c r="O48" s="39"/>
      <c r="P48" s="40"/>
      <c r="Q48" s="72"/>
      <c r="R48" s="73"/>
      <c r="S48" s="161"/>
      <c r="T48" s="161"/>
      <c r="U48" s="73"/>
      <c r="V48" s="56"/>
      <c r="W48" s="57"/>
      <c r="X48" s="66"/>
      <c r="Y48" s="66"/>
      <c r="Z48" s="58"/>
      <c r="AA48" s="56"/>
      <c r="AB48" s="57"/>
      <c r="AC48" s="66"/>
      <c r="AD48" s="66"/>
      <c r="AE48" s="58"/>
      <c r="AF48" s="56"/>
      <c r="AG48" s="57"/>
      <c r="AH48" s="66"/>
      <c r="AI48" s="66"/>
      <c r="AJ48" s="58"/>
      <c r="AK48" s="56"/>
      <c r="AL48" s="57"/>
      <c r="AM48" s="66"/>
      <c r="AN48" s="66"/>
      <c r="AO48" s="58"/>
      <c r="AP48" s="56"/>
      <c r="AQ48" s="57"/>
      <c r="AR48" s="66"/>
      <c r="AS48" s="66"/>
      <c r="AT48" s="58"/>
      <c r="AU48" s="56"/>
      <c r="AV48" s="57"/>
      <c r="AW48" s="66"/>
      <c r="AX48" s="66"/>
      <c r="AY48" s="58"/>
      <c r="AZ48" s="56"/>
      <c r="BA48" s="57"/>
      <c r="BB48" s="66"/>
      <c r="BC48" s="66"/>
      <c r="BD48" s="58"/>
      <c r="BE48" s="56"/>
      <c r="BF48" s="57"/>
      <c r="BG48" s="66"/>
      <c r="BH48" s="66"/>
      <c r="BI48" s="58"/>
      <c r="BJ48" s="56"/>
      <c r="BK48" s="57"/>
      <c r="BL48" s="66"/>
      <c r="BM48" s="66"/>
      <c r="BN48" s="58"/>
      <c r="BO48" s="155"/>
      <c r="BP48" s="155"/>
      <c r="BQ48" s="155"/>
      <c r="BR48" s="155"/>
      <c r="BS48" s="155"/>
      <c r="BT48" s="155"/>
      <c r="BU48" s="155"/>
      <c r="BV48" s="155"/>
      <c r="BW48" s="155"/>
      <c r="BX48" s="155"/>
      <c r="BY48" s="155"/>
      <c r="DN48" s="716"/>
      <c r="DO48" s="3" t="b">
        <f t="shared" si="3"/>
        <v>1</v>
      </c>
    </row>
    <row r="49" spans="1:119" ht="12.75" x14ac:dyDescent="0.2">
      <c r="A49" s="1">
        <v>48</v>
      </c>
      <c r="B49" s="89"/>
      <c r="C49" s="71" t="s">
        <v>108</v>
      </c>
      <c r="D49" s="14" t="str">
        <f xml:space="preserve"> VLOOKUP( $A49 &amp; D$1, TEXTDF, Sprachwahlcode + 1, FALSE )</f>
        <v>II.  Bilanzkennziffern</v>
      </c>
      <c r="E49" s="7"/>
      <c r="F49" s="7"/>
      <c r="G49" s="7"/>
      <c r="H49" s="72"/>
      <c r="I49" s="73"/>
      <c r="J49" s="161"/>
      <c r="K49" s="161"/>
      <c r="L49" s="206"/>
      <c r="M49" s="38"/>
      <c r="N49" s="39"/>
      <c r="O49" s="39"/>
      <c r="P49" s="40"/>
      <c r="Q49" s="72"/>
      <c r="R49" s="73"/>
      <c r="S49" s="161"/>
      <c r="T49" s="161"/>
      <c r="U49" s="73"/>
      <c r="V49" s="56"/>
      <c r="W49" s="57"/>
      <c r="X49" s="66"/>
      <c r="Y49" s="66"/>
      <c r="Z49" s="58"/>
      <c r="AA49" s="56"/>
      <c r="AB49" s="57"/>
      <c r="AC49" s="66"/>
      <c r="AD49" s="66"/>
      <c r="AE49" s="58"/>
      <c r="AF49" s="56"/>
      <c r="AG49" s="57"/>
      <c r="AH49" s="66"/>
      <c r="AI49" s="66"/>
      <c r="AJ49" s="58"/>
      <c r="AK49" s="56"/>
      <c r="AL49" s="57"/>
      <c r="AM49" s="66"/>
      <c r="AN49" s="66"/>
      <c r="AO49" s="58"/>
      <c r="AP49" s="56"/>
      <c r="AQ49" s="57"/>
      <c r="AR49" s="66"/>
      <c r="AS49" s="66"/>
      <c r="AT49" s="58"/>
      <c r="AU49" s="56"/>
      <c r="AV49" s="57"/>
      <c r="AW49" s="66"/>
      <c r="AX49" s="66"/>
      <c r="AY49" s="58"/>
      <c r="AZ49" s="56"/>
      <c r="BA49" s="57"/>
      <c r="BB49" s="66"/>
      <c r="BC49" s="66"/>
      <c r="BD49" s="58"/>
      <c r="BE49" s="56"/>
      <c r="BF49" s="57"/>
      <c r="BG49" s="66"/>
      <c r="BH49" s="66"/>
      <c r="BI49" s="58"/>
      <c r="BJ49" s="56"/>
      <c r="BK49" s="57"/>
      <c r="BL49" s="66"/>
      <c r="BM49" s="66"/>
      <c r="BN49" s="58"/>
      <c r="BO49" s="155"/>
      <c r="BP49" s="155"/>
      <c r="BQ49" s="155"/>
      <c r="BR49" s="155"/>
      <c r="BS49" s="155"/>
      <c r="BT49" s="155"/>
      <c r="BU49" s="155"/>
      <c r="BV49" s="155"/>
      <c r="BW49" s="155"/>
      <c r="BX49" s="155"/>
      <c r="BY49" s="155"/>
      <c r="DN49" s="715" t="s">
        <v>108</v>
      </c>
      <c r="DO49" s="3" t="b">
        <f t="shared" si="3"/>
        <v>1</v>
      </c>
    </row>
    <row r="50" spans="1:119" ht="12.75" x14ac:dyDescent="0.2">
      <c r="A50" s="1">
        <v>49</v>
      </c>
      <c r="B50" s="89"/>
      <c r="C50" s="71" t="s">
        <v>109</v>
      </c>
      <c r="D50" s="14" t="str">
        <f xml:space="preserve"> VLOOKUP( $A50 &amp; D$1, TEXTDF, Sprachwahlcode + 1, FALSE )</f>
        <v>Aktiven</v>
      </c>
      <c r="E50" s="7"/>
      <c r="F50" s="7"/>
      <c r="G50" s="7"/>
      <c r="H50" s="72"/>
      <c r="I50" s="73"/>
      <c r="J50" s="161"/>
      <c r="K50" s="161"/>
      <c r="L50" s="206"/>
      <c r="M50" s="38"/>
      <c r="N50" s="39"/>
      <c r="O50" s="39"/>
      <c r="P50" s="40"/>
      <c r="Q50" s="72"/>
      <c r="R50" s="73"/>
      <c r="S50" s="161"/>
      <c r="T50" s="161"/>
      <c r="U50" s="73"/>
      <c r="V50" s="56"/>
      <c r="W50" s="57"/>
      <c r="X50" s="66"/>
      <c r="Y50" s="66"/>
      <c r="Z50" s="58"/>
      <c r="AA50" s="56"/>
      <c r="AB50" s="57"/>
      <c r="AC50" s="66"/>
      <c r="AD50" s="66"/>
      <c r="AE50" s="58"/>
      <c r="AF50" s="56"/>
      <c r="AG50" s="57"/>
      <c r="AH50" s="66"/>
      <c r="AI50" s="66"/>
      <c r="AJ50" s="58"/>
      <c r="AK50" s="56"/>
      <c r="AL50" s="57"/>
      <c r="AM50" s="66"/>
      <c r="AN50" s="66"/>
      <c r="AO50" s="58"/>
      <c r="AP50" s="56"/>
      <c r="AQ50" s="57"/>
      <c r="AR50" s="66"/>
      <c r="AS50" s="66"/>
      <c r="AT50" s="58"/>
      <c r="AU50" s="56"/>
      <c r="AV50" s="57"/>
      <c r="AW50" s="66"/>
      <c r="AX50" s="66"/>
      <c r="AY50" s="58"/>
      <c r="AZ50" s="56"/>
      <c r="BA50" s="57"/>
      <c r="BB50" s="66"/>
      <c r="BC50" s="66"/>
      <c r="BD50" s="58"/>
      <c r="BE50" s="56"/>
      <c r="BF50" s="57"/>
      <c r="BG50" s="66"/>
      <c r="BH50" s="66"/>
      <c r="BI50" s="58"/>
      <c r="BJ50" s="56"/>
      <c r="BK50" s="57"/>
      <c r="BL50" s="66"/>
      <c r="BM50" s="66"/>
      <c r="BN50" s="58"/>
      <c r="BO50" s="155"/>
      <c r="BP50" s="155"/>
      <c r="BQ50" s="155"/>
      <c r="BR50" s="155"/>
      <c r="BS50" s="155"/>
      <c r="BT50" s="155"/>
      <c r="BU50" s="155"/>
      <c r="BV50" s="155"/>
      <c r="BW50" s="155"/>
      <c r="BX50" s="155"/>
      <c r="BY50" s="155"/>
      <c r="DN50" s="715" t="s">
        <v>109</v>
      </c>
      <c r="DO50" s="3" t="b">
        <f t="shared" si="3"/>
        <v>1</v>
      </c>
    </row>
    <row r="51" spans="1:119" ht="12.75" x14ac:dyDescent="0.2">
      <c r="A51" s="1">
        <v>50</v>
      </c>
      <c r="B51" s="89"/>
      <c r="C51" s="71" t="s">
        <v>110</v>
      </c>
      <c r="D51" s="7"/>
      <c r="E51" s="90" t="str">
        <f xml:space="preserve"> VLOOKUP( $A51 &amp; E$1, TEXTDF, Sprachwahlcode + 1, FALSE )</f>
        <v>Kapitalanlagen</v>
      </c>
      <c r="F51" s="7"/>
      <c r="G51" s="7"/>
      <c r="H51" s="72"/>
      <c r="I51" s="73"/>
      <c r="J51" s="146"/>
      <c r="K51" s="146"/>
      <c r="L51" s="145"/>
      <c r="M51" s="75"/>
      <c r="N51" s="76"/>
      <c r="O51" s="76"/>
      <c r="P51" s="77"/>
      <c r="Q51" s="72"/>
      <c r="R51" s="73"/>
      <c r="S51" s="146"/>
      <c r="T51" s="146"/>
      <c r="U51" s="146"/>
      <c r="V51" s="56"/>
      <c r="W51" s="57"/>
      <c r="X51" s="207"/>
      <c r="Y51" s="207"/>
      <c r="Z51" s="148"/>
      <c r="AA51" s="56"/>
      <c r="AB51" s="57"/>
      <c r="AC51" s="207"/>
      <c r="AD51" s="207"/>
      <c r="AE51" s="148"/>
      <c r="AF51" s="56"/>
      <c r="AG51" s="57"/>
      <c r="AH51" s="207"/>
      <c r="AI51" s="207"/>
      <c r="AJ51" s="148"/>
      <c r="AK51" s="56"/>
      <c r="AL51" s="57"/>
      <c r="AM51" s="207"/>
      <c r="AN51" s="207"/>
      <c r="AO51" s="148"/>
      <c r="AP51" s="56"/>
      <c r="AQ51" s="57"/>
      <c r="AR51" s="207"/>
      <c r="AS51" s="207"/>
      <c r="AT51" s="148"/>
      <c r="AU51" s="56"/>
      <c r="AV51" s="57"/>
      <c r="AW51" s="207"/>
      <c r="AX51" s="207"/>
      <c r="AY51" s="148"/>
      <c r="AZ51" s="56"/>
      <c r="BA51" s="57"/>
      <c r="BB51" s="207"/>
      <c r="BC51" s="207"/>
      <c r="BD51" s="148"/>
      <c r="BE51" s="56"/>
      <c r="BF51" s="57"/>
      <c r="BG51" s="207"/>
      <c r="BH51" s="207"/>
      <c r="BI51" s="148"/>
      <c r="BJ51" s="56"/>
      <c r="BK51" s="57"/>
      <c r="BL51" s="207"/>
      <c r="BM51" s="207"/>
      <c r="BN51" s="148"/>
      <c r="BO51" s="155"/>
      <c r="BP51" s="155"/>
      <c r="BQ51" s="155"/>
      <c r="BR51" s="155"/>
      <c r="BS51" s="155"/>
      <c r="BT51" s="155"/>
      <c r="BU51" s="155"/>
      <c r="BV51" s="155"/>
      <c r="BW51" s="155"/>
      <c r="BX51" s="155"/>
      <c r="BY51" s="155"/>
      <c r="DN51" s="715" t="s">
        <v>110</v>
      </c>
      <c r="DO51" s="3" t="b">
        <f t="shared" si="3"/>
        <v>1</v>
      </c>
    </row>
    <row r="52" spans="1:119" ht="12.75" x14ac:dyDescent="0.2">
      <c r="A52" s="1">
        <v>51</v>
      </c>
      <c r="B52" s="89">
        <v>421</v>
      </c>
      <c r="C52" s="71">
        <v>420</v>
      </c>
      <c r="D52" s="57"/>
      <c r="E52" s="57"/>
      <c r="F52" s="113" t="str">
        <f t="shared" ref="F52:F62" si="8" xml:space="preserve"> VLOOKUP( $A52 &amp; F$1, TEXTDF, Sprachwahlcode + 1, FALSE )</f>
        <v>Flüssige Mittel und Festgelder</v>
      </c>
      <c r="G52" s="113"/>
      <c r="H52" s="100"/>
      <c r="I52" s="101"/>
      <c r="J52" s="144">
        <f t="shared" ref="J52:J62" si="9" xml:space="preserve"> MAX($H$4,$L$5) * X52 + MAX($I$4,$L$5) * AC52 + MAX($J$4,$L$5) * AH52 + MAX($K$4,$L$5) * AM52 + MAX($L$4,$L$5) * AR52 + MAX($I$5,$L$5) * BB52 + MAX($H$5,$L$5) * AW52 + MAX($J$5,$L$5) * BG52 + MAX($K$5,$L$5) * BL52</f>
        <v>4241967.9699399993</v>
      </c>
      <c r="K52" s="208" t="str">
        <f t="shared" ref="K52:K61" si="10" xml:space="preserve"> VLOOKUP( $A52 &amp; K$1, TEXTDF, Sprachwahlcode + 1, FALSE )</f>
        <v>in %:</v>
      </c>
      <c r="L52" s="209">
        <f t="shared" ref="L52:L62" si="11">IF(K$62&gt;0,J52/K$62,0)</f>
        <v>2.2353599619750416E-2</v>
      </c>
      <c r="M52" s="210"/>
      <c r="N52" s="211"/>
      <c r="O52" s="211"/>
      <c r="P52" s="212"/>
      <c r="Q52" s="100"/>
      <c r="R52" s="101"/>
      <c r="S52" s="144">
        <v>3371652.1474700002</v>
      </c>
      <c r="T52" s="208" t="str">
        <f t="shared" ref="T52:T61" si="12">$K52</f>
        <v>in %:</v>
      </c>
      <c r="U52" s="213">
        <v>1.7901052630314444E-2</v>
      </c>
      <c r="V52" s="106"/>
      <c r="W52" s="107"/>
      <c r="X52" s="147">
        <v>1507919.66069</v>
      </c>
      <c r="Y52" s="214" t="s">
        <v>389</v>
      </c>
      <c r="Z52" s="215">
        <v>2.156411212435012E-2</v>
      </c>
      <c r="AA52" s="106"/>
      <c r="AB52" s="107"/>
      <c r="AC52" s="147">
        <v>1475021.7838699999</v>
      </c>
      <c r="AD52" s="214" t="s">
        <v>389</v>
      </c>
      <c r="AE52" s="216">
        <v>2.6619458333832526E-2</v>
      </c>
      <c r="AF52" s="106"/>
      <c r="AG52" s="107"/>
      <c r="AH52" s="147">
        <v>368278.20137999998</v>
      </c>
      <c r="AI52" s="214" t="s">
        <v>389</v>
      </c>
      <c r="AJ52" s="215">
        <v>1.9644374676316769E-2</v>
      </c>
      <c r="AK52" s="106"/>
      <c r="AL52" s="107"/>
      <c r="AM52" s="117">
        <v>608766.14818999998</v>
      </c>
      <c r="AN52" s="214" t="s">
        <v>389</v>
      </c>
      <c r="AO52" s="209">
        <v>3.2817830259605649E-2</v>
      </c>
      <c r="AP52" s="106"/>
      <c r="AQ52" s="107"/>
      <c r="AR52" s="147">
        <v>67141.599159999969</v>
      </c>
      <c r="AS52" s="214" t="s">
        <v>389</v>
      </c>
      <c r="AT52" s="215">
        <v>6.0652045728746351E-3</v>
      </c>
      <c r="AU52" s="106"/>
      <c r="AV52" s="107"/>
      <c r="AW52" s="147">
        <v>91793.966490000006</v>
      </c>
      <c r="AX52" s="214" t="s">
        <v>389</v>
      </c>
      <c r="AY52" s="215">
        <v>2.4818697717579458E-2</v>
      </c>
      <c r="AZ52" s="106"/>
      <c r="BA52" s="107"/>
      <c r="BB52" s="147">
        <v>84532.437710000013</v>
      </c>
      <c r="BC52" s="214" t="s">
        <v>389</v>
      </c>
      <c r="BD52" s="215">
        <v>9.5946702269105767E-3</v>
      </c>
      <c r="BE52" s="106"/>
      <c r="BF52" s="107"/>
      <c r="BG52" s="147">
        <v>32713.005000000001</v>
      </c>
      <c r="BH52" s="214" t="s">
        <v>390</v>
      </c>
      <c r="BI52" s="215">
        <v>9.6744485766551112E-3</v>
      </c>
      <c r="BJ52" s="106"/>
      <c r="BK52" s="107"/>
      <c r="BL52" s="147">
        <v>5801.167449999999</v>
      </c>
      <c r="BM52" s="214" t="s">
        <v>389</v>
      </c>
      <c r="BN52" s="215">
        <v>3.4010441185351584E-2</v>
      </c>
      <c r="BO52" s="155"/>
      <c r="BP52" s="155"/>
      <c r="BQ52" s="155"/>
      <c r="BR52" s="155"/>
      <c r="BS52" s="155"/>
      <c r="BT52" s="155"/>
      <c r="BU52" s="155"/>
      <c r="BV52" s="155"/>
      <c r="BW52" s="155"/>
      <c r="BX52" s="155"/>
      <c r="BY52" s="155"/>
      <c r="DN52" s="716">
        <v>420</v>
      </c>
      <c r="DO52" s="3" t="b">
        <f t="shared" si="3"/>
        <v>1</v>
      </c>
    </row>
    <row r="53" spans="1:119" ht="12.75" x14ac:dyDescent="0.2">
      <c r="A53" s="1">
        <v>52</v>
      </c>
      <c r="B53" s="89" t="s">
        <v>111</v>
      </c>
      <c r="C53" s="71">
        <v>421</v>
      </c>
      <c r="D53" s="57"/>
      <c r="E53" s="57"/>
      <c r="F53" s="113" t="str">
        <f t="shared" si="8"/>
        <v>Festverzinsliche Wertpapiere in Schweizer Franken</v>
      </c>
      <c r="G53" s="113"/>
      <c r="H53" s="115"/>
      <c r="I53" s="116"/>
      <c r="J53" s="144">
        <f t="shared" si="9"/>
        <v>64640480.804300003</v>
      </c>
      <c r="K53" s="217" t="str">
        <f t="shared" si="10"/>
        <v>in %:</v>
      </c>
      <c r="L53" s="209">
        <f t="shared" si="11"/>
        <v>0.34063138556605427</v>
      </c>
      <c r="M53" s="210"/>
      <c r="N53" s="211"/>
      <c r="O53" s="211"/>
      <c r="P53" s="212"/>
      <c r="Q53" s="115"/>
      <c r="R53" s="116"/>
      <c r="S53" s="144">
        <v>64741766.270350002</v>
      </c>
      <c r="T53" s="217" t="str">
        <f t="shared" si="12"/>
        <v>in %:</v>
      </c>
      <c r="U53" s="213">
        <v>0.34373230531942467</v>
      </c>
      <c r="V53" s="121"/>
      <c r="W53" s="113"/>
      <c r="X53" s="149">
        <v>24187195.313069999</v>
      </c>
      <c r="Y53" s="218" t="s">
        <v>389</v>
      </c>
      <c r="Z53" s="215">
        <v>0.34589070313330389</v>
      </c>
      <c r="AA53" s="121"/>
      <c r="AB53" s="113"/>
      <c r="AC53" s="149">
        <v>13065412.578069996</v>
      </c>
      <c r="AD53" s="218" t="s">
        <v>389</v>
      </c>
      <c r="AE53" s="219">
        <v>0.23578919954914934</v>
      </c>
      <c r="AF53" s="121"/>
      <c r="AG53" s="113"/>
      <c r="AH53" s="149">
        <v>6992191</v>
      </c>
      <c r="AI53" s="218" t="s">
        <v>389</v>
      </c>
      <c r="AJ53" s="215">
        <v>0.37297135507252283</v>
      </c>
      <c r="AK53" s="121"/>
      <c r="AL53" s="113"/>
      <c r="AM53" s="144">
        <v>6635291.8421700001</v>
      </c>
      <c r="AN53" s="218" t="s">
        <v>389</v>
      </c>
      <c r="AO53" s="209">
        <v>0.35770037812831551</v>
      </c>
      <c r="AP53" s="121"/>
      <c r="AQ53" s="113"/>
      <c r="AR53" s="149">
        <v>5263209.5635300009</v>
      </c>
      <c r="AS53" s="218" t="s">
        <v>389</v>
      </c>
      <c r="AT53" s="215">
        <v>0.47544954412908397</v>
      </c>
      <c r="AU53" s="121"/>
      <c r="AV53" s="113"/>
      <c r="AW53" s="149">
        <v>2092344.4014399999</v>
      </c>
      <c r="AX53" s="218" t="s">
        <v>389</v>
      </c>
      <c r="AY53" s="215">
        <v>0.56571542995765667</v>
      </c>
      <c r="AZ53" s="121"/>
      <c r="BA53" s="113"/>
      <c r="BB53" s="149">
        <v>4447517.4081899999</v>
      </c>
      <c r="BC53" s="218" t="s">
        <v>389</v>
      </c>
      <c r="BD53" s="215">
        <v>0.5048057765283045</v>
      </c>
      <c r="BE53" s="121"/>
      <c r="BF53" s="113"/>
      <c r="BG53" s="149">
        <v>1831026.84</v>
      </c>
      <c r="BH53" s="218" t="s">
        <v>390</v>
      </c>
      <c r="BI53" s="215">
        <v>0.54150253105929291</v>
      </c>
      <c r="BJ53" s="121"/>
      <c r="BK53" s="113"/>
      <c r="BL53" s="149">
        <v>126291.85783000001</v>
      </c>
      <c r="BM53" s="218" t="s">
        <v>389</v>
      </c>
      <c r="BN53" s="215">
        <v>0.74040989851378969</v>
      </c>
      <c r="BO53" s="155"/>
      <c r="BP53" s="155"/>
      <c r="BQ53" s="155"/>
      <c r="BR53" s="155"/>
      <c r="BS53" s="155"/>
      <c r="BT53" s="155"/>
      <c r="BU53" s="155"/>
      <c r="BV53" s="155"/>
      <c r="BW53" s="155"/>
      <c r="BX53" s="155"/>
      <c r="BY53" s="155"/>
      <c r="DN53" s="716">
        <v>421</v>
      </c>
      <c r="DO53" s="3" t="b">
        <f t="shared" si="3"/>
        <v>1</v>
      </c>
    </row>
    <row r="54" spans="1:119" ht="12.75" x14ac:dyDescent="0.2">
      <c r="A54" s="1">
        <v>53</v>
      </c>
      <c r="B54" s="89" t="s">
        <v>112</v>
      </c>
      <c r="C54" s="71" t="s">
        <v>113</v>
      </c>
      <c r="D54" s="57"/>
      <c r="E54" s="57"/>
      <c r="F54" s="113" t="str">
        <f t="shared" si="8"/>
        <v>Festverzinsliche Wertpapiere in ausländischen Währungen</v>
      </c>
      <c r="G54" s="113"/>
      <c r="H54" s="115"/>
      <c r="I54" s="116"/>
      <c r="J54" s="144">
        <f t="shared" si="9"/>
        <v>51296098.166959994</v>
      </c>
      <c r="K54" s="217" t="str">
        <f t="shared" si="10"/>
        <v>in %:</v>
      </c>
      <c r="L54" s="209">
        <f t="shared" si="11"/>
        <v>0.27031143294932886</v>
      </c>
      <c r="M54" s="210"/>
      <c r="N54" s="211"/>
      <c r="O54" s="211"/>
      <c r="P54" s="212"/>
      <c r="Q54" s="115"/>
      <c r="R54" s="116"/>
      <c r="S54" s="144">
        <v>53062078.420319989</v>
      </c>
      <c r="T54" s="217" t="str">
        <f t="shared" si="12"/>
        <v>in %:</v>
      </c>
      <c r="U54" s="213">
        <v>0.2817215468650216</v>
      </c>
      <c r="V54" s="121"/>
      <c r="W54" s="113"/>
      <c r="X54" s="149">
        <v>20782765.230560001</v>
      </c>
      <c r="Y54" s="218" t="s">
        <v>389</v>
      </c>
      <c r="Z54" s="215">
        <v>0.29720540912688231</v>
      </c>
      <c r="AA54" s="121"/>
      <c r="AB54" s="113"/>
      <c r="AC54" s="149">
        <v>17821352.3737</v>
      </c>
      <c r="AD54" s="218" t="s">
        <v>389</v>
      </c>
      <c r="AE54" s="219">
        <v>0.3216188073640443</v>
      </c>
      <c r="AF54" s="121"/>
      <c r="AG54" s="113"/>
      <c r="AH54" s="149">
        <v>3556168</v>
      </c>
      <c r="AI54" s="218" t="s">
        <v>389</v>
      </c>
      <c r="AJ54" s="215">
        <v>0.18969001244753514</v>
      </c>
      <c r="AK54" s="121"/>
      <c r="AL54" s="113"/>
      <c r="AM54" s="144">
        <v>4133352.2651900002</v>
      </c>
      <c r="AN54" s="218" t="s">
        <v>389</v>
      </c>
      <c r="AO54" s="209">
        <v>0.22282390938700061</v>
      </c>
      <c r="AP54" s="121"/>
      <c r="AQ54" s="113"/>
      <c r="AR54" s="149">
        <v>1886875.4496699993</v>
      </c>
      <c r="AS54" s="218" t="s">
        <v>389</v>
      </c>
      <c r="AT54" s="215">
        <v>0.17045000043134761</v>
      </c>
      <c r="AU54" s="121"/>
      <c r="AV54" s="113"/>
      <c r="AW54" s="149">
        <v>677194.67040000006</v>
      </c>
      <c r="AX54" s="218" t="s">
        <v>389</v>
      </c>
      <c r="AY54" s="215">
        <v>0.1830958009908463</v>
      </c>
      <c r="AZ54" s="121"/>
      <c r="BA54" s="113"/>
      <c r="BB54" s="149">
        <v>2198104.9804399996</v>
      </c>
      <c r="BC54" s="218" t="s">
        <v>389</v>
      </c>
      <c r="BD54" s="215">
        <v>0.24949111823562856</v>
      </c>
      <c r="BE54" s="121"/>
      <c r="BF54" s="113"/>
      <c r="BG54" s="149">
        <v>240285.19699999999</v>
      </c>
      <c r="BH54" s="218" t="s">
        <v>390</v>
      </c>
      <c r="BI54" s="215">
        <v>7.1061242527488452E-2</v>
      </c>
      <c r="BJ54" s="121"/>
      <c r="BK54" s="113"/>
      <c r="BL54" s="149">
        <v>0</v>
      </c>
      <c r="BM54" s="218" t="s">
        <v>389</v>
      </c>
      <c r="BN54" s="215">
        <v>0</v>
      </c>
      <c r="BO54" s="155"/>
      <c r="BP54" s="155"/>
      <c r="BQ54" s="155"/>
      <c r="BR54" s="155"/>
      <c r="BS54" s="155"/>
      <c r="BT54" s="155"/>
      <c r="BU54" s="155"/>
      <c r="BV54" s="155"/>
      <c r="BW54" s="155"/>
      <c r="BX54" s="155"/>
      <c r="BY54" s="155"/>
      <c r="DN54" s="716" t="s">
        <v>113</v>
      </c>
      <c r="DO54" s="3" t="b">
        <f t="shared" si="3"/>
        <v>1</v>
      </c>
    </row>
    <row r="55" spans="1:119" ht="12.75" x14ac:dyDescent="0.2">
      <c r="A55" s="1">
        <v>54</v>
      </c>
      <c r="B55" s="89">
        <v>423</v>
      </c>
      <c r="C55" s="71">
        <v>422</v>
      </c>
      <c r="D55" s="57"/>
      <c r="E55" s="57"/>
      <c r="F55" s="113" t="str">
        <f t="shared" si="8"/>
        <v>Hypotheken und andere Nominalwertforderungen</v>
      </c>
      <c r="G55" s="113"/>
      <c r="H55" s="115"/>
      <c r="I55" s="116"/>
      <c r="J55" s="144">
        <f t="shared" si="9"/>
        <v>24293918.745820001</v>
      </c>
      <c r="K55" s="217" t="str">
        <f t="shared" si="10"/>
        <v>in %:</v>
      </c>
      <c r="L55" s="209">
        <f t="shared" si="11"/>
        <v>0.12801995127900287</v>
      </c>
      <c r="M55" s="210"/>
      <c r="N55" s="211"/>
      <c r="O55" s="211"/>
      <c r="P55" s="212"/>
      <c r="Q55" s="115"/>
      <c r="R55" s="116"/>
      <c r="S55" s="144">
        <v>23716279.008740004</v>
      </c>
      <c r="T55" s="217" t="str">
        <f t="shared" si="12"/>
        <v>in %:</v>
      </c>
      <c r="U55" s="213">
        <v>0.12591641728202746</v>
      </c>
      <c r="V55" s="121"/>
      <c r="W55" s="113"/>
      <c r="X55" s="149">
        <v>5395001.9645699998</v>
      </c>
      <c r="Y55" s="218" t="s">
        <v>389</v>
      </c>
      <c r="Z55" s="215">
        <v>7.7151608476171751E-2</v>
      </c>
      <c r="AA55" s="121"/>
      <c r="AB55" s="113"/>
      <c r="AC55" s="149">
        <v>8197653.1076100003</v>
      </c>
      <c r="AD55" s="218" t="s">
        <v>389</v>
      </c>
      <c r="AE55" s="219">
        <v>0.14794160175770635</v>
      </c>
      <c r="AF55" s="121"/>
      <c r="AG55" s="113"/>
      <c r="AH55" s="149">
        <v>3183173.4846000001</v>
      </c>
      <c r="AI55" s="218" t="s">
        <v>389</v>
      </c>
      <c r="AJ55" s="215">
        <v>0.16979406426142912</v>
      </c>
      <c r="AK55" s="121"/>
      <c r="AL55" s="113"/>
      <c r="AM55" s="144">
        <v>3639342.2060499997</v>
      </c>
      <c r="AN55" s="218" t="s">
        <v>389</v>
      </c>
      <c r="AO55" s="209">
        <v>0.19619243798275574</v>
      </c>
      <c r="AP55" s="121"/>
      <c r="AQ55" s="113"/>
      <c r="AR55" s="149">
        <v>1811633.1079899999</v>
      </c>
      <c r="AS55" s="218" t="s">
        <v>389</v>
      </c>
      <c r="AT55" s="215">
        <v>0.16365301911811123</v>
      </c>
      <c r="AU55" s="121"/>
      <c r="AV55" s="113"/>
      <c r="AW55" s="149">
        <v>274182.77354999998</v>
      </c>
      <c r="AX55" s="218" t="s">
        <v>389</v>
      </c>
      <c r="AY55" s="215">
        <v>7.4131880735824926E-2</v>
      </c>
      <c r="AZ55" s="121"/>
      <c r="BA55" s="113"/>
      <c r="BB55" s="149">
        <v>1221636.94945</v>
      </c>
      <c r="BC55" s="218" t="s">
        <v>389</v>
      </c>
      <c r="BD55" s="215">
        <v>0.13865924116837791</v>
      </c>
      <c r="BE55" s="121"/>
      <c r="BF55" s="113"/>
      <c r="BG55" s="149">
        <v>571295.152</v>
      </c>
      <c r="BH55" s="218" t="s">
        <v>390</v>
      </c>
      <c r="BI55" s="215">
        <v>0.16895316006940864</v>
      </c>
      <c r="BJ55" s="121"/>
      <c r="BK55" s="113"/>
      <c r="BL55" s="149">
        <v>0</v>
      </c>
      <c r="BM55" s="218" t="s">
        <v>389</v>
      </c>
      <c r="BN55" s="215">
        <v>0</v>
      </c>
      <c r="BO55" s="155"/>
      <c r="BP55" s="155"/>
      <c r="BQ55" s="155"/>
      <c r="BR55" s="155"/>
      <c r="BS55" s="155"/>
      <c r="BT55" s="155"/>
      <c r="BU55" s="155"/>
      <c r="BV55" s="155"/>
      <c r="BW55" s="155"/>
      <c r="BX55" s="155"/>
      <c r="BY55" s="155"/>
      <c r="DN55" s="716">
        <v>422</v>
      </c>
      <c r="DO55" s="3" t="b">
        <f t="shared" si="3"/>
        <v>1</v>
      </c>
    </row>
    <row r="56" spans="1:119" ht="12.75" x14ac:dyDescent="0.2">
      <c r="A56" s="1">
        <v>55</v>
      </c>
      <c r="B56" s="89" t="s">
        <v>114</v>
      </c>
      <c r="C56" s="71">
        <v>423</v>
      </c>
      <c r="D56" s="57"/>
      <c r="E56" s="57"/>
      <c r="F56" s="113" t="str">
        <f t="shared" si="8"/>
        <v>Schweizerische und ausländische Aktien</v>
      </c>
      <c r="G56" s="113"/>
      <c r="H56" s="115"/>
      <c r="I56" s="116"/>
      <c r="J56" s="144">
        <f t="shared" si="9"/>
        <v>6560257.1741599999</v>
      </c>
      <c r="K56" s="217" t="str">
        <f t="shared" si="10"/>
        <v>in %:</v>
      </c>
      <c r="L56" s="209">
        <f t="shared" si="11"/>
        <v>3.457012483661967E-2</v>
      </c>
      <c r="M56" s="210"/>
      <c r="N56" s="211"/>
      <c r="O56" s="211"/>
      <c r="P56" s="212"/>
      <c r="Q56" s="115"/>
      <c r="R56" s="116"/>
      <c r="S56" s="144">
        <v>5995851.1830599997</v>
      </c>
      <c r="T56" s="217" t="str">
        <f t="shared" si="12"/>
        <v>in %:</v>
      </c>
      <c r="U56" s="213">
        <v>3.1833665780744716E-2</v>
      </c>
      <c r="V56" s="121"/>
      <c r="W56" s="113"/>
      <c r="X56" s="149">
        <v>3437312.0742199998</v>
      </c>
      <c r="Y56" s="218" t="s">
        <v>389</v>
      </c>
      <c r="Z56" s="215">
        <v>4.9155525262496572E-2</v>
      </c>
      <c r="AA56" s="121"/>
      <c r="AB56" s="113"/>
      <c r="AC56" s="149">
        <v>1320415.40766</v>
      </c>
      <c r="AD56" s="218" t="s">
        <v>389</v>
      </c>
      <c r="AE56" s="219">
        <v>2.3829304293619617E-2</v>
      </c>
      <c r="AF56" s="121"/>
      <c r="AG56" s="113"/>
      <c r="AH56" s="149">
        <v>553172</v>
      </c>
      <c r="AI56" s="218" t="s">
        <v>389</v>
      </c>
      <c r="AJ56" s="215">
        <v>2.9506818453354261E-2</v>
      </c>
      <c r="AK56" s="121"/>
      <c r="AL56" s="113"/>
      <c r="AM56" s="144">
        <v>420009.03220000002</v>
      </c>
      <c r="AN56" s="218" t="s">
        <v>389</v>
      </c>
      <c r="AO56" s="209">
        <v>2.2642167550254177E-2</v>
      </c>
      <c r="AP56" s="121"/>
      <c r="AQ56" s="113"/>
      <c r="AR56" s="149">
        <v>557821.10551000002</v>
      </c>
      <c r="AS56" s="218" t="s">
        <v>389</v>
      </c>
      <c r="AT56" s="215">
        <v>5.0390505473704272E-2</v>
      </c>
      <c r="AU56" s="121"/>
      <c r="AV56" s="113"/>
      <c r="AW56" s="149">
        <v>90551.275079999992</v>
      </c>
      <c r="AX56" s="218" t="s">
        <v>389</v>
      </c>
      <c r="AY56" s="215">
        <v>2.4482706326855723E-2</v>
      </c>
      <c r="AZ56" s="121"/>
      <c r="BA56" s="113"/>
      <c r="BB56" s="149">
        <v>7204.0574899999992</v>
      </c>
      <c r="BC56" s="218" t="s">
        <v>389</v>
      </c>
      <c r="BD56" s="215">
        <v>8.1768085464875117E-4</v>
      </c>
      <c r="BE56" s="121"/>
      <c r="BF56" s="113"/>
      <c r="BG56" s="149">
        <v>173772.22200000001</v>
      </c>
      <c r="BH56" s="218" t="s">
        <v>390</v>
      </c>
      <c r="BI56" s="215">
        <v>5.1390889519018379E-2</v>
      </c>
      <c r="BJ56" s="121"/>
      <c r="BK56" s="113"/>
      <c r="BL56" s="149">
        <v>0</v>
      </c>
      <c r="BM56" s="218" t="s">
        <v>389</v>
      </c>
      <c r="BN56" s="215">
        <v>0</v>
      </c>
      <c r="BO56" s="155"/>
      <c r="BP56" s="155"/>
      <c r="BQ56" s="155"/>
      <c r="BR56" s="155"/>
      <c r="BS56" s="155"/>
      <c r="BT56" s="155"/>
      <c r="BU56" s="155"/>
      <c r="BV56" s="155"/>
      <c r="BW56" s="155"/>
      <c r="BX56" s="155"/>
      <c r="BY56" s="155"/>
      <c r="DN56" s="716">
        <v>423</v>
      </c>
      <c r="DO56" s="3" t="b">
        <f t="shared" si="3"/>
        <v>1</v>
      </c>
    </row>
    <row r="57" spans="1:119" ht="12.75" x14ac:dyDescent="0.2">
      <c r="A57" s="1">
        <v>56</v>
      </c>
      <c r="B57" s="89" t="s">
        <v>115</v>
      </c>
      <c r="C57" s="71" t="s">
        <v>116</v>
      </c>
      <c r="D57" s="57"/>
      <c r="E57" s="57"/>
      <c r="F57" s="113" t="str">
        <f t="shared" si="8"/>
        <v>Anteile an Anlagefonds</v>
      </c>
      <c r="G57" s="113"/>
      <c r="H57" s="115"/>
      <c r="I57" s="116"/>
      <c r="J57" s="144">
        <f t="shared" si="9"/>
        <v>4141024.7675499986</v>
      </c>
      <c r="K57" s="217" t="str">
        <f t="shared" si="10"/>
        <v>in %:</v>
      </c>
      <c r="L57" s="209">
        <f t="shared" si="11"/>
        <v>2.1821666341010116E-2</v>
      </c>
      <c r="M57" s="210"/>
      <c r="N57" s="211"/>
      <c r="O57" s="211"/>
      <c r="P57" s="212"/>
      <c r="Q57" s="115"/>
      <c r="R57" s="116"/>
      <c r="S57" s="144">
        <v>3567939.7712100004</v>
      </c>
      <c r="T57" s="217" t="str">
        <f t="shared" si="12"/>
        <v>in %:</v>
      </c>
      <c r="U57" s="213">
        <v>1.8943199011246928E-2</v>
      </c>
      <c r="V57" s="121"/>
      <c r="W57" s="113"/>
      <c r="X57" s="149">
        <v>2376300.60195</v>
      </c>
      <c r="Y57" s="218" t="s">
        <v>389</v>
      </c>
      <c r="Z57" s="215">
        <v>3.3982455403600606E-2</v>
      </c>
      <c r="AA57" s="121"/>
      <c r="AB57" s="113"/>
      <c r="AC57" s="149">
        <v>87326.092999999993</v>
      </c>
      <c r="AD57" s="218" t="s">
        <v>389</v>
      </c>
      <c r="AE57" s="219">
        <v>1.5759586193845384E-3</v>
      </c>
      <c r="AF57" s="121"/>
      <c r="AG57" s="113"/>
      <c r="AH57" s="149">
        <v>651335</v>
      </c>
      <c r="AI57" s="218" t="s">
        <v>389</v>
      </c>
      <c r="AJ57" s="215">
        <v>3.4742943600391013E-2</v>
      </c>
      <c r="AK57" s="121"/>
      <c r="AL57" s="113"/>
      <c r="AM57" s="144">
        <v>601940.6696599999</v>
      </c>
      <c r="AN57" s="218" t="s">
        <v>389</v>
      </c>
      <c r="AO57" s="209">
        <v>3.2449877152317869E-2</v>
      </c>
      <c r="AP57" s="121"/>
      <c r="AQ57" s="113"/>
      <c r="AR57" s="149">
        <v>70979.826830000005</v>
      </c>
      <c r="AS57" s="218" t="s">
        <v>389</v>
      </c>
      <c r="AT57" s="215">
        <v>6.411929052289286E-3</v>
      </c>
      <c r="AU57" s="121"/>
      <c r="AV57" s="113"/>
      <c r="AW57" s="149">
        <v>0</v>
      </c>
      <c r="AX57" s="218" t="s">
        <v>389</v>
      </c>
      <c r="AY57" s="215">
        <v>0</v>
      </c>
      <c r="AZ57" s="121"/>
      <c r="BA57" s="113"/>
      <c r="BB57" s="149">
        <v>117718.85535999871</v>
      </c>
      <c r="BC57" s="218" t="s">
        <v>389</v>
      </c>
      <c r="BD57" s="215">
        <v>1.3361422280798105E-2</v>
      </c>
      <c r="BE57" s="121"/>
      <c r="BF57" s="113"/>
      <c r="BG57" s="149">
        <v>213111.55499999999</v>
      </c>
      <c r="BH57" s="218" t="s">
        <v>390</v>
      </c>
      <c r="BI57" s="215">
        <v>6.3024988989501485E-2</v>
      </c>
      <c r="BJ57" s="121"/>
      <c r="BK57" s="113"/>
      <c r="BL57" s="149">
        <v>22312.16575</v>
      </c>
      <c r="BM57" s="218" t="s">
        <v>389</v>
      </c>
      <c r="BN57" s="215">
        <v>0.13080929097438673</v>
      </c>
      <c r="BO57" s="155"/>
      <c r="BP57" s="155"/>
      <c r="BQ57" s="155"/>
      <c r="BR57" s="155"/>
      <c r="BS57" s="155"/>
      <c r="BT57" s="155"/>
      <c r="BU57" s="155"/>
      <c r="BV57" s="155"/>
      <c r="BW57" s="155"/>
      <c r="BX57" s="155"/>
      <c r="BY57" s="155"/>
      <c r="DN57" s="716" t="s">
        <v>116</v>
      </c>
      <c r="DO57" s="3" t="b">
        <f t="shared" si="3"/>
        <v>1</v>
      </c>
    </row>
    <row r="58" spans="1:119" ht="12.75" x14ac:dyDescent="0.2">
      <c r="A58" s="1">
        <v>57</v>
      </c>
      <c r="B58" s="89">
        <v>425</v>
      </c>
      <c r="C58" s="71">
        <v>424</v>
      </c>
      <c r="D58" s="57"/>
      <c r="E58" s="57"/>
      <c r="F58" s="113" t="str">
        <f t="shared" si="8"/>
        <v>Private Equity und Hedge Funds</v>
      </c>
      <c r="G58" s="113"/>
      <c r="H58" s="115"/>
      <c r="I58" s="116"/>
      <c r="J58" s="144">
        <f t="shared" si="9"/>
        <v>4218171.7627999997</v>
      </c>
      <c r="K58" s="217" t="str">
        <f t="shared" si="10"/>
        <v>in %:</v>
      </c>
      <c r="L58" s="209">
        <f t="shared" si="11"/>
        <v>2.222820242423983E-2</v>
      </c>
      <c r="M58" s="210"/>
      <c r="N58" s="211"/>
      <c r="O58" s="211"/>
      <c r="P58" s="212"/>
      <c r="Q58" s="115"/>
      <c r="R58" s="116"/>
      <c r="S58" s="144">
        <v>4370424.7570000002</v>
      </c>
      <c r="T58" s="217" t="str">
        <f t="shared" si="12"/>
        <v>in %:</v>
      </c>
      <c r="U58" s="213">
        <v>2.3203818238068205E-2</v>
      </c>
      <c r="V58" s="121"/>
      <c r="W58" s="113"/>
      <c r="X58" s="149">
        <v>68970.109639999995</v>
      </c>
      <c r="Y58" s="218" t="s">
        <v>389</v>
      </c>
      <c r="Z58" s="215">
        <v>9.8631194769695208E-4</v>
      </c>
      <c r="AA58" s="121"/>
      <c r="AB58" s="113"/>
      <c r="AC58" s="149">
        <v>3791234.3577199997</v>
      </c>
      <c r="AD58" s="218" t="s">
        <v>389</v>
      </c>
      <c r="AE58" s="219">
        <v>6.8419738693172014E-2</v>
      </c>
      <c r="AF58" s="121"/>
      <c r="AG58" s="113"/>
      <c r="AH58" s="149">
        <v>222311</v>
      </c>
      <c r="AI58" s="218" t="s">
        <v>389</v>
      </c>
      <c r="AJ58" s="215">
        <v>1.1858319504934522E-2</v>
      </c>
      <c r="AK58" s="121"/>
      <c r="AL58" s="113"/>
      <c r="AM58" s="144">
        <v>0</v>
      </c>
      <c r="AN58" s="218" t="s">
        <v>389</v>
      </c>
      <c r="AO58" s="209">
        <v>0</v>
      </c>
      <c r="AP58" s="121"/>
      <c r="AQ58" s="113"/>
      <c r="AR58" s="149">
        <v>0</v>
      </c>
      <c r="AS58" s="218" t="s">
        <v>389</v>
      </c>
      <c r="AT58" s="215">
        <v>0</v>
      </c>
      <c r="AU58" s="121"/>
      <c r="AV58" s="113"/>
      <c r="AW58" s="149">
        <v>0</v>
      </c>
      <c r="AX58" s="218" t="s">
        <v>389</v>
      </c>
      <c r="AY58" s="215">
        <v>0</v>
      </c>
      <c r="AZ58" s="121"/>
      <c r="BA58" s="113"/>
      <c r="BB58" s="149">
        <v>61869.653439999995</v>
      </c>
      <c r="BC58" s="218" t="s">
        <v>389</v>
      </c>
      <c r="BD58" s="215">
        <v>7.0223802588839758E-3</v>
      </c>
      <c r="BE58" s="121"/>
      <c r="BF58" s="113"/>
      <c r="BG58" s="149">
        <v>73786.641999999993</v>
      </c>
      <c r="BH58" s="218" t="s">
        <v>390</v>
      </c>
      <c r="BI58" s="215">
        <v>2.1821446047926813E-2</v>
      </c>
      <c r="BJ58" s="121"/>
      <c r="BK58" s="113"/>
      <c r="BL58" s="149">
        <v>0</v>
      </c>
      <c r="BM58" s="218" t="s">
        <v>389</v>
      </c>
      <c r="BN58" s="215">
        <v>0</v>
      </c>
      <c r="BO58" s="155"/>
      <c r="BP58" s="155"/>
      <c r="BQ58" s="155"/>
      <c r="BR58" s="155"/>
      <c r="BS58" s="155"/>
      <c r="BT58" s="155"/>
      <c r="BU58" s="155"/>
      <c r="BV58" s="155"/>
      <c r="BW58" s="155"/>
      <c r="BX58" s="155"/>
      <c r="BY58" s="155"/>
      <c r="DN58" s="716">
        <v>424</v>
      </c>
      <c r="DO58" s="3" t="b">
        <f t="shared" si="3"/>
        <v>1</v>
      </c>
    </row>
    <row r="59" spans="1:119" ht="12.75" x14ac:dyDescent="0.2">
      <c r="A59" s="1">
        <v>58</v>
      </c>
      <c r="B59" s="89" t="s">
        <v>117</v>
      </c>
      <c r="C59" s="71" t="s">
        <v>118</v>
      </c>
      <c r="D59" s="57"/>
      <c r="E59" s="57"/>
      <c r="F59" s="113" t="str">
        <f t="shared" si="8"/>
        <v>Guthaben aus derivativen Finanzinstrumenten</v>
      </c>
      <c r="G59" s="113"/>
      <c r="H59" s="115"/>
      <c r="I59" s="116"/>
      <c r="J59" s="144">
        <f t="shared" si="9"/>
        <v>1978402.2763100001</v>
      </c>
      <c r="K59" s="217" t="str">
        <f t="shared" si="10"/>
        <v>in %:</v>
      </c>
      <c r="L59" s="209">
        <f t="shared" si="11"/>
        <v>1.0425447029497987E-2</v>
      </c>
      <c r="M59" s="210"/>
      <c r="N59" s="211"/>
      <c r="O59" s="211"/>
      <c r="P59" s="212"/>
      <c r="Q59" s="115"/>
      <c r="R59" s="116"/>
      <c r="S59" s="144">
        <v>2663682.7459699996</v>
      </c>
      <c r="T59" s="217" t="str">
        <f t="shared" si="12"/>
        <v>in %:</v>
      </c>
      <c r="U59" s="213">
        <v>1.4142243309959878E-2</v>
      </c>
      <c r="V59" s="121"/>
      <c r="W59" s="113"/>
      <c r="X59" s="149">
        <v>652451.69053000002</v>
      </c>
      <c r="Y59" s="218" t="s">
        <v>389</v>
      </c>
      <c r="Z59" s="215">
        <v>9.3304317047452692E-3</v>
      </c>
      <c r="AA59" s="121"/>
      <c r="AB59" s="113"/>
      <c r="AC59" s="149">
        <v>1232562.9901700001</v>
      </c>
      <c r="AD59" s="218" t="s">
        <v>389</v>
      </c>
      <c r="AE59" s="219">
        <v>2.2243847188867041E-2</v>
      </c>
      <c r="AF59" s="121"/>
      <c r="AG59" s="113"/>
      <c r="AH59" s="149">
        <v>27807.37673</v>
      </c>
      <c r="AI59" s="218" t="s">
        <v>389</v>
      </c>
      <c r="AJ59" s="215">
        <v>1.4832768412648106E-3</v>
      </c>
      <c r="AK59" s="121"/>
      <c r="AL59" s="113"/>
      <c r="AM59" s="144">
        <v>20002.69327</v>
      </c>
      <c r="AN59" s="218" t="s">
        <v>389</v>
      </c>
      <c r="AO59" s="209">
        <v>1.0783204592134045E-3</v>
      </c>
      <c r="AP59" s="121"/>
      <c r="AQ59" s="113"/>
      <c r="AR59" s="149">
        <v>24426.37384</v>
      </c>
      <c r="AS59" s="218" t="s">
        <v>389</v>
      </c>
      <c r="AT59" s="215">
        <v>2.2065449165139224E-3</v>
      </c>
      <c r="AU59" s="121"/>
      <c r="AV59" s="113"/>
      <c r="AW59" s="149">
        <v>11387</v>
      </c>
      <c r="AX59" s="218" t="s">
        <v>389</v>
      </c>
      <c r="AY59" s="215">
        <v>3.0787482196976937E-3</v>
      </c>
      <c r="AZ59" s="121"/>
      <c r="BA59" s="113"/>
      <c r="BB59" s="149">
        <v>8395.9967699999997</v>
      </c>
      <c r="BC59" s="218" t="s">
        <v>389</v>
      </c>
      <c r="BD59" s="215">
        <v>9.529693265290356E-4</v>
      </c>
      <c r="BE59" s="121"/>
      <c r="BF59" s="113"/>
      <c r="BG59" s="149">
        <v>1368.155</v>
      </c>
      <c r="BH59" s="218" t="s">
        <v>390</v>
      </c>
      <c r="BI59" s="215">
        <v>4.0461416468446027E-4</v>
      </c>
      <c r="BJ59" s="121"/>
      <c r="BK59" s="113"/>
      <c r="BL59" s="149">
        <v>0</v>
      </c>
      <c r="BM59" s="218" t="s">
        <v>389</v>
      </c>
      <c r="BN59" s="215">
        <v>0</v>
      </c>
      <c r="BO59" s="155"/>
      <c r="BP59" s="155"/>
      <c r="BQ59" s="155"/>
      <c r="BR59" s="155"/>
      <c r="BS59" s="155"/>
      <c r="BT59" s="155"/>
      <c r="BU59" s="155"/>
      <c r="BV59" s="155"/>
      <c r="BW59" s="155"/>
      <c r="BX59" s="155"/>
      <c r="BY59" s="155"/>
      <c r="DN59" s="716" t="s">
        <v>118</v>
      </c>
      <c r="DO59" s="3" t="b">
        <f t="shared" si="3"/>
        <v>1</v>
      </c>
    </row>
    <row r="60" spans="1:119" ht="12.75" x14ac:dyDescent="0.2">
      <c r="A60" s="1">
        <v>59</v>
      </c>
      <c r="B60" s="89">
        <v>426</v>
      </c>
      <c r="C60" s="71">
        <v>425</v>
      </c>
      <c r="D60" s="57"/>
      <c r="E60" s="57"/>
      <c r="F60" s="113" t="str">
        <f t="shared" si="8"/>
        <v>Anlagen in Beteiligungen und verbundenen Unternehmen</v>
      </c>
      <c r="G60" s="113"/>
      <c r="H60" s="115"/>
      <c r="I60" s="116"/>
      <c r="J60" s="144">
        <f t="shared" si="9"/>
        <v>382041.65322000004</v>
      </c>
      <c r="K60" s="217" t="str">
        <f t="shared" si="10"/>
        <v>in %:</v>
      </c>
      <c r="L60" s="209">
        <f t="shared" si="11"/>
        <v>2.0132179720980321E-3</v>
      </c>
      <c r="M60" s="210"/>
      <c r="N60" s="211"/>
      <c r="O60" s="211"/>
      <c r="P60" s="212"/>
      <c r="Q60" s="115"/>
      <c r="R60" s="116"/>
      <c r="S60" s="144">
        <v>207538.45129999999</v>
      </c>
      <c r="T60" s="217" t="str">
        <f t="shared" si="12"/>
        <v>in %:</v>
      </c>
      <c r="U60" s="213">
        <v>1.1018801990955703E-3</v>
      </c>
      <c r="V60" s="121"/>
      <c r="W60" s="113"/>
      <c r="X60" s="149">
        <v>63231.569020000003</v>
      </c>
      <c r="Y60" s="218" t="s">
        <v>389</v>
      </c>
      <c r="Z60" s="215">
        <v>9.0424754029795769E-4</v>
      </c>
      <c r="AA60" s="121"/>
      <c r="AB60" s="113"/>
      <c r="AC60" s="149">
        <v>0</v>
      </c>
      <c r="AD60" s="218" t="s">
        <v>389</v>
      </c>
      <c r="AE60" s="219">
        <v>0</v>
      </c>
      <c r="AF60" s="121"/>
      <c r="AG60" s="113"/>
      <c r="AH60" s="149">
        <v>244465.6</v>
      </c>
      <c r="AI60" s="218" t="s">
        <v>389</v>
      </c>
      <c r="AJ60" s="215">
        <v>1.3040070859136619E-2</v>
      </c>
      <c r="AK60" s="121"/>
      <c r="AL60" s="113"/>
      <c r="AM60" s="144">
        <v>112.23699999999999</v>
      </c>
      <c r="AN60" s="218" t="s">
        <v>389</v>
      </c>
      <c r="AO60" s="209">
        <v>6.0505578797357061E-6</v>
      </c>
      <c r="AP60" s="121"/>
      <c r="AQ60" s="113"/>
      <c r="AR60" s="149">
        <v>0</v>
      </c>
      <c r="AS60" s="218" t="s">
        <v>389</v>
      </c>
      <c r="AT60" s="215">
        <v>0</v>
      </c>
      <c r="AU60" s="121"/>
      <c r="AV60" s="113"/>
      <c r="AW60" s="149">
        <v>0</v>
      </c>
      <c r="AX60" s="218" t="s">
        <v>389</v>
      </c>
      <c r="AY60" s="215">
        <v>0</v>
      </c>
      <c r="AZ60" s="121"/>
      <c r="BA60" s="113"/>
      <c r="BB60" s="149">
        <v>74232.247199999998</v>
      </c>
      <c r="BC60" s="218" t="s">
        <v>389</v>
      </c>
      <c r="BD60" s="215">
        <v>8.4255695373404594E-3</v>
      </c>
      <c r="BE60" s="121"/>
      <c r="BF60" s="113"/>
      <c r="BG60" s="149">
        <v>0</v>
      </c>
      <c r="BH60" s="218" t="s">
        <v>390</v>
      </c>
      <c r="BI60" s="215">
        <v>0</v>
      </c>
      <c r="BJ60" s="121"/>
      <c r="BK60" s="113"/>
      <c r="BL60" s="149">
        <v>0</v>
      </c>
      <c r="BM60" s="218" t="s">
        <v>389</v>
      </c>
      <c r="BN60" s="215">
        <v>0</v>
      </c>
      <c r="BO60" s="155"/>
      <c r="BP60" s="155"/>
      <c r="BQ60" s="155"/>
      <c r="BR60" s="155"/>
      <c r="BS60" s="155"/>
      <c r="BT60" s="155"/>
      <c r="BU60" s="155"/>
      <c r="BV60" s="155"/>
      <c r="BW60" s="155"/>
      <c r="BX60" s="155"/>
      <c r="BY60" s="155"/>
      <c r="DN60" s="716">
        <v>425</v>
      </c>
      <c r="DO60" s="3" t="b">
        <f t="shared" si="3"/>
        <v>1</v>
      </c>
    </row>
    <row r="61" spans="1:119" ht="12.75" x14ac:dyDescent="0.2">
      <c r="A61" s="1">
        <v>60</v>
      </c>
      <c r="B61" s="89">
        <v>427</v>
      </c>
      <c r="C61" s="71">
        <v>426</v>
      </c>
      <c r="D61" s="57"/>
      <c r="E61" s="57"/>
      <c r="F61" s="113" t="str">
        <f t="shared" si="8"/>
        <v>Immobilien</v>
      </c>
      <c r="G61" s="113"/>
      <c r="H61" s="115"/>
      <c r="I61" s="116"/>
      <c r="J61" s="144">
        <f t="shared" si="9"/>
        <v>27821801.526039999</v>
      </c>
      <c r="K61" s="220" t="str">
        <f t="shared" si="10"/>
        <v>in %:</v>
      </c>
      <c r="L61" s="209">
        <f t="shared" si="11"/>
        <v>0.1466105865061626</v>
      </c>
      <c r="M61" s="210"/>
      <c r="N61" s="211"/>
      <c r="O61" s="211"/>
      <c r="P61" s="212"/>
      <c r="Q61" s="115"/>
      <c r="R61" s="116"/>
      <c r="S61" s="144">
        <v>26525977.306249999</v>
      </c>
      <c r="T61" s="220" t="str">
        <f t="shared" si="12"/>
        <v>in %:</v>
      </c>
      <c r="U61" s="213">
        <v>0.14083389835633475</v>
      </c>
      <c r="V61" s="121"/>
      <c r="W61" s="113"/>
      <c r="X61" s="149">
        <v>11456129.66274</v>
      </c>
      <c r="Y61" s="221" t="s">
        <v>389</v>
      </c>
      <c r="Z61" s="215">
        <v>0.16382919528045448</v>
      </c>
      <c r="AA61" s="121"/>
      <c r="AB61" s="113"/>
      <c r="AC61" s="149">
        <v>8420433.7183199991</v>
      </c>
      <c r="AD61" s="221" t="s">
        <v>389</v>
      </c>
      <c r="AE61" s="219">
        <v>0.15196208420022411</v>
      </c>
      <c r="AF61" s="121"/>
      <c r="AG61" s="113"/>
      <c r="AH61" s="149">
        <v>2755861.8829999999</v>
      </c>
      <c r="AI61" s="221" t="s">
        <v>389</v>
      </c>
      <c r="AJ61" s="215">
        <v>0.14700078142819958</v>
      </c>
      <c r="AK61" s="121"/>
      <c r="AL61" s="113"/>
      <c r="AM61" s="144">
        <v>2491042.6433200003</v>
      </c>
      <c r="AN61" s="221" t="s">
        <v>389</v>
      </c>
      <c r="AO61" s="209">
        <v>0.13428902852265734</v>
      </c>
      <c r="AP61" s="121"/>
      <c r="AQ61" s="113"/>
      <c r="AR61" s="149">
        <v>1387877.44924</v>
      </c>
      <c r="AS61" s="221" t="s">
        <v>389</v>
      </c>
      <c r="AT61" s="215">
        <v>0.12537325230607504</v>
      </c>
      <c r="AU61" s="121"/>
      <c r="AV61" s="113"/>
      <c r="AW61" s="149">
        <v>461127.02049999998</v>
      </c>
      <c r="AX61" s="221" t="s">
        <v>389</v>
      </c>
      <c r="AY61" s="215">
        <v>0.1246767360515392</v>
      </c>
      <c r="AZ61" s="121"/>
      <c r="BA61" s="113"/>
      <c r="BB61" s="149">
        <v>589141.04891999997</v>
      </c>
      <c r="BC61" s="221" t="s">
        <v>389</v>
      </c>
      <c r="BD61" s="215">
        <v>6.6869171582578157E-2</v>
      </c>
      <c r="BE61" s="121"/>
      <c r="BF61" s="113"/>
      <c r="BG61" s="149">
        <v>244023.1</v>
      </c>
      <c r="BH61" s="221" t="s">
        <v>390</v>
      </c>
      <c r="BI61" s="215">
        <v>7.2166679046023668E-2</v>
      </c>
      <c r="BJ61" s="121"/>
      <c r="BK61" s="113"/>
      <c r="BL61" s="149">
        <v>16165</v>
      </c>
      <c r="BM61" s="221" t="s">
        <v>389</v>
      </c>
      <c r="BN61" s="215">
        <v>9.477036932647212E-2</v>
      </c>
      <c r="BO61" s="155"/>
      <c r="BP61" s="155"/>
      <c r="BQ61" s="155"/>
      <c r="BR61" s="155"/>
      <c r="BS61" s="155"/>
      <c r="BT61" s="155"/>
      <c r="BU61" s="155"/>
      <c r="BV61" s="155"/>
      <c r="BW61" s="155"/>
      <c r="BX61" s="155"/>
      <c r="BY61" s="155"/>
      <c r="DN61" s="716">
        <v>426</v>
      </c>
      <c r="DO61" s="3" t="b">
        <f t="shared" si="3"/>
        <v>1</v>
      </c>
    </row>
    <row r="62" spans="1:119" ht="13.5" thickBot="1" x14ac:dyDescent="0.25">
      <c r="A62" s="1">
        <v>61</v>
      </c>
      <c r="B62" s="89">
        <v>428</v>
      </c>
      <c r="C62" s="71">
        <v>427</v>
      </c>
      <c r="D62" s="57"/>
      <c r="E62" s="57"/>
      <c r="F62" s="113" t="str">
        <f t="shared" si="8"/>
        <v>Sonstige Kapitalanlagen / Total</v>
      </c>
      <c r="G62" s="113"/>
      <c r="H62" s="115"/>
      <c r="I62" s="116"/>
      <c r="J62" s="128">
        <f t="shared" si="9"/>
        <v>192496.54519</v>
      </c>
      <c r="K62" s="222">
        <f xml:space="preserve"> MAX($H$4,$L$5) * Y62 + MAX($I$4,$L$5) * AD62 + MAX($J$4,$L$5) * AI62 + MAX($K$4,$L$5) * AN62 + MAX($L$4,$L$5) * AS62 + MAX($I$5,$L$5) * BC62 + MAX($H$5,$L$5) * AX62 + MAX($J$5,$L$5) * BH62 + MAX($K$5,$L$5) * BM62</f>
        <v>189766661.39229</v>
      </c>
      <c r="L62" s="223">
        <f t="shared" si="11"/>
        <v>1.0143854762352947E-3</v>
      </c>
      <c r="M62" s="210"/>
      <c r="N62" s="211"/>
      <c r="O62" s="211"/>
      <c r="P62" s="212"/>
      <c r="Q62" s="224"/>
      <c r="R62" s="225"/>
      <c r="S62" s="226">
        <v>126189</v>
      </c>
      <c r="T62" s="227">
        <v>188349379.06167001</v>
      </c>
      <c r="U62" s="228">
        <v>6.6997300776172326E-4</v>
      </c>
      <c r="V62" s="121"/>
      <c r="W62" s="113"/>
      <c r="X62" s="229">
        <v>0</v>
      </c>
      <c r="Y62" s="230">
        <v>69927277.876990005</v>
      </c>
      <c r="Z62" s="231">
        <v>0</v>
      </c>
      <c r="AA62" s="121"/>
      <c r="AB62" s="113"/>
      <c r="AC62" s="229">
        <v>0</v>
      </c>
      <c r="AD62" s="230">
        <v>55411412.410120003</v>
      </c>
      <c r="AE62" s="232">
        <v>0</v>
      </c>
      <c r="AF62" s="121"/>
      <c r="AG62" s="113"/>
      <c r="AH62" s="229">
        <v>192496.54519</v>
      </c>
      <c r="AI62" s="230">
        <v>18747260.0909</v>
      </c>
      <c r="AJ62" s="231">
        <v>1.026798285491535E-2</v>
      </c>
      <c r="AK62" s="121"/>
      <c r="AL62" s="113"/>
      <c r="AM62" s="233">
        <v>0</v>
      </c>
      <c r="AN62" s="222">
        <v>18549859.737050001</v>
      </c>
      <c r="AO62" s="234">
        <v>0</v>
      </c>
      <c r="AP62" s="121"/>
      <c r="AQ62" s="113"/>
      <c r="AR62" s="229">
        <v>0</v>
      </c>
      <c r="AS62" s="230">
        <v>11069964.47577</v>
      </c>
      <c r="AT62" s="231">
        <v>0</v>
      </c>
      <c r="AU62" s="121"/>
      <c r="AV62" s="113"/>
      <c r="AW62" s="229">
        <v>0</v>
      </c>
      <c r="AX62" s="230">
        <v>3698581.1074600001</v>
      </c>
      <c r="AY62" s="231">
        <v>0</v>
      </c>
      <c r="AZ62" s="121"/>
      <c r="BA62" s="113"/>
      <c r="BB62" s="229">
        <v>0</v>
      </c>
      <c r="BC62" s="230">
        <v>8810353.6349699982</v>
      </c>
      <c r="BD62" s="231">
        <v>0</v>
      </c>
      <c r="BE62" s="121"/>
      <c r="BF62" s="113"/>
      <c r="BG62" s="229">
        <v>0</v>
      </c>
      <c r="BH62" s="230">
        <v>3381381.8680000002</v>
      </c>
      <c r="BI62" s="231">
        <v>0</v>
      </c>
      <c r="BJ62" s="121"/>
      <c r="BK62" s="113"/>
      <c r="BL62" s="229">
        <v>0</v>
      </c>
      <c r="BM62" s="230">
        <v>170570.19102999999</v>
      </c>
      <c r="BN62" s="231">
        <v>0</v>
      </c>
      <c r="BO62" s="155"/>
      <c r="BP62" s="155"/>
      <c r="BQ62" s="155"/>
      <c r="BR62" s="155"/>
      <c r="BS62" s="155"/>
      <c r="BT62" s="155"/>
      <c r="BU62" s="155"/>
      <c r="BV62" s="155"/>
      <c r="BW62" s="155"/>
      <c r="BX62" s="155"/>
      <c r="BY62" s="155"/>
      <c r="DN62" s="716">
        <v>427</v>
      </c>
      <c r="DO62" s="3" t="b">
        <f t="shared" si="3"/>
        <v>1</v>
      </c>
    </row>
    <row r="63" spans="1:119" ht="13.5" thickBot="1" x14ac:dyDescent="0.25">
      <c r="A63" s="158" t="s">
        <v>119</v>
      </c>
      <c r="B63" s="89" t="s">
        <v>120</v>
      </c>
      <c r="C63" s="71" t="s">
        <v>121</v>
      </c>
      <c r="D63" s="57"/>
      <c r="E63" s="113" t="str">
        <f xml:space="preserve"> VLOOKUP( $A63 &amp; E$1, TEXTDF, Sprachwahlcode + 1, FALSE )</f>
        <v>Übrige Aktiven</v>
      </c>
      <c r="F63" s="113"/>
      <c r="G63" s="113"/>
      <c r="H63" s="115"/>
      <c r="I63" s="116"/>
      <c r="J63" s="200"/>
      <c r="K63" s="235">
        <f xml:space="preserve"> MAX($H$4,$L$5) * Y63 + MAX($I$4,$L$5) * AD63 + MAX($J$4,$L$5) * AI63 + MAX($K$4,$L$5) * AN63 + MAX($L$4,$L$5) * AS63 + MAX($I$5,$L$5) * BC63 + MAX($H$5,$L$5) * AX63 + MAX($J$5,$L$5) * BH63 + MAX($K$5,$L$5) * BM63</f>
        <v>5245956.6251540007</v>
      </c>
      <c r="L63" s="145"/>
      <c r="M63" s="75"/>
      <c r="N63" s="76"/>
      <c r="O63" s="76"/>
      <c r="P63" s="77"/>
      <c r="Q63" s="224"/>
      <c r="R63" s="225"/>
      <c r="S63" s="236"/>
      <c r="T63" s="237">
        <v>4735892.8848462878</v>
      </c>
      <c r="U63" s="145"/>
      <c r="V63" s="121"/>
      <c r="W63" s="113"/>
      <c r="X63" s="201"/>
      <c r="Y63" s="238">
        <v>1419585.8159099999</v>
      </c>
      <c r="Z63" s="239"/>
      <c r="AA63" s="121"/>
      <c r="AB63" s="113"/>
      <c r="AC63" s="201"/>
      <c r="AD63" s="238">
        <v>2463745.1778899999</v>
      </c>
      <c r="AE63" s="239"/>
      <c r="AF63" s="121"/>
      <c r="AG63" s="113"/>
      <c r="AH63" s="201"/>
      <c r="AI63" s="238">
        <v>297378.73123000003</v>
      </c>
      <c r="AJ63" s="239"/>
      <c r="AK63" s="121"/>
      <c r="AL63" s="113"/>
      <c r="AM63" s="201"/>
      <c r="AN63" s="235">
        <v>510285.01976000011</v>
      </c>
      <c r="AO63" s="239"/>
      <c r="AP63" s="121"/>
      <c r="AQ63" s="113"/>
      <c r="AR63" s="201"/>
      <c r="AS63" s="238">
        <v>169822.53614000033</v>
      </c>
      <c r="AT63" s="239"/>
      <c r="AU63" s="121"/>
      <c r="AV63" s="113"/>
      <c r="AW63" s="201"/>
      <c r="AX63" s="238">
        <v>65396.319604000004</v>
      </c>
      <c r="AY63" s="239"/>
      <c r="AZ63" s="121"/>
      <c r="BA63" s="113"/>
      <c r="BB63" s="201"/>
      <c r="BC63" s="238">
        <v>266840.07929999987</v>
      </c>
      <c r="BD63" s="239"/>
      <c r="BE63" s="121"/>
      <c r="BF63" s="113"/>
      <c r="BG63" s="201"/>
      <c r="BH63" s="238">
        <v>51129.095999999998</v>
      </c>
      <c r="BI63" s="239"/>
      <c r="BJ63" s="121"/>
      <c r="BK63" s="113"/>
      <c r="BL63" s="201"/>
      <c r="BM63" s="238">
        <v>1773.84932</v>
      </c>
      <c r="BN63" s="239"/>
      <c r="BO63" s="155"/>
      <c r="BP63" s="155"/>
      <c r="BQ63" s="155"/>
      <c r="BR63" s="155"/>
      <c r="BS63" s="155"/>
      <c r="BT63" s="155"/>
      <c r="BU63" s="155"/>
      <c r="BV63" s="155"/>
      <c r="BW63" s="155"/>
      <c r="BX63" s="155"/>
      <c r="BY63" s="155"/>
      <c r="DN63" s="716" t="s">
        <v>121</v>
      </c>
      <c r="DO63" s="3" t="b">
        <f t="shared" si="3"/>
        <v>1</v>
      </c>
    </row>
    <row r="64" spans="1:119" ht="13.5" thickBot="1" x14ac:dyDescent="0.25">
      <c r="A64" s="158" t="s">
        <v>122</v>
      </c>
      <c r="B64" s="89" t="s">
        <v>123</v>
      </c>
      <c r="C64" s="71" t="s">
        <v>124</v>
      </c>
      <c r="D64" s="57"/>
      <c r="E64" s="113" t="str">
        <f xml:space="preserve"> VLOOKUP( $A64 &amp; E$1, TEXTDF, Sprachwahlcode + 1, FALSE )</f>
        <v>Bilanzsumme</v>
      </c>
      <c r="F64" s="113"/>
      <c r="G64" s="113"/>
      <c r="H64" s="115"/>
      <c r="I64" s="116"/>
      <c r="J64" s="200"/>
      <c r="K64" s="240">
        <f xml:space="preserve"> MAX($H$4,$L$5) * Y64 + MAX($I$4,$L$5) * AD64 + MAX($J$4,$L$5) * AI64 + MAX($K$4,$L$5) * AN64 + MAX($L$4,$L$5) * AS64 + MAX($I$5,$L$5) * BC64 + MAX($H$5,$L$5) * AX64 + MAX($J$5,$L$5) * BH64 + MAX($K$5,$L$5) * BM64</f>
        <v>195012618.01744395</v>
      </c>
      <c r="L64" s="145"/>
      <c r="M64" s="75"/>
      <c r="N64" s="76"/>
      <c r="O64" s="76"/>
      <c r="P64" s="77"/>
      <c r="Q64" s="224"/>
      <c r="R64" s="225"/>
      <c r="S64" s="236"/>
      <c r="T64" s="241">
        <v>193085271.94651631</v>
      </c>
      <c r="U64" s="145"/>
      <c r="V64" s="121"/>
      <c r="W64" s="113"/>
      <c r="X64" s="201"/>
      <c r="Y64" s="242">
        <v>71346863.692900002</v>
      </c>
      <c r="Z64" s="148"/>
      <c r="AA64" s="121"/>
      <c r="AB64" s="113"/>
      <c r="AC64" s="201"/>
      <c r="AD64" s="242">
        <v>57875157.588009998</v>
      </c>
      <c r="AE64" s="148"/>
      <c r="AF64" s="121"/>
      <c r="AG64" s="113"/>
      <c r="AH64" s="201"/>
      <c r="AI64" s="242">
        <v>19044638.822129995</v>
      </c>
      <c r="AJ64" s="148"/>
      <c r="AK64" s="121"/>
      <c r="AL64" s="113"/>
      <c r="AM64" s="201"/>
      <c r="AN64" s="240">
        <v>19060144.756810002</v>
      </c>
      <c r="AO64" s="148"/>
      <c r="AP64" s="121"/>
      <c r="AQ64" s="113"/>
      <c r="AR64" s="201"/>
      <c r="AS64" s="242">
        <v>11239787.011910003</v>
      </c>
      <c r="AT64" s="148"/>
      <c r="AU64" s="121"/>
      <c r="AV64" s="113"/>
      <c r="AW64" s="201"/>
      <c r="AX64" s="242">
        <v>3763977.4270640006</v>
      </c>
      <c r="AY64" s="148"/>
      <c r="AZ64" s="121"/>
      <c r="BA64" s="113"/>
      <c r="BB64" s="201"/>
      <c r="BC64" s="242">
        <v>9077193.7142699976</v>
      </c>
      <c r="BD64" s="148"/>
      <c r="BE64" s="121"/>
      <c r="BF64" s="113"/>
      <c r="BG64" s="201"/>
      <c r="BH64" s="242">
        <v>3432510.9639999992</v>
      </c>
      <c r="BI64" s="148"/>
      <c r="BJ64" s="121"/>
      <c r="BK64" s="113"/>
      <c r="BL64" s="201"/>
      <c r="BM64" s="242">
        <v>172344.04035000002</v>
      </c>
      <c r="BN64" s="148"/>
      <c r="BO64" s="155"/>
      <c r="BP64" s="155"/>
      <c r="BQ64" s="155"/>
      <c r="BR64" s="155"/>
      <c r="BS64" s="155"/>
      <c r="BT64" s="155"/>
      <c r="BU64" s="155"/>
      <c r="BV64" s="155"/>
      <c r="BW64" s="155"/>
      <c r="BX64" s="155"/>
      <c r="BY64" s="155"/>
      <c r="DN64" s="716" t="s">
        <v>124</v>
      </c>
      <c r="DO64" s="3" t="b">
        <f t="shared" si="3"/>
        <v>1</v>
      </c>
    </row>
    <row r="65" spans="1:119" ht="3" customHeight="1" x14ac:dyDescent="0.2">
      <c r="A65" s="1"/>
      <c r="B65" s="89"/>
      <c r="C65" s="71"/>
      <c r="D65" s="7"/>
      <c r="E65" s="7"/>
      <c r="F65" s="7"/>
      <c r="G65" s="7"/>
      <c r="H65" s="72"/>
      <c r="I65" s="73"/>
      <c r="J65" s="161"/>
      <c r="K65" s="161"/>
      <c r="L65" s="206"/>
      <c r="M65" s="38"/>
      <c r="N65" s="39"/>
      <c r="O65" s="39"/>
      <c r="P65" s="40"/>
      <c r="Q65" s="72"/>
      <c r="R65" s="73"/>
      <c r="S65" s="161"/>
      <c r="T65" s="161"/>
      <c r="U65" s="73"/>
      <c r="V65" s="56"/>
      <c r="W65" s="57"/>
      <c r="X65" s="66"/>
      <c r="Y65" s="66"/>
      <c r="Z65" s="58"/>
      <c r="AA65" s="56"/>
      <c r="AB65" s="57"/>
      <c r="AC65" s="66"/>
      <c r="AD65" s="66"/>
      <c r="AE65" s="58"/>
      <c r="AF65" s="56"/>
      <c r="AG65" s="57"/>
      <c r="AH65" s="66"/>
      <c r="AI65" s="66"/>
      <c r="AJ65" s="58"/>
      <c r="AK65" s="56"/>
      <c r="AL65" s="57"/>
      <c r="AM65" s="66"/>
      <c r="AN65" s="66"/>
      <c r="AO65" s="58"/>
      <c r="AP65" s="56"/>
      <c r="AQ65" s="57"/>
      <c r="AR65" s="66"/>
      <c r="AS65" s="66"/>
      <c r="AT65" s="58"/>
      <c r="AU65" s="56"/>
      <c r="AV65" s="57"/>
      <c r="AW65" s="66"/>
      <c r="AX65" s="66"/>
      <c r="AY65" s="58"/>
      <c r="AZ65" s="56"/>
      <c r="BA65" s="57"/>
      <c r="BB65" s="66"/>
      <c r="BC65" s="66"/>
      <c r="BD65" s="58"/>
      <c r="BE65" s="56"/>
      <c r="BF65" s="57"/>
      <c r="BG65" s="66"/>
      <c r="BH65" s="66"/>
      <c r="BI65" s="58"/>
      <c r="BJ65" s="56"/>
      <c r="BK65" s="57"/>
      <c r="BL65" s="66"/>
      <c r="BM65" s="66"/>
      <c r="BN65" s="58"/>
      <c r="BO65" s="155"/>
      <c r="BP65" s="155"/>
      <c r="BQ65" s="155"/>
      <c r="BR65" s="155"/>
      <c r="BS65" s="155"/>
      <c r="BT65" s="155"/>
      <c r="BU65" s="155"/>
      <c r="BV65" s="155"/>
      <c r="BW65" s="155"/>
      <c r="BX65" s="155"/>
      <c r="BY65" s="155"/>
      <c r="DN65" s="716"/>
      <c r="DO65" s="3" t="b">
        <f t="shared" si="3"/>
        <v>1</v>
      </c>
    </row>
    <row r="66" spans="1:119" ht="12.75" x14ac:dyDescent="0.2">
      <c r="A66" s="1">
        <v>63</v>
      </c>
      <c r="B66" s="89"/>
      <c r="C66" s="71" t="s">
        <v>125</v>
      </c>
      <c r="D66" s="13" t="str">
        <f xml:space="preserve"> VLOOKUP( $A66 &amp; D$1, TEXTDF, Sprachwahlcode + 1, FALSE )</f>
        <v>Passiven</v>
      </c>
      <c r="E66" s="7"/>
      <c r="F66" s="7"/>
      <c r="G66" s="7"/>
      <c r="H66" s="72"/>
      <c r="I66" s="73"/>
      <c r="J66" s="161"/>
      <c r="K66" s="161"/>
      <c r="L66" s="206"/>
      <c r="M66" s="38"/>
      <c r="N66" s="39"/>
      <c r="O66" s="39"/>
      <c r="P66" s="40"/>
      <c r="Q66" s="72"/>
      <c r="R66" s="73"/>
      <c r="S66" s="161"/>
      <c r="T66" s="161"/>
      <c r="U66" s="73"/>
      <c r="V66" s="56"/>
      <c r="W66" s="57"/>
      <c r="X66" s="66"/>
      <c r="Y66" s="66"/>
      <c r="Z66" s="58"/>
      <c r="AA66" s="56"/>
      <c r="AB66" s="57"/>
      <c r="AC66" s="66"/>
      <c r="AD66" s="66"/>
      <c r="AE66" s="58"/>
      <c r="AF66" s="56"/>
      <c r="AG66" s="57"/>
      <c r="AH66" s="66"/>
      <c r="AI66" s="66"/>
      <c r="AJ66" s="58"/>
      <c r="AK66" s="56"/>
      <c r="AL66" s="57"/>
      <c r="AM66" s="66"/>
      <c r="AN66" s="66"/>
      <c r="AO66" s="58"/>
      <c r="AP66" s="56"/>
      <c r="AQ66" s="57"/>
      <c r="AR66" s="66"/>
      <c r="AS66" s="66"/>
      <c r="AT66" s="58"/>
      <c r="AU66" s="56"/>
      <c r="AV66" s="57"/>
      <c r="AW66" s="66"/>
      <c r="AX66" s="66"/>
      <c r="AY66" s="58"/>
      <c r="AZ66" s="56"/>
      <c r="BA66" s="57"/>
      <c r="BB66" s="66"/>
      <c r="BC66" s="66"/>
      <c r="BD66" s="58"/>
      <c r="BE66" s="56"/>
      <c r="BF66" s="57"/>
      <c r="BG66" s="66"/>
      <c r="BH66" s="66"/>
      <c r="BI66" s="58"/>
      <c r="BJ66" s="56"/>
      <c r="BK66" s="57"/>
      <c r="BL66" s="66"/>
      <c r="BM66" s="66"/>
      <c r="BN66" s="58"/>
      <c r="BO66" s="155"/>
      <c r="BP66" s="155"/>
      <c r="BQ66" s="155"/>
      <c r="BR66" s="155"/>
      <c r="BS66" s="155"/>
      <c r="BT66" s="155"/>
      <c r="BU66" s="155"/>
      <c r="BV66" s="155"/>
      <c r="BW66" s="155"/>
      <c r="BX66" s="155"/>
      <c r="BY66" s="155"/>
      <c r="DN66" s="715" t="s">
        <v>125</v>
      </c>
      <c r="DO66" s="3" t="b">
        <f t="shared" si="3"/>
        <v>1</v>
      </c>
    </row>
    <row r="67" spans="1:119" ht="12.75" x14ac:dyDescent="0.2">
      <c r="A67" s="1">
        <v>64</v>
      </c>
      <c r="B67" s="89"/>
      <c r="C67" s="71" t="s">
        <v>126</v>
      </c>
      <c r="D67" s="7"/>
      <c r="E67" s="90" t="str">
        <f xml:space="preserve"> VLOOKUP( $A67 &amp; E$1, TEXTDF, Sprachwahlcode + 1, FALSE )</f>
        <v>Versicherungstechnische Rückstellungen brutto</v>
      </c>
      <c r="F67" s="7"/>
      <c r="G67" s="7"/>
      <c r="H67" s="243"/>
      <c r="I67" s="244"/>
      <c r="J67" s="244"/>
      <c r="K67" s="245" t="str">
        <f xml:space="preserve"> VLOOKUP( $A67 &amp; K$1, TEXTDF, Sprachwahlcode + 1, FALSE )</f>
        <v>Obligatorium</v>
      </c>
      <c r="L67" s="166" t="str">
        <f xml:space="preserve"> VLOOKUP( $A67 &amp; L$1, TEXTDF, Sprachwahlcode + 1, FALSE )</f>
        <v>Überobligatorium</v>
      </c>
      <c r="M67" s="246"/>
      <c r="N67" s="247"/>
      <c r="O67" s="247"/>
      <c r="P67" s="248"/>
      <c r="Q67" s="243"/>
      <c r="R67" s="244"/>
      <c r="S67" s="244"/>
      <c r="T67" s="249" t="str">
        <f>$K67</f>
        <v>Obligatorium</v>
      </c>
      <c r="U67" s="249" t="s">
        <v>127</v>
      </c>
      <c r="V67" s="250"/>
      <c r="W67" s="251"/>
      <c r="X67" s="251"/>
      <c r="Y67" s="169" t="s">
        <v>414</v>
      </c>
      <c r="Z67" s="170" t="s">
        <v>127</v>
      </c>
      <c r="AA67" s="250"/>
      <c r="AB67" s="251"/>
      <c r="AC67" s="251"/>
      <c r="AD67" s="169" t="s">
        <v>414</v>
      </c>
      <c r="AE67" s="170" t="s">
        <v>127</v>
      </c>
      <c r="AF67" s="250"/>
      <c r="AG67" s="251"/>
      <c r="AH67" s="251"/>
      <c r="AI67" s="169" t="s">
        <v>414</v>
      </c>
      <c r="AJ67" s="170" t="s">
        <v>127</v>
      </c>
      <c r="AK67" s="250"/>
      <c r="AL67" s="251"/>
      <c r="AM67" s="251"/>
      <c r="AN67" s="169" t="s">
        <v>414</v>
      </c>
      <c r="AO67" s="170" t="s">
        <v>127</v>
      </c>
      <c r="AP67" s="250"/>
      <c r="AQ67" s="251"/>
      <c r="AR67" s="251"/>
      <c r="AS67" s="169" t="s">
        <v>414</v>
      </c>
      <c r="AT67" s="170" t="s">
        <v>127</v>
      </c>
      <c r="AU67" s="250"/>
      <c r="AV67" s="251"/>
      <c r="AW67" s="251"/>
      <c r="AX67" s="169" t="s">
        <v>414</v>
      </c>
      <c r="AY67" s="170" t="s">
        <v>127</v>
      </c>
      <c r="AZ67" s="250"/>
      <c r="BA67" s="251"/>
      <c r="BB67" s="251"/>
      <c r="BC67" s="169" t="s">
        <v>414</v>
      </c>
      <c r="BD67" s="170" t="s">
        <v>127</v>
      </c>
      <c r="BE67" s="250"/>
      <c r="BF67" s="251"/>
      <c r="BG67" s="251"/>
      <c r="BH67" s="169" t="s">
        <v>415</v>
      </c>
      <c r="BI67" s="170" t="s">
        <v>416</v>
      </c>
      <c r="BJ67" s="250"/>
      <c r="BK67" s="251"/>
      <c r="BL67" s="251"/>
      <c r="BM67" s="169" t="s">
        <v>414</v>
      </c>
      <c r="BN67" s="170" t="s">
        <v>127</v>
      </c>
      <c r="BO67" s="155"/>
      <c r="BP67" s="155"/>
      <c r="BQ67" s="155"/>
      <c r="BR67" s="155"/>
      <c r="BS67" s="155"/>
      <c r="BT67" s="155"/>
      <c r="BU67" s="155"/>
      <c r="BV67" s="155"/>
      <c r="BW67" s="155"/>
      <c r="BX67" s="155"/>
      <c r="BY67" s="155"/>
      <c r="DN67" s="715" t="s">
        <v>126</v>
      </c>
      <c r="DO67" s="3" t="b">
        <f t="shared" si="3"/>
        <v>1</v>
      </c>
    </row>
    <row r="68" spans="1:119" ht="12.75" x14ac:dyDescent="0.2">
      <c r="A68" s="1">
        <v>65</v>
      </c>
      <c r="B68" s="89" t="s">
        <v>128</v>
      </c>
      <c r="C68" s="71">
        <v>428</v>
      </c>
      <c r="D68" s="57"/>
      <c r="E68" s="57"/>
      <c r="F68" s="113" t="str">
        <f t="shared" ref="F68:F77" si="13" xml:space="preserve"> VLOOKUP( $A68 &amp; F$1, TEXTDF, Sprachwahlcode + 1, FALSE )</f>
        <v>Altersguthaben / Aufgeteilt nach Obligatorium und Überobligatorium</v>
      </c>
      <c r="G68" s="113"/>
      <c r="H68" s="252"/>
      <c r="I68" s="253"/>
      <c r="J68" s="144">
        <f t="shared" ref="J68:J77" si="14" xml:space="preserve"> MAX($H$4,$L$5) * X68 + MAX($I$4,$L$5) * AC68 + MAX($J$4,$L$5) * AH68 + MAX($K$4,$L$5) * AM68 + MAX($L$4,$L$5) * AR68 + MAX($I$5,$L$5) * BB68 + MAX($H$5,$L$5) * AW68 + MAX($J$5,$L$5) * BG68 + MAX($K$5,$L$5) * BL68</f>
        <v>101148211.20390774</v>
      </c>
      <c r="K68" s="171">
        <f>J68-L68</f>
        <v>52023653.595624104</v>
      </c>
      <c r="L68" s="172">
        <f xml:space="preserve"> MAX($H$4,$L$5) * Z68 + MAX($I$4,$L$5) * AE68 + MAX($J$4,$L$5) * AJ68 + MAX($K$4,$L$5) * AO68 + MAX($L$4,$L$5) * AT68 + MAX($I$5,$L$5) * BD68 + MAX($H$5,$L$5) * AY68 + MAX($J$5,$L$5) * BI68 + MAX($K$5,$L$5) * BN68</f>
        <v>49124557.608283639</v>
      </c>
      <c r="M68" s="254" t="str">
        <f xml:space="preserve"> VLOOKUP( $A68 &amp; M$1, TEXTDF, Sprachwahlcode + 1, FALSE )</f>
        <v xml:space="preserve"> Anteil Obligatorium:</v>
      </c>
      <c r="N68" s="255">
        <f>IF(J68&gt;0,K68/J68,0)</f>
        <v>0.51433093058608859</v>
      </c>
      <c r="O68" s="255"/>
      <c r="P68" s="256"/>
      <c r="Q68" s="252"/>
      <c r="R68" s="253"/>
      <c r="S68" s="144">
        <v>100259659.50689821</v>
      </c>
      <c r="T68" s="171">
        <v>52151188.334507227</v>
      </c>
      <c r="U68" s="171">
        <v>48108471.172390983</v>
      </c>
      <c r="V68" s="257"/>
      <c r="W68" s="258"/>
      <c r="X68" s="149">
        <v>36943040.383830048</v>
      </c>
      <c r="Y68" s="175">
        <v>18676470.17558001</v>
      </c>
      <c r="Z68" s="176">
        <v>18266570.208250038</v>
      </c>
      <c r="AA68" s="257"/>
      <c r="AB68" s="258"/>
      <c r="AC68" s="149">
        <v>31238616</v>
      </c>
      <c r="AD68" s="175">
        <v>15654927.337410688</v>
      </c>
      <c r="AE68" s="176">
        <v>15583688.662589312</v>
      </c>
      <c r="AF68" s="257"/>
      <c r="AG68" s="258"/>
      <c r="AH68" s="149">
        <v>11341552.886609999</v>
      </c>
      <c r="AI68" s="175">
        <v>6056695.5910799997</v>
      </c>
      <c r="AJ68" s="176">
        <v>5284857.2955299998</v>
      </c>
      <c r="AK68" s="257"/>
      <c r="AL68" s="258"/>
      <c r="AM68" s="144">
        <v>11240192.460000001</v>
      </c>
      <c r="AN68" s="171">
        <v>6025940.086092107</v>
      </c>
      <c r="AO68" s="172">
        <v>5214252.3739078939</v>
      </c>
      <c r="AP68" s="257"/>
      <c r="AQ68" s="258"/>
      <c r="AR68" s="149">
        <v>6345140.0422</v>
      </c>
      <c r="AS68" s="175">
        <v>3629699.0584870321</v>
      </c>
      <c r="AT68" s="176">
        <v>2715440.983712968</v>
      </c>
      <c r="AU68" s="257"/>
      <c r="AV68" s="258"/>
      <c r="AW68" s="149">
        <v>2202314.8821199983</v>
      </c>
      <c r="AX68" s="175">
        <v>1433325.4802433327</v>
      </c>
      <c r="AY68" s="176">
        <v>768989.40187666554</v>
      </c>
      <c r="AZ68" s="257"/>
      <c r="BA68" s="258"/>
      <c r="BB68" s="149">
        <v>1834870.8511477024</v>
      </c>
      <c r="BC68" s="175">
        <v>546460.16873094509</v>
      </c>
      <c r="BD68" s="176">
        <v>1288410.6824167573</v>
      </c>
      <c r="BE68" s="257"/>
      <c r="BF68" s="258"/>
      <c r="BG68" s="149">
        <v>0</v>
      </c>
      <c r="BH68" s="175">
        <v>0</v>
      </c>
      <c r="BI68" s="176">
        <v>0</v>
      </c>
      <c r="BJ68" s="257"/>
      <c r="BK68" s="258"/>
      <c r="BL68" s="149">
        <v>2483.6979999999999</v>
      </c>
      <c r="BM68" s="175">
        <v>135.69799999999987</v>
      </c>
      <c r="BN68" s="176">
        <v>2348</v>
      </c>
      <c r="BO68" s="155"/>
      <c r="BP68" s="155"/>
      <c r="BQ68" s="155"/>
      <c r="BR68" s="155"/>
      <c r="BS68" s="155"/>
      <c r="BT68" s="155"/>
      <c r="BU68" s="155"/>
      <c r="BV68" s="155"/>
      <c r="BW68" s="155"/>
      <c r="BX68" s="155"/>
      <c r="BY68" s="155"/>
      <c r="DN68" s="716">
        <v>428</v>
      </c>
      <c r="DO68" s="3" t="b">
        <f t="shared" si="3"/>
        <v>1</v>
      </c>
    </row>
    <row r="69" spans="1:119" ht="12.75" x14ac:dyDescent="0.2">
      <c r="A69" s="158" t="s">
        <v>129</v>
      </c>
      <c r="B69" s="89" t="s">
        <v>130</v>
      </c>
      <c r="C69" s="71" t="s">
        <v>131</v>
      </c>
      <c r="D69" s="57"/>
      <c r="E69" s="57"/>
      <c r="F69" s="113" t="str">
        <f t="shared" si="13"/>
        <v>Zusätzliche Rückstellung für zukünftige Rentenumwandlungen</v>
      </c>
      <c r="G69" s="113"/>
      <c r="H69" s="259"/>
      <c r="I69" s="260"/>
      <c r="J69" s="144">
        <f t="shared" si="14"/>
        <v>4227655.5815205649</v>
      </c>
      <c r="K69" s="171">
        <f>J69-L69</f>
        <v>3341671.3331644861</v>
      </c>
      <c r="L69" s="172">
        <f xml:space="preserve"> MAX($H$4,$L$5) * Z69 + MAX($I$4,$L$5) * AE69 + MAX($J$4,$L$5) * AJ69 + MAX($K$4,$L$5) * AO69 + MAX($L$4,$L$5) * AT69 + MAX($I$5,$L$5) * BD69 + MAX($H$5,$L$5) * AY69 + MAX($J$5,$L$5) * BI69 + MAX($K$5,$L$5) * BN69</f>
        <v>885984.24835607898</v>
      </c>
      <c r="M69" s="254" t="str">
        <f xml:space="preserve"> VLOOKUP( $A69 &amp; M$1, TEXTDF, Sprachwahlcode + 1, FALSE )</f>
        <v xml:space="preserve"> Anteil Obligatorium:</v>
      </c>
      <c r="N69" s="255">
        <f>IF(J69&gt;0,K69/J69,0)</f>
        <v>0.79043130849428944</v>
      </c>
      <c r="O69" s="255"/>
      <c r="P69" s="256"/>
      <c r="Q69" s="259"/>
      <c r="R69" s="260"/>
      <c r="S69" s="144">
        <v>3887481.2721255827</v>
      </c>
      <c r="T69" s="171">
        <v>3057792.2389475796</v>
      </c>
      <c r="U69" s="171">
        <v>829689.03317800304</v>
      </c>
      <c r="V69" s="261"/>
      <c r="W69" s="262"/>
      <c r="X69" s="149">
        <v>2174399.9999999995</v>
      </c>
      <c r="Y69" s="175">
        <v>1552399.9999999995</v>
      </c>
      <c r="Z69" s="176">
        <v>622000</v>
      </c>
      <c r="AA69" s="261"/>
      <c r="AB69" s="262"/>
      <c r="AC69" s="149">
        <v>910000</v>
      </c>
      <c r="AD69" s="175">
        <v>838707.51793008402</v>
      </c>
      <c r="AE69" s="176">
        <v>71292.482069915946</v>
      </c>
      <c r="AF69" s="261"/>
      <c r="AG69" s="262"/>
      <c r="AH69" s="149">
        <v>325300</v>
      </c>
      <c r="AI69" s="175">
        <v>299403.94530458917</v>
      </c>
      <c r="AJ69" s="176">
        <v>25896.054695410821</v>
      </c>
      <c r="AK69" s="261"/>
      <c r="AL69" s="262"/>
      <c r="AM69" s="144">
        <v>436900</v>
      </c>
      <c r="AN69" s="171">
        <v>369000</v>
      </c>
      <c r="AO69" s="172">
        <v>67900</v>
      </c>
      <c r="AP69" s="261"/>
      <c r="AQ69" s="262"/>
      <c r="AR69" s="149">
        <v>242999.9999</v>
      </c>
      <c r="AS69" s="175">
        <v>177999.9999</v>
      </c>
      <c r="AT69" s="176">
        <v>65000</v>
      </c>
      <c r="AU69" s="261"/>
      <c r="AV69" s="262"/>
      <c r="AW69" s="149">
        <v>115000</v>
      </c>
      <c r="AX69" s="175">
        <v>93400</v>
      </c>
      <c r="AY69" s="176">
        <v>21600</v>
      </c>
      <c r="AZ69" s="261"/>
      <c r="BA69" s="262"/>
      <c r="BB69" s="149">
        <v>23045.580620564971</v>
      </c>
      <c r="BC69" s="175">
        <v>10759.869029812713</v>
      </c>
      <c r="BD69" s="176">
        <v>12285.711590752258</v>
      </c>
      <c r="BE69" s="261"/>
      <c r="BF69" s="262"/>
      <c r="BG69" s="149">
        <v>0</v>
      </c>
      <c r="BH69" s="175">
        <v>0</v>
      </c>
      <c r="BI69" s="176">
        <v>0</v>
      </c>
      <c r="BJ69" s="261"/>
      <c r="BK69" s="262"/>
      <c r="BL69" s="149">
        <v>10.000999999999999</v>
      </c>
      <c r="BM69" s="175">
        <v>9.9999999999944578E-4</v>
      </c>
      <c r="BN69" s="176">
        <v>10</v>
      </c>
      <c r="BO69" s="155"/>
      <c r="BP69" s="155"/>
      <c r="BQ69" s="155"/>
      <c r="BR69" s="155"/>
      <c r="BS69" s="155"/>
      <c r="BT69" s="155"/>
      <c r="BU69" s="155"/>
      <c r="BV69" s="155"/>
      <c r="BW69" s="155"/>
      <c r="BX69" s="155"/>
      <c r="BY69" s="155"/>
      <c r="DN69" s="716" t="s">
        <v>131</v>
      </c>
      <c r="DO69" s="3" t="b">
        <f t="shared" si="3"/>
        <v>1</v>
      </c>
    </row>
    <row r="70" spans="1:119" ht="12.75" x14ac:dyDescent="0.2">
      <c r="A70" s="1">
        <v>66</v>
      </c>
      <c r="B70" s="89" t="s">
        <v>132</v>
      </c>
      <c r="C70" s="71">
        <v>429</v>
      </c>
      <c r="D70" s="57"/>
      <c r="E70" s="57"/>
      <c r="F70" s="113" t="str">
        <f t="shared" si="13"/>
        <v>Deckungskapital für laufende Alters- und Hinterbliebenenrenten</v>
      </c>
      <c r="G70" s="113"/>
      <c r="H70" s="259"/>
      <c r="I70" s="260"/>
      <c r="J70" s="144">
        <f t="shared" si="14"/>
        <v>38603598.567398988</v>
      </c>
      <c r="K70" s="171">
        <f>J70-L70</f>
        <v>19996774.246930458</v>
      </c>
      <c r="L70" s="172">
        <f xml:space="preserve"> MAX($H$4,$L$5) * Z70 + MAX($I$4,$L$5) * AE70 + MAX($J$4,$L$5) * AJ70 + MAX($K$4,$L$5) * AO70 + MAX($L$4,$L$5) * AT70 + MAX($I$5,$L$5) * BD70 + MAX($H$5,$L$5) * AY70 + MAX($J$5,$L$5) * BI70 + MAX($K$5,$L$5) * BN70</f>
        <v>18606824.32046853</v>
      </c>
      <c r="M70" s="254" t="str">
        <f xml:space="preserve"> VLOOKUP( $A70 &amp; M$1, TEXTDF, Sprachwahlcode + 1, FALSE )</f>
        <v xml:space="preserve"> Anteil Obligatorium:</v>
      </c>
      <c r="N70" s="255">
        <f>IF(J70&gt;0,K70/J70,0)</f>
        <v>0.51800285437166149</v>
      </c>
      <c r="O70" s="255"/>
      <c r="P70" s="256"/>
      <c r="Q70" s="259"/>
      <c r="R70" s="260"/>
      <c r="S70" s="144">
        <v>35838810.951189704</v>
      </c>
      <c r="T70" s="171">
        <v>18458119.900757223</v>
      </c>
      <c r="U70" s="171">
        <v>17380691.050432481</v>
      </c>
      <c r="V70" s="261"/>
      <c r="W70" s="262"/>
      <c r="X70" s="149">
        <v>12777826.272119975</v>
      </c>
      <c r="Y70" s="175">
        <v>5894380.6306763692</v>
      </c>
      <c r="Z70" s="176">
        <v>6883445.6414436055</v>
      </c>
      <c r="AA70" s="261"/>
      <c r="AB70" s="262"/>
      <c r="AC70" s="149">
        <v>13380079</v>
      </c>
      <c r="AD70" s="175">
        <v>7285727.0029154131</v>
      </c>
      <c r="AE70" s="176">
        <v>6094351.9970845869</v>
      </c>
      <c r="AF70" s="261"/>
      <c r="AG70" s="262"/>
      <c r="AH70" s="149">
        <v>2662013.53895</v>
      </c>
      <c r="AI70" s="175">
        <v>1275321.9186624787</v>
      </c>
      <c r="AJ70" s="176">
        <v>1386691.6202875213</v>
      </c>
      <c r="AK70" s="261"/>
      <c r="AL70" s="262"/>
      <c r="AM70" s="144">
        <v>2847116.0589999999</v>
      </c>
      <c r="AN70" s="171">
        <v>1502637.4155814364</v>
      </c>
      <c r="AO70" s="172">
        <v>1344478.6434185635</v>
      </c>
      <c r="AP70" s="261"/>
      <c r="AQ70" s="262"/>
      <c r="AR70" s="149">
        <v>1776008.65545</v>
      </c>
      <c r="AS70" s="175">
        <v>1064217.2234534104</v>
      </c>
      <c r="AT70" s="176">
        <v>711791.43199658964</v>
      </c>
      <c r="AU70" s="261"/>
      <c r="AV70" s="262"/>
      <c r="AW70" s="149">
        <v>680567.58799000003</v>
      </c>
      <c r="AX70" s="175">
        <v>420485.52539500006</v>
      </c>
      <c r="AY70" s="176">
        <v>260082.06259499997</v>
      </c>
      <c r="AZ70" s="261"/>
      <c r="BA70" s="262"/>
      <c r="BB70" s="149">
        <v>3432850.7870551036</v>
      </c>
      <c r="BC70" s="175">
        <v>1775244.8634124382</v>
      </c>
      <c r="BD70" s="176">
        <v>1657605.9236426654</v>
      </c>
      <c r="BE70" s="261"/>
      <c r="BF70" s="262"/>
      <c r="BG70" s="149">
        <v>1033197.5877339129</v>
      </c>
      <c r="BH70" s="175">
        <v>776197.58773391286</v>
      </c>
      <c r="BI70" s="176">
        <v>257000</v>
      </c>
      <c r="BJ70" s="261"/>
      <c r="BK70" s="262"/>
      <c r="BL70" s="149">
        <v>13939.079099999999</v>
      </c>
      <c r="BM70" s="175">
        <v>2562.079099999999</v>
      </c>
      <c r="BN70" s="176">
        <v>11377</v>
      </c>
      <c r="BO70" s="155"/>
      <c r="BP70" s="155"/>
      <c r="BQ70" s="155"/>
      <c r="BR70" s="155"/>
      <c r="BS70" s="155"/>
      <c r="BT70" s="155"/>
      <c r="BU70" s="155"/>
      <c r="BV70" s="155"/>
      <c r="BW70" s="155"/>
      <c r="BX70" s="155"/>
      <c r="BY70" s="155"/>
      <c r="DN70" s="716">
        <v>429</v>
      </c>
      <c r="DO70" s="3" t="b">
        <f t="shared" si="3"/>
        <v>1</v>
      </c>
    </row>
    <row r="71" spans="1:119" ht="12.75" x14ac:dyDescent="0.2">
      <c r="A71" s="1">
        <v>67</v>
      </c>
      <c r="B71" s="89" t="s">
        <v>133</v>
      </c>
      <c r="C71" s="71">
        <v>430</v>
      </c>
      <c r="D71" s="57"/>
      <c r="E71" s="57"/>
      <c r="F71" s="113" t="str">
        <f t="shared" si="13"/>
        <v>Deckungskapital für laufende Invalidenrenten</v>
      </c>
      <c r="G71" s="113"/>
      <c r="H71" s="259"/>
      <c r="I71" s="260"/>
      <c r="J71" s="144">
        <f t="shared" si="14"/>
        <v>8594430.3423752189</v>
      </c>
      <c r="K71" s="171">
        <f>J71-L71</f>
        <v>5089594.1492235139</v>
      </c>
      <c r="L71" s="172">
        <f xml:space="preserve"> MAX($H$4,$L$5) * Z71 + MAX($I$4,$L$5) * AE71 + MAX($J$4,$L$5) * AJ71 + MAX($K$4,$L$5) * AO71 + MAX($L$4,$L$5) * AT71 + MAX($I$5,$L$5) * BD71 + MAX($H$5,$L$5) * AY71 + MAX($J$5,$L$5) * BI71 + MAX($K$5,$L$5) * BN71</f>
        <v>3504836.1931517045</v>
      </c>
      <c r="M71" s="254" t="str">
        <f xml:space="preserve"> VLOOKUP( $A71 &amp; M$1, TEXTDF, Sprachwahlcode + 1, FALSE )</f>
        <v xml:space="preserve"> Anteil Obligatorium:</v>
      </c>
      <c r="N71" s="255">
        <f>IF(J71&gt;0,K71/J71,0)</f>
        <v>0.59219680030787436</v>
      </c>
      <c r="O71" s="255"/>
      <c r="P71" s="256"/>
      <c r="Q71" s="259"/>
      <c r="R71" s="260"/>
      <c r="S71" s="144">
        <v>8685699.6763945017</v>
      </c>
      <c r="T71" s="171">
        <v>5160999.5576010244</v>
      </c>
      <c r="U71" s="171">
        <v>3524700.1187934773</v>
      </c>
      <c r="V71" s="261"/>
      <c r="W71" s="262"/>
      <c r="X71" s="149">
        <v>2005846.7527299994</v>
      </c>
      <c r="Y71" s="175">
        <v>1202198.7742790333</v>
      </c>
      <c r="Z71" s="176">
        <v>803647.97845096618</v>
      </c>
      <c r="AA71" s="261"/>
      <c r="AB71" s="262"/>
      <c r="AC71" s="149">
        <v>1649980.942310194</v>
      </c>
      <c r="AD71" s="175">
        <v>959042.9649835818</v>
      </c>
      <c r="AE71" s="176">
        <v>690937.97732661222</v>
      </c>
      <c r="AF71" s="261"/>
      <c r="AG71" s="262"/>
      <c r="AH71" s="149">
        <v>722623.99740999995</v>
      </c>
      <c r="AI71" s="175">
        <v>427263.28502346767</v>
      </c>
      <c r="AJ71" s="176">
        <v>295360.71238653228</v>
      </c>
      <c r="AK71" s="261"/>
      <c r="AL71" s="262"/>
      <c r="AM71" s="144">
        <v>1204179.882</v>
      </c>
      <c r="AN71" s="171">
        <v>729842.53275391739</v>
      </c>
      <c r="AO71" s="172">
        <v>474337.34924608265</v>
      </c>
      <c r="AP71" s="261"/>
      <c r="AQ71" s="262"/>
      <c r="AR71" s="149">
        <v>643162.12225000013</v>
      </c>
      <c r="AS71" s="175">
        <v>405006.64984255738</v>
      </c>
      <c r="AT71" s="176">
        <v>238155.47240744275</v>
      </c>
      <c r="AU71" s="261"/>
      <c r="AV71" s="262"/>
      <c r="AW71" s="149">
        <v>168430.02249461829</v>
      </c>
      <c r="AX71" s="175">
        <v>104977.71277726734</v>
      </c>
      <c r="AY71" s="176">
        <v>63452.309717350945</v>
      </c>
      <c r="AZ71" s="261"/>
      <c r="BA71" s="262"/>
      <c r="BB71" s="149">
        <v>876883.19358059904</v>
      </c>
      <c r="BC71" s="175">
        <v>269476.79996388196</v>
      </c>
      <c r="BD71" s="176">
        <v>607406.39361671708</v>
      </c>
      <c r="BE71" s="261"/>
      <c r="BF71" s="262"/>
      <c r="BG71" s="149">
        <v>1316816.7729498087</v>
      </c>
      <c r="BH71" s="175">
        <v>987816.77294980874</v>
      </c>
      <c r="BI71" s="176">
        <v>329000</v>
      </c>
      <c r="BJ71" s="261"/>
      <c r="BK71" s="262"/>
      <c r="BL71" s="149">
        <v>6506.656649999999</v>
      </c>
      <c r="BM71" s="175">
        <v>3968.656649999999</v>
      </c>
      <c r="BN71" s="176">
        <v>2538</v>
      </c>
      <c r="BO71" s="155"/>
      <c r="BP71" s="155"/>
      <c r="BQ71" s="155"/>
      <c r="BR71" s="155"/>
      <c r="BS71" s="155"/>
      <c r="BT71" s="155"/>
      <c r="BU71" s="155"/>
      <c r="BV71" s="155"/>
      <c r="BW71" s="155"/>
      <c r="BX71" s="155"/>
      <c r="BY71" s="155"/>
      <c r="DN71" s="716">
        <v>430</v>
      </c>
      <c r="DO71" s="3" t="b">
        <f t="shared" si="3"/>
        <v>1</v>
      </c>
    </row>
    <row r="72" spans="1:119" ht="12.75" x14ac:dyDescent="0.2">
      <c r="A72" s="1">
        <v>68</v>
      </c>
      <c r="B72" s="89" t="s">
        <v>134</v>
      </c>
      <c r="C72" s="71" t="s">
        <v>135</v>
      </c>
      <c r="D72" s="57"/>
      <c r="E72" s="57"/>
      <c r="F72" s="113" t="str">
        <f t="shared" si="13"/>
        <v>Deckungskapitalverstärkung der laufenden Renten</v>
      </c>
      <c r="G72" s="113"/>
      <c r="H72" s="115"/>
      <c r="I72" s="116"/>
      <c r="J72" s="144">
        <f t="shared" si="14"/>
        <v>8779456.7068869136</v>
      </c>
      <c r="K72" s="171">
        <f>J72-L72</f>
        <v>4976985.9723669197</v>
      </c>
      <c r="L72" s="172">
        <f xml:space="preserve"> MAX($H$4,$L$5) * Z72 + MAX($I$4,$L$5) * AE72 + MAX($J$4,$L$5) * AJ72 + MAX($K$4,$L$5) * AO72 + MAX($L$4,$L$5) * AT72 + MAX($I$5,$L$5) * BD72 + MAX($H$5,$L$5) * AY72 + MAX($J$5,$L$5) * BI72 + MAX($K$5,$L$5) * BN72</f>
        <v>3802470.7345199939</v>
      </c>
      <c r="M72" s="254" t="str">
        <f xml:space="preserve"> VLOOKUP( $A72 &amp; M$1, TEXTDF, Sprachwahlcode + 1, FALSE )</f>
        <v xml:space="preserve"> Anteil Obligatorium:</v>
      </c>
      <c r="N72" s="255">
        <f>IF(J72&gt;0,K72/J72,0)</f>
        <v>0.56688997264065299</v>
      </c>
      <c r="O72" s="255"/>
      <c r="P72" s="256"/>
      <c r="Q72" s="115"/>
      <c r="R72" s="116"/>
      <c r="S72" s="144">
        <v>8558769.4081293624</v>
      </c>
      <c r="T72" s="171">
        <v>4788695.1413929211</v>
      </c>
      <c r="U72" s="171">
        <v>3770074.2667364413</v>
      </c>
      <c r="V72" s="121"/>
      <c r="W72" s="113"/>
      <c r="X72" s="149">
        <v>2815100</v>
      </c>
      <c r="Y72" s="175">
        <v>1309602.9140320269</v>
      </c>
      <c r="Z72" s="176">
        <v>1505497.0859679731</v>
      </c>
      <c r="AA72" s="121"/>
      <c r="AB72" s="113"/>
      <c r="AC72" s="149">
        <v>3179528.0951999994</v>
      </c>
      <c r="AD72" s="175">
        <v>1598103.1005690102</v>
      </c>
      <c r="AE72" s="176">
        <v>1581424.9946309892</v>
      </c>
      <c r="AF72" s="121"/>
      <c r="AG72" s="113"/>
      <c r="AH72" s="149">
        <v>743200</v>
      </c>
      <c r="AI72" s="175">
        <v>684036.31155970087</v>
      </c>
      <c r="AJ72" s="176">
        <v>59163.688440299171</v>
      </c>
      <c r="AK72" s="121"/>
      <c r="AL72" s="113"/>
      <c r="AM72" s="144">
        <v>866226.52399999998</v>
      </c>
      <c r="AN72" s="171">
        <v>658614.43909585301</v>
      </c>
      <c r="AO72" s="172">
        <v>207612.08490414693</v>
      </c>
      <c r="AP72" s="121"/>
      <c r="AQ72" s="113"/>
      <c r="AR72" s="149">
        <v>387000</v>
      </c>
      <c r="AS72" s="175">
        <v>230000</v>
      </c>
      <c r="AT72" s="176">
        <v>157000</v>
      </c>
      <c r="AU72" s="121"/>
      <c r="AV72" s="113"/>
      <c r="AW72" s="149">
        <v>168990</v>
      </c>
      <c r="AX72" s="175">
        <v>83794</v>
      </c>
      <c r="AY72" s="176">
        <v>85196</v>
      </c>
      <c r="AZ72" s="121"/>
      <c r="BA72" s="113"/>
      <c r="BB72" s="149">
        <v>323705.90385771781</v>
      </c>
      <c r="BC72" s="175">
        <v>194779.89077560289</v>
      </c>
      <c r="BD72" s="176">
        <v>128926.01308211494</v>
      </c>
      <c r="BE72" s="121"/>
      <c r="BF72" s="113"/>
      <c r="BG72" s="149">
        <v>283088.44</v>
      </c>
      <c r="BH72" s="175">
        <v>214088.44</v>
      </c>
      <c r="BI72" s="176">
        <v>69000</v>
      </c>
      <c r="BJ72" s="121"/>
      <c r="BK72" s="113"/>
      <c r="BL72" s="149">
        <v>12617.743829197074</v>
      </c>
      <c r="BM72" s="175">
        <v>3966.8763347266267</v>
      </c>
      <c r="BN72" s="176">
        <v>8650.8674944704471</v>
      </c>
      <c r="BO72" s="155"/>
      <c r="BP72" s="155"/>
      <c r="BQ72" s="155"/>
      <c r="BR72" s="155"/>
      <c r="BS72" s="155"/>
      <c r="BT72" s="155"/>
      <c r="BU72" s="155"/>
      <c r="BV72" s="155"/>
      <c r="BW72" s="155"/>
      <c r="BX72" s="155"/>
      <c r="BY72" s="155"/>
      <c r="DN72" s="716" t="s">
        <v>135</v>
      </c>
      <c r="DO72" s="3" t="b">
        <f t="shared" si="3"/>
        <v>1</v>
      </c>
    </row>
    <row r="73" spans="1:119" ht="12.75" x14ac:dyDescent="0.2">
      <c r="A73" s="1">
        <v>69</v>
      </c>
      <c r="B73" s="89" t="s">
        <v>136</v>
      </c>
      <c r="C73" s="71">
        <v>431</v>
      </c>
      <c r="D73" s="57"/>
      <c r="E73" s="57"/>
      <c r="F73" s="113" t="str">
        <f t="shared" si="13"/>
        <v>Deckungskapital Freizügigkeitspolicen</v>
      </c>
      <c r="G73" s="113"/>
      <c r="H73" s="115"/>
      <c r="I73" s="116"/>
      <c r="J73" s="144">
        <f t="shared" si="14"/>
        <v>6924766.8209495889</v>
      </c>
      <c r="K73" s="134"/>
      <c r="L73" s="145"/>
      <c r="M73" s="75"/>
      <c r="N73" s="76"/>
      <c r="O73" s="76"/>
      <c r="P73" s="77"/>
      <c r="Q73" s="115"/>
      <c r="R73" s="116"/>
      <c r="S73" s="144">
        <v>7366503.7044573668</v>
      </c>
      <c r="T73" s="134"/>
      <c r="U73" s="146"/>
      <c r="V73" s="121"/>
      <c r="W73" s="113"/>
      <c r="X73" s="149">
        <v>3682112.1359199658</v>
      </c>
      <c r="Y73" s="263"/>
      <c r="Z73" s="264"/>
      <c r="AA73" s="121"/>
      <c r="AB73" s="113"/>
      <c r="AC73" s="149">
        <v>1766759</v>
      </c>
      <c r="AD73" s="263"/>
      <c r="AE73" s="264"/>
      <c r="AF73" s="121"/>
      <c r="AG73" s="113"/>
      <c r="AH73" s="149">
        <v>353017.29580000002</v>
      </c>
      <c r="AI73" s="263"/>
      <c r="AJ73" s="264"/>
      <c r="AK73" s="121"/>
      <c r="AL73" s="113"/>
      <c r="AM73" s="144">
        <v>329678.87300000002</v>
      </c>
      <c r="AN73" s="263"/>
      <c r="AO73" s="264"/>
      <c r="AP73" s="121"/>
      <c r="AQ73" s="113"/>
      <c r="AR73" s="149">
        <v>507742.24797068792</v>
      </c>
      <c r="AS73" s="263"/>
      <c r="AT73" s="264"/>
      <c r="AU73" s="121"/>
      <c r="AV73" s="113"/>
      <c r="AW73" s="149">
        <v>10593.834999999999</v>
      </c>
      <c r="AX73" s="263"/>
      <c r="AY73" s="264"/>
      <c r="AZ73" s="121"/>
      <c r="BA73" s="113"/>
      <c r="BB73" s="149">
        <v>155034.43622813202</v>
      </c>
      <c r="BC73" s="263"/>
      <c r="BD73" s="264"/>
      <c r="BE73" s="121"/>
      <c r="BF73" s="113"/>
      <c r="BG73" s="149">
        <v>4164.4870000000001</v>
      </c>
      <c r="BH73" s="263"/>
      <c r="BI73" s="264"/>
      <c r="BJ73" s="121"/>
      <c r="BK73" s="113"/>
      <c r="BL73" s="149">
        <v>115664.51003080294</v>
      </c>
      <c r="BM73" s="263"/>
      <c r="BN73" s="264"/>
      <c r="BO73" s="155"/>
      <c r="BP73" s="155"/>
      <c r="BQ73" s="155"/>
      <c r="BR73" s="155"/>
      <c r="BS73" s="155"/>
      <c r="BT73" s="155"/>
      <c r="BU73" s="155"/>
      <c r="BV73" s="155"/>
      <c r="BW73" s="155"/>
      <c r="BX73" s="155"/>
      <c r="BY73" s="155"/>
      <c r="DN73" s="716">
        <v>431</v>
      </c>
      <c r="DO73" s="3" t="b">
        <f t="shared" si="3"/>
        <v>1</v>
      </c>
    </row>
    <row r="74" spans="1:119" ht="12.75" x14ac:dyDescent="0.2">
      <c r="A74" s="1">
        <v>70</v>
      </c>
      <c r="B74" s="89" t="s">
        <v>137</v>
      </c>
      <c r="C74" s="71">
        <v>432</v>
      </c>
      <c r="D74" s="57"/>
      <c r="E74" s="57"/>
      <c r="F74" s="113" t="str">
        <f t="shared" si="13"/>
        <v>Rückstellung für eingetretene, noch nicht erledigte Versicherungsfälle</v>
      </c>
      <c r="G74" s="113"/>
      <c r="H74" s="115"/>
      <c r="I74" s="116"/>
      <c r="J74" s="144">
        <f t="shared" si="14"/>
        <v>2680090.6084857583</v>
      </c>
      <c r="K74" s="73"/>
      <c r="L74" s="145"/>
      <c r="M74" s="75"/>
      <c r="N74" s="76"/>
      <c r="O74" s="76"/>
      <c r="P74" s="77"/>
      <c r="Q74" s="115"/>
      <c r="R74" s="116"/>
      <c r="S74" s="144">
        <v>2710292.3304616557</v>
      </c>
      <c r="T74" s="73"/>
      <c r="U74" s="146"/>
      <c r="V74" s="121"/>
      <c r="W74" s="113"/>
      <c r="X74" s="149">
        <v>753328.83169999998</v>
      </c>
      <c r="Y74" s="263"/>
      <c r="Z74" s="264"/>
      <c r="AA74" s="121"/>
      <c r="AB74" s="113"/>
      <c r="AC74" s="149">
        <v>386042.88753000001</v>
      </c>
      <c r="AD74" s="263"/>
      <c r="AE74" s="264"/>
      <c r="AF74" s="121"/>
      <c r="AG74" s="113"/>
      <c r="AH74" s="149">
        <v>495400</v>
      </c>
      <c r="AI74" s="263"/>
      <c r="AJ74" s="264"/>
      <c r="AK74" s="121"/>
      <c r="AL74" s="113"/>
      <c r="AM74" s="144">
        <v>229628.96215000004</v>
      </c>
      <c r="AN74" s="263"/>
      <c r="AO74" s="264"/>
      <c r="AP74" s="121"/>
      <c r="AQ74" s="113"/>
      <c r="AR74" s="149">
        <v>105314.91306000001</v>
      </c>
      <c r="AS74" s="263"/>
      <c r="AT74" s="264"/>
      <c r="AU74" s="121"/>
      <c r="AV74" s="113"/>
      <c r="AW74" s="149">
        <v>38444.755349999999</v>
      </c>
      <c r="AX74" s="263"/>
      <c r="AY74" s="264"/>
      <c r="AZ74" s="121"/>
      <c r="BA74" s="113"/>
      <c r="BB74" s="149">
        <v>439218.33769575809</v>
      </c>
      <c r="BC74" s="263"/>
      <c r="BD74" s="264"/>
      <c r="BE74" s="121"/>
      <c r="BF74" s="113"/>
      <c r="BG74" s="149">
        <v>227413.13</v>
      </c>
      <c r="BH74" s="263"/>
      <c r="BI74" s="264"/>
      <c r="BJ74" s="121"/>
      <c r="BK74" s="113"/>
      <c r="BL74" s="149">
        <v>5298.7910000000002</v>
      </c>
      <c r="BM74" s="263"/>
      <c r="BN74" s="264"/>
      <c r="BO74" s="155"/>
      <c r="BP74" s="155"/>
      <c r="BQ74" s="155"/>
      <c r="BR74" s="155"/>
      <c r="BS74" s="155"/>
      <c r="BT74" s="155"/>
      <c r="BU74" s="155"/>
      <c r="BV74" s="155"/>
      <c r="BW74" s="155"/>
      <c r="BX74" s="155"/>
      <c r="BY74" s="155"/>
      <c r="DN74" s="716">
        <v>432</v>
      </c>
      <c r="DO74" s="3" t="b">
        <f t="shared" si="3"/>
        <v>1</v>
      </c>
    </row>
    <row r="75" spans="1:119" ht="12.75" x14ac:dyDescent="0.2">
      <c r="A75" s="1">
        <v>71</v>
      </c>
      <c r="B75" s="89" t="s">
        <v>138</v>
      </c>
      <c r="C75" s="71">
        <v>433</v>
      </c>
      <c r="D75" s="57"/>
      <c r="E75" s="57"/>
      <c r="F75" s="113" t="str">
        <f t="shared" si="13"/>
        <v>Teuerungsfonds</v>
      </c>
      <c r="G75" s="113"/>
      <c r="H75" s="115"/>
      <c r="I75" s="116"/>
      <c r="J75" s="265">
        <f t="shared" si="14"/>
        <v>3019136.1349733607</v>
      </c>
      <c r="K75" s="73"/>
      <c r="L75" s="145"/>
      <c r="M75" s="75"/>
      <c r="N75" s="76"/>
      <c r="O75" s="76"/>
      <c r="P75" s="77"/>
      <c r="Q75" s="115"/>
      <c r="R75" s="116"/>
      <c r="S75" s="265">
        <v>3011010.3249013848</v>
      </c>
      <c r="T75" s="73"/>
      <c r="U75" s="146"/>
      <c r="V75" s="121"/>
      <c r="W75" s="113"/>
      <c r="X75" s="266">
        <v>883293.55839000002</v>
      </c>
      <c r="Y75" s="263"/>
      <c r="Z75" s="264"/>
      <c r="AA75" s="121"/>
      <c r="AB75" s="113"/>
      <c r="AC75" s="266">
        <v>651309.80047423998</v>
      </c>
      <c r="AD75" s="263"/>
      <c r="AE75" s="264"/>
      <c r="AF75" s="121"/>
      <c r="AG75" s="113"/>
      <c r="AH75" s="266">
        <v>253824.76903</v>
      </c>
      <c r="AI75" s="263"/>
      <c r="AJ75" s="264"/>
      <c r="AK75" s="121"/>
      <c r="AL75" s="113"/>
      <c r="AM75" s="265">
        <v>316408.80156499904</v>
      </c>
      <c r="AN75" s="263"/>
      <c r="AO75" s="264"/>
      <c r="AP75" s="121"/>
      <c r="AQ75" s="113"/>
      <c r="AR75" s="266">
        <v>190921.55239999999</v>
      </c>
      <c r="AS75" s="263"/>
      <c r="AT75" s="264"/>
      <c r="AU75" s="121"/>
      <c r="AV75" s="113"/>
      <c r="AW75" s="266">
        <v>80325.805999999997</v>
      </c>
      <c r="AX75" s="263"/>
      <c r="AY75" s="264"/>
      <c r="AZ75" s="121"/>
      <c r="BA75" s="113"/>
      <c r="BB75" s="266">
        <v>404468.3438279471</v>
      </c>
      <c r="BC75" s="263"/>
      <c r="BD75" s="264"/>
      <c r="BE75" s="121"/>
      <c r="BF75" s="113"/>
      <c r="BG75" s="266">
        <v>236024.75442455121</v>
      </c>
      <c r="BH75" s="263"/>
      <c r="BI75" s="264"/>
      <c r="BJ75" s="121"/>
      <c r="BK75" s="113"/>
      <c r="BL75" s="266">
        <v>2558.7488616239775</v>
      </c>
      <c r="BM75" s="263"/>
      <c r="BN75" s="264"/>
      <c r="BO75" s="155"/>
      <c r="BP75" s="155"/>
      <c r="BQ75" s="155"/>
      <c r="BR75" s="155"/>
      <c r="BS75" s="155"/>
      <c r="BT75" s="155"/>
      <c r="BU75" s="155"/>
      <c r="BV75" s="155"/>
      <c r="BW75" s="155"/>
      <c r="BX75" s="155"/>
      <c r="BY75" s="155"/>
      <c r="DN75" s="716">
        <v>433</v>
      </c>
      <c r="DO75" s="3" t="b">
        <f t="shared" si="3"/>
        <v>1</v>
      </c>
    </row>
    <row r="76" spans="1:119" ht="12.75" x14ac:dyDescent="0.2">
      <c r="A76" s="1">
        <v>72</v>
      </c>
      <c r="B76" s="89" t="s">
        <v>139</v>
      </c>
      <c r="C76" s="71">
        <v>434</v>
      </c>
      <c r="D76" s="57"/>
      <c r="E76" s="57"/>
      <c r="F76" s="113" t="str">
        <f t="shared" si="13"/>
        <v>Gutgeschriebene Überschussanteile</v>
      </c>
      <c r="G76" s="113"/>
      <c r="H76" s="115"/>
      <c r="I76" s="116"/>
      <c r="J76" s="144">
        <f t="shared" si="14"/>
        <v>199521.12562999999</v>
      </c>
      <c r="K76" s="73"/>
      <c r="L76" s="145"/>
      <c r="M76" s="75"/>
      <c r="N76" s="76"/>
      <c r="O76" s="76"/>
      <c r="P76" s="77"/>
      <c r="Q76" s="115"/>
      <c r="R76" s="116"/>
      <c r="S76" s="144">
        <v>204585.18552999999</v>
      </c>
      <c r="T76" s="73"/>
      <c r="U76" s="146"/>
      <c r="V76" s="121"/>
      <c r="W76" s="113"/>
      <c r="X76" s="149">
        <v>145647.58502</v>
      </c>
      <c r="Y76" s="263"/>
      <c r="Z76" s="264"/>
      <c r="AA76" s="121"/>
      <c r="AB76" s="113"/>
      <c r="AC76" s="149">
        <v>0</v>
      </c>
      <c r="AD76" s="263"/>
      <c r="AE76" s="264"/>
      <c r="AF76" s="121"/>
      <c r="AG76" s="113"/>
      <c r="AH76" s="149">
        <v>20183.91908</v>
      </c>
      <c r="AI76" s="263"/>
      <c r="AJ76" s="264"/>
      <c r="AK76" s="121"/>
      <c r="AL76" s="113"/>
      <c r="AM76" s="144">
        <v>22072.496899999998</v>
      </c>
      <c r="AN76" s="263"/>
      <c r="AO76" s="264"/>
      <c r="AP76" s="121"/>
      <c r="AQ76" s="113"/>
      <c r="AR76" s="149">
        <v>1205.9263999999998</v>
      </c>
      <c r="AS76" s="263"/>
      <c r="AT76" s="264"/>
      <c r="AU76" s="121"/>
      <c r="AV76" s="113"/>
      <c r="AW76" s="149">
        <v>4815.8480699999991</v>
      </c>
      <c r="AX76" s="263"/>
      <c r="AY76" s="264"/>
      <c r="AZ76" s="121"/>
      <c r="BA76" s="113"/>
      <c r="BB76" s="149">
        <v>5595.35016</v>
      </c>
      <c r="BC76" s="263"/>
      <c r="BD76" s="264"/>
      <c r="BE76" s="121"/>
      <c r="BF76" s="113"/>
      <c r="BG76" s="149">
        <v>0</v>
      </c>
      <c r="BH76" s="263"/>
      <c r="BI76" s="264"/>
      <c r="BJ76" s="121"/>
      <c r="BK76" s="113"/>
      <c r="BL76" s="149">
        <v>0</v>
      </c>
      <c r="BM76" s="263"/>
      <c r="BN76" s="264"/>
      <c r="BO76" s="155"/>
      <c r="BP76" s="155"/>
      <c r="BQ76" s="155"/>
      <c r="BR76" s="155"/>
      <c r="BS76" s="155"/>
      <c r="BT76" s="155"/>
      <c r="BU76" s="155"/>
      <c r="BV76" s="155"/>
      <c r="BW76" s="155"/>
      <c r="BX76" s="155"/>
      <c r="BY76" s="155"/>
      <c r="DN76" s="716">
        <v>434</v>
      </c>
      <c r="DO76" s="3" t="b">
        <f t="shared" si="3"/>
        <v>1</v>
      </c>
    </row>
    <row r="77" spans="1:119" ht="13.5" thickBot="1" x14ac:dyDescent="0.25">
      <c r="A77" s="1">
        <v>73</v>
      </c>
      <c r="B77" s="89" t="s">
        <v>140</v>
      </c>
      <c r="C77" s="71">
        <v>435</v>
      </c>
      <c r="D77" s="57"/>
      <c r="E77" s="57"/>
      <c r="F77" s="113" t="str">
        <f t="shared" si="13"/>
        <v>Übrige versicherungstechnische Rückstellungen / Total</v>
      </c>
      <c r="G77" s="113"/>
      <c r="H77" s="115"/>
      <c r="I77" s="116"/>
      <c r="J77" s="177">
        <f t="shared" si="14"/>
        <v>5149419.1476675244</v>
      </c>
      <c r="K77" s="267">
        <f xml:space="preserve"> MAX($H$4,$L$5) * Y77 + MAX($I$4,$L$5) * AD77 + MAX($J$4,$L$5) * AI77 + MAX($K$4,$L$5) * AN77 + MAX($L$4,$L$5) * AS77 + MAX($I$5,$L$5) * BC77 + MAX($H$5,$L$5) * AX77 + MAX($J$5,$L$5) * BH77 + MAX($K$5,$L$5) * BM77</f>
        <v>179326286.23979568</v>
      </c>
      <c r="L77" s="145"/>
      <c r="M77" s="38"/>
      <c r="N77" s="39"/>
      <c r="O77" s="39"/>
      <c r="P77" s="40"/>
      <c r="Q77" s="224"/>
      <c r="R77" s="225"/>
      <c r="S77" s="268">
        <v>5604563.0484742718</v>
      </c>
      <c r="T77" s="269">
        <v>176127375.40856203</v>
      </c>
      <c r="U77" s="146"/>
      <c r="V77" s="121"/>
      <c r="W77" s="113"/>
      <c r="X77" s="179">
        <v>3447040.4392137127</v>
      </c>
      <c r="Y77" s="270">
        <v>65627635.958923697</v>
      </c>
      <c r="Z77" s="148"/>
      <c r="AA77" s="121"/>
      <c r="AB77" s="113"/>
      <c r="AC77" s="179">
        <v>266064.61371000001</v>
      </c>
      <c r="AD77" s="270">
        <v>53428380.339224435</v>
      </c>
      <c r="AE77" s="148"/>
      <c r="AF77" s="121"/>
      <c r="AG77" s="113"/>
      <c r="AH77" s="179">
        <v>679091.50882999995</v>
      </c>
      <c r="AI77" s="270">
        <v>17596207.915709998</v>
      </c>
      <c r="AJ77" s="148"/>
      <c r="AK77" s="121"/>
      <c r="AL77" s="113"/>
      <c r="AM77" s="178">
        <v>24605.893</v>
      </c>
      <c r="AN77" s="271">
        <v>17517009.951614998</v>
      </c>
      <c r="AO77" s="148"/>
      <c r="AP77" s="121"/>
      <c r="AQ77" s="113"/>
      <c r="AR77" s="179">
        <v>131662.88257930987</v>
      </c>
      <c r="AS77" s="270">
        <v>10331158.342209999</v>
      </c>
      <c r="AT77" s="148"/>
      <c r="AU77" s="121"/>
      <c r="AV77" s="113"/>
      <c r="AW77" s="179">
        <v>108628.66929794717</v>
      </c>
      <c r="AX77" s="270">
        <v>3578111.4063225635</v>
      </c>
      <c r="AY77" s="148"/>
      <c r="AZ77" s="121"/>
      <c r="BA77" s="113"/>
      <c r="BB77" s="179">
        <v>402731.84246772714</v>
      </c>
      <c r="BC77" s="270">
        <v>7898404.626641253</v>
      </c>
      <c r="BD77" s="148"/>
      <c r="BE77" s="121"/>
      <c r="BF77" s="113"/>
      <c r="BG77" s="179">
        <v>89593.298568827187</v>
      </c>
      <c r="BH77" s="270">
        <v>3190298.4706770997</v>
      </c>
      <c r="BI77" s="148"/>
      <c r="BJ77" s="121"/>
      <c r="BK77" s="113"/>
      <c r="BL77" s="179">
        <v>0</v>
      </c>
      <c r="BM77" s="270">
        <v>159079.228471624</v>
      </c>
      <c r="BN77" s="148"/>
      <c r="BO77" s="155"/>
      <c r="BP77" s="155"/>
      <c r="BQ77" s="155"/>
      <c r="BR77" s="155"/>
      <c r="BS77" s="155"/>
      <c r="BT77" s="155"/>
      <c r="BU77" s="155"/>
      <c r="BV77" s="155"/>
      <c r="BW77" s="155"/>
      <c r="BX77" s="155"/>
      <c r="BY77" s="155"/>
      <c r="DN77" s="716">
        <v>435</v>
      </c>
      <c r="DO77" s="3" t="b">
        <f t="shared" si="3"/>
        <v>1</v>
      </c>
    </row>
    <row r="78" spans="1:119" ht="12.75" x14ac:dyDescent="0.2">
      <c r="A78" s="158" t="s">
        <v>141</v>
      </c>
      <c r="B78" s="89" t="s">
        <v>142</v>
      </c>
      <c r="C78" s="71" t="s">
        <v>143</v>
      </c>
      <c r="D78" s="57"/>
      <c r="E78" s="113" t="str">
        <f xml:space="preserve"> VLOOKUP( $A78 &amp; E$1, TEXTDF, Sprachwahlcode + 1, FALSE )</f>
        <v>Überschussfonds</v>
      </c>
      <c r="F78" s="113"/>
      <c r="G78" s="113"/>
      <c r="H78" s="115"/>
      <c r="I78" s="116"/>
      <c r="J78" s="200"/>
      <c r="K78" s="272">
        <f xml:space="preserve"> MAX($H$4,$L$5) * Y78 + MAX($I$4,$L$5) * AD78 + MAX($J$4,$L$5) * AI78 + MAX($K$4,$L$5) * AN78 + MAX($L$4,$L$5) * AS78 + MAX($I$5,$L$5) * BC78 + MAX($H$5,$L$5) * AX78 + MAX($J$5,$L$5) * BH78 + MAX($K$5,$L$5) * BM78</f>
        <v>1017746.6979975055</v>
      </c>
      <c r="L78" s="145"/>
      <c r="M78" s="75"/>
      <c r="N78" s="76"/>
      <c r="O78" s="76"/>
      <c r="P78" s="77"/>
      <c r="Q78" s="224"/>
      <c r="R78" s="225"/>
      <c r="S78" s="236"/>
      <c r="T78" s="273">
        <v>1063840.5358494075</v>
      </c>
      <c r="U78" s="146"/>
      <c r="V78" s="121"/>
      <c r="W78" s="113"/>
      <c r="X78" s="201"/>
      <c r="Y78" s="274">
        <v>317600.00196039741</v>
      </c>
      <c r="Z78" s="148"/>
      <c r="AA78" s="121"/>
      <c r="AB78" s="113"/>
      <c r="AC78" s="201"/>
      <c r="AD78" s="274">
        <v>250716.69041226548</v>
      </c>
      <c r="AE78" s="148"/>
      <c r="AF78" s="121"/>
      <c r="AG78" s="113"/>
      <c r="AH78" s="201"/>
      <c r="AI78" s="274">
        <v>122041.45789955824</v>
      </c>
      <c r="AJ78" s="148"/>
      <c r="AK78" s="121"/>
      <c r="AL78" s="113"/>
      <c r="AM78" s="201"/>
      <c r="AN78" s="272">
        <v>152379.05405809166</v>
      </c>
      <c r="AO78" s="148"/>
      <c r="AP78" s="121"/>
      <c r="AQ78" s="113"/>
      <c r="AR78" s="201"/>
      <c r="AS78" s="274">
        <v>62171.198396319589</v>
      </c>
      <c r="AT78" s="148"/>
      <c r="AU78" s="121"/>
      <c r="AV78" s="113"/>
      <c r="AW78" s="201"/>
      <c r="AX78" s="274">
        <v>12823.645700855104</v>
      </c>
      <c r="AY78" s="148"/>
      <c r="AZ78" s="121"/>
      <c r="BA78" s="113"/>
      <c r="BB78" s="201"/>
      <c r="BC78" s="274">
        <v>50918.294018635628</v>
      </c>
      <c r="BD78" s="148"/>
      <c r="BE78" s="121"/>
      <c r="BF78" s="113"/>
      <c r="BG78" s="201"/>
      <c r="BH78" s="274">
        <v>48454.252297970554</v>
      </c>
      <c r="BI78" s="148"/>
      <c r="BJ78" s="121"/>
      <c r="BK78" s="113"/>
      <c r="BL78" s="201"/>
      <c r="BM78" s="274">
        <v>642.10325341179737</v>
      </c>
      <c r="BN78" s="148"/>
      <c r="BO78" s="155"/>
      <c r="BP78" s="155"/>
      <c r="BQ78" s="155"/>
      <c r="BR78" s="155"/>
      <c r="BS78" s="155"/>
      <c r="BT78" s="155"/>
      <c r="BU78" s="155"/>
      <c r="BV78" s="155"/>
      <c r="BW78" s="155"/>
      <c r="BX78" s="155"/>
      <c r="BY78" s="155"/>
      <c r="DN78" s="716" t="s">
        <v>143</v>
      </c>
      <c r="DO78" s="3" t="b">
        <f t="shared" ref="DO78:DO141" si="15">+C78=DN78</f>
        <v>1</v>
      </c>
    </row>
    <row r="79" spans="1:119" ht="12.75" x14ac:dyDescent="0.2">
      <c r="A79" s="158" t="s">
        <v>144</v>
      </c>
      <c r="B79" s="89" t="s">
        <v>145</v>
      </c>
      <c r="C79" s="71" t="s">
        <v>146</v>
      </c>
      <c r="D79" s="57"/>
      <c r="E79" s="113" t="str">
        <f xml:space="preserve"> VLOOKUP( $A79 &amp; E$1, TEXTDF, Sprachwahlcode + 1, FALSE )</f>
        <v>Übrige Verbindlichkeiten (einschliesslich solchen gegenüber Versicherungsnehmern)</v>
      </c>
      <c r="F79" s="113"/>
      <c r="G79" s="113"/>
      <c r="H79" s="115"/>
      <c r="I79" s="116"/>
      <c r="J79" s="200"/>
      <c r="K79" s="275">
        <f xml:space="preserve"> MAX($H$4,$L$5) * Y79 + MAX($I$4,$L$5) * AD79 + MAX($J$4,$L$5) * AI79 + MAX($K$4,$L$5) * AN79 + MAX($L$4,$L$5) * AS79 + MAX($I$5,$L$5) * BC79 + MAX($H$5,$L$5) * AX79 + MAX($J$5,$L$5) * BH79 + MAX($K$5,$L$5) * BM79</f>
        <v>6423793.1450199997</v>
      </c>
      <c r="L79" s="145"/>
      <c r="M79" s="75"/>
      <c r="N79" s="76"/>
      <c r="O79" s="76"/>
      <c r="P79" s="77"/>
      <c r="Q79" s="224"/>
      <c r="R79" s="225"/>
      <c r="S79" s="236"/>
      <c r="T79" s="276">
        <v>7163400.6140599996</v>
      </c>
      <c r="U79" s="146"/>
      <c r="V79" s="121"/>
      <c r="W79" s="113"/>
      <c r="X79" s="201"/>
      <c r="Y79" s="277">
        <v>1645004.3459299998</v>
      </c>
      <c r="Z79" s="148"/>
      <c r="AA79" s="121"/>
      <c r="AB79" s="113"/>
      <c r="AC79" s="201"/>
      <c r="AD79" s="277">
        <v>2769958.5763500002</v>
      </c>
      <c r="AE79" s="148"/>
      <c r="AF79" s="121"/>
      <c r="AG79" s="113"/>
      <c r="AH79" s="201"/>
      <c r="AI79" s="277">
        <v>631668.80891000002</v>
      </c>
      <c r="AJ79" s="148"/>
      <c r="AK79" s="121"/>
      <c r="AL79" s="113"/>
      <c r="AM79" s="201"/>
      <c r="AN79" s="275">
        <v>588607.52233999991</v>
      </c>
      <c r="AO79" s="148"/>
      <c r="AP79" s="121"/>
      <c r="AQ79" s="113"/>
      <c r="AR79" s="201"/>
      <c r="AS79" s="277">
        <v>506484.03338000021</v>
      </c>
      <c r="AT79" s="148"/>
      <c r="AU79" s="121"/>
      <c r="AV79" s="113"/>
      <c r="AW79" s="201"/>
      <c r="AX79" s="277">
        <v>22.1784</v>
      </c>
      <c r="AY79" s="148"/>
      <c r="AZ79" s="121"/>
      <c r="BA79" s="113"/>
      <c r="BB79" s="201"/>
      <c r="BC79" s="277">
        <v>211318.58554999999</v>
      </c>
      <c r="BD79" s="148"/>
      <c r="BE79" s="121"/>
      <c r="BF79" s="113"/>
      <c r="BG79" s="201"/>
      <c r="BH79" s="277">
        <v>68621.217000000004</v>
      </c>
      <c r="BI79" s="148"/>
      <c r="BJ79" s="121"/>
      <c r="BK79" s="113"/>
      <c r="BL79" s="201"/>
      <c r="BM79" s="277">
        <v>2107.87716</v>
      </c>
      <c r="BN79" s="148"/>
      <c r="BO79" s="155"/>
      <c r="BP79" s="155"/>
      <c r="BQ79" s="155"/>
      <c r="BR79" s="155"/>
      <c r="BS79" s="155"/>
      <c r="BT79" s="155"/>
      <c r="BU79" s="155"/>
      <c r="BV79" s="155"/>
      <c r="BW79" s="155"/>
      <c r="BX79" s="155"/>
      <c r="BY79" s="155"/>
      <c r="DN79" s="716" t="s">
        <v>146</v>
      </c>
      <c r="DO79" s="3" t="b">
        <f t="shared" si="15"/>
        <v>1</v>
      </c>
    </row>
    <row r="80" spans="1:119" ht="13.5" thickBot="1" x14ac:dyDescent="0.25">
      <c r="A80" s="158" t="s">
        <v>147</v>
      </c>
      <c r="B80" s="89" t="s">
        <v>148</v>
      </c>
      <c r="C80" s="71" t="s">
        <v>149</v>
      </c>
      <c r="D80" s="57"/>
      <c r="E80" s="113" t="str">
        <f xml:space="preserve"> VLOOKUP( $A80 &amp; E$1, TEXTDF, Sprachwahlcode + 1, FALSE )</f>
        <v>Übrige Passiven</v>
      </c>
      <c r="F80" s="113"/>
      <c r="G80" s="113"/>
      <c r="H80" s="115"/>
      <c r="I80" s="116"/>
      <c r="J80" s="200"/>
      <c r="K80" s="278">
        <f xml:space="preserve"> MAX($H$4,$L$5) * Y80 + MAX($I$4,$L$5) * AD80 + MAX($J$4,$L$5) * AI80 + MAX($K$4,$L$5) * AN80 + MAX($L$4,$L$5) * AS80 + MAX($I$5,$L$5) * BC80 + MAX($H$5,$L$5) * AX80 + MAX($J$5,$L$5) * BH80 + MAX($K$5,$L$5) * BM80</f>
        <v>8244791.9346308215</v>
      </c>
      <c r="L80" s="145"/>
      <c r="M80" s="75"/>
      <c r="N80" s="76"/>
      <c r="O80" s="76"/>
      <c r="P80" s="77"/>
      <c r="Q80" s="224"/>
      <c r="R80" s="225"/>
      <c r="S80" s="236"/>
      <c r="T80" s="279">
        <v>8730655.3880448807</v>
      </c>
      <c r="U80" s="146"/>
      <c r="V80" s="121"/>
      <c r="W80" s="113"/>
      <c r="X80" s="201"/>
      <c r="Y80" s="280">
        <v>3756623.3860859079</v>
      </c>
      <c r="Z80" s="148"/>
      <c r="AA80" s="121"/>
      <c r="AB80" s="113"/>
      <c r="AC80" s="201"/>
      <c r="AD80" s="280">
        <v>1426101.9820232945</v>
      </c>
      <c r="AE80" s="148"/>
      <c r="AF80" s="121"/>
      <c r="AG80" s="113"/>
      <c r="AH80" s="201"/>
      <c r="AI80" s="280">
        <v>694720.63961043686</v>
      </c>
      <c r="AJ80" s="148"/>
      <c r="AK80" s="121"/>
      <c r="AL80" s="113"/>
      <c r="AM80" s="201"/>
      <c r="AN80" s="278">
        <v>802148.22879691399</v>
      </c>
      <c r="AO80" s="148"/>
      <c r="AP80" s="121"/>
      <c r="AQ80" s="113"/>
      <c r="AR80" s="201"/>
      <c r="AS80" s="280">
        <v>339973.43792368443</v>
      </c>
      <c r="AT80" s="148"/>
      <c r="AU80" s="121"/>
      <c r="AV80" s="113"/>
      <c r="AW80" s="201"/>
      <c r="AX80" s="280">
        <v>173020.19664058191</v>
      </c>
      <c r="AY80" s="148"/>
      <c r="AZ80" s="121"/>
      <c r="BA80" s="113"/>
      <c r="BB80" s="201"/>
      <c r="BC80" s="280">
        <v>916552.20806010906</v>
      </c>
      <c r="BD80" s="148"/>
      <c r="BE80" s="121"/>
      <c r="BF80" s="113"/>
      <c r="BG80" s="201"/>
      <c r="BH80" s="280">
        <v>125137.02402492909</v>
      </c>
      <c r="BI80" s="148"/>
      <c r="BJ80" s="121"/>
      <c r="BK80" s="113"/>
      <c r="BL80" s="201"/>
      <c r="BM80" s="280">
        <v>10514.831464964231</v>
      </c>
      <c r="BN80" s="148"/>
      <c r="BO80" s="155"/>
      <c r="BP80" s="155"/>
      <c r="BQ80" s="155"/>
      <c r="BR80" s="155"/>
      <c r="BS80" s="155"/>
      <c r="BT80" s="155"/>
      <c r="BU80" s="155"/>
      <c r="BV80" s="155"/>
      <c r="BW80" s="155"/>
      <c r="BX80" s="155"/>
      <c r="BY80" s="155"/>
      <c r="DN80" s="716" t="s">
        <v>149</v>
      </c>
      <c r="DO80" s="3" t="b">
        <f t="shared" si="15"/>
        <v>1</v>
      </c>
    </row>
    <row r="81" spans="1:119" ht="13.5" thickBot="1" x14ac:dyDescent="0.25">
      <c r="A81" s="158" t="s">
        <v>150</v>
      </c>
      <c r="B81" s="89" t="s">
        <v>151</v>
      </c>
      <c r="C81" s="71" t="s">
        <v>152</v>
      </c>
      <c r="D81" s="57"/>
      <c r="E81" s="113" t="str">
        <f xml:space="preserve"> VLOOKUP( $A81 &amp; E$1, TEXTDF, Sprachwahlcode + 1, FALSE )</f>
        <v>Bilanzsumme</v>
      </c>
      <c r="F81" s="113"/>
      <c r="G81" s="113"/>
      <c r="H81" s="115"/>
      <c r="I81" s="116"/>
      <c r="J81" s="200"/>
      <c r="K81" s="281">
        <f xml:space="preserve"> MAX($H$4,$L$5) * Y81 + MAX($I$4,$L$5) * AD81 + MAX($J$4,$L$5) * AI81 + MAX($K$4,$L$5) * AN81 + MAX($L$4,$L$5) * AS81 + MAX($I$5,$L$5) * BC81 + MAX($H$5,$L$5) * AX81 + MAX($J$5,$L$5) * BH81 + MAX($K$5,$L$5) * BM81</f>
        <v>195012618.01744395</v>
      </c>
      <c r="L81" s="145"/>
      <c r="M81" s="282"/>
      <c r="N81" s="76"/>
      <c r="O81" s="76"/>
      <c r="P81" s="77"/>
      <c r="Q81" s="224"/>
      <c r="R81" s="225"/>
      <c r="S81" s="236"/>
      <c r="T81" s="283">
        <v>193085271.94651631</v>
      </c>
      <c r="U81" s="146"/>
      <c r="V81" s="121"/>
      <c r="W81" s="113"/>
      <c r="X81" s="201"/>
      <c r="Y81" s="284">
        <v>71346863.692900002</v>
      </c>
      <c r="Z81" s="148"/>
      <c r="AA81" s="121"/>
      <c r="AB81" s="113"/>
      <c r="AC81" s="201"/>
      <c r="AD81" s="284">
        <v>57875157.588009998</v>
      </c>
      <c r="AE81" s="148"/>
      <c r="AF81" s="121"/>
      <c r="AG81" s="113"/>
      <c r="AH81" s="201"/>
      <c r="AI81" s="284">
        <v>19044638.822129995</v>
      </c>
      <c r="AJ81" s="148"/>
      <c r="AK81" s="121"/>
      <c r="AL81" s="113"/>
      <c r="AM81" s="201"/>
      <c r="AN81" s="281">
        <v>19060144.756810002</v>
      </c>
      <c r="AO81" s="148"/>
      <c r="AP81" s="121"/>
      <c r="AQ81" s="113"/>
      <c r="AR81" s="201"/>
      <c r="AS81" s="284">
        <v>11239787.011910003</v>
      </c>
      <c r="AT81" s="148"/>
      <c r="AU81" s="121"/>
      <c r="AV81" s="113"/>
      <c r="AW81" s="201"/>
      <c r="AX81" s="284">
        <v>3763977.4270640006</v>
      </c>
      <c r="AY81" s="148"/>
      <c r="AZ81" s="121"/>
      <c r="BA81" s="113"/>
      <c r="BB81" s="201"/>
      <c r="BC81" s="284">
        <v>9077193.7142699976</v>
      </c>
      <c r="BD81" s="148"/>
      <c r="BE81" s="121"/>
      <c r="BF81" s="113"/>
      <c r="BG81" s="201"/>
      <c r="BH81" s="284">
        <v>3432510.9639999992</v>
      </c>
      <c r="BI81" s="148"/>
      <c r="BJ81" s="121"/>
      <c r="BK81" s="113"/>
      <c r="BL81" s="201"/>
      <c r="BM81" s="284">
        <v>172344.04035000002</v>
      </c>
      <c r="BN81" s="148"/>
      <c r="BO81" s="155"/>
      <c r="BP81" s="155"/>
      <c r="BQ81" s="155"/>
      <c r="BR81" s="155"/>
      <c r="BS81" s="155"/>
      <c r="BT81" s="155"/>
      <c r="BU81" s="155"/>
      <c r="BV81" s="155"/>
      <c r="BW81" s="155"/>
      <c r="BX81" s="155"/>
      <c r="BY81" s="155"/>
      <c r="DN81" s="716" t="s">
        <v>152</v>
      </c>
      <c r="DO81" s="3" t="b">
        <f t="shared" si="15"/>
        <v>1</v>
      </c>
    </row>
    <row r="82" spans="1:119" ht="3" customHeight="1" x14ac:dyDescent="0.2">
      <c r="A82" s="1"/>
      <c r="B82" s="89"/>
      <c r="C82" s="71"/>
      <c r="D82" s="57"/>
      <c r="E82" s="57"/>
      <c r="F82" s="7"/>
      <c r="G82" s="7"/>
      <c r="H82" s="72"/>
      <c r="I82" s="73"/>
      <c r="J82" s="161"/>
      <c r="K82" s="161"/>
      <c r="L82" s="206"/>
      <c r="M82" s="38"/>
      <c r="N82" s="39"/>
      <c r="O82" s="39"/>
      <c r="P82" s="40"/>
      <c r="Q82" s="72"/>
      <c r="R82" s="73"/>
      <c r="S82" s="161"/>
      <c r="T82" s="161"/>
      <c r="U82" s="73"/>
      <c r="V82" s="56"/>
      <c r="W82" s="57"/>
      <c r="X82" s="66"/>
      <c r="Y82" s="66"/>
      <c r="Z82" s="58"/>
      <c r="AA82" s="56"/>
      <c r="AB82" s="57"/>
      <c r="AC82" s="66"/>
      <c r="AD82" s="66"/>
      <c r="AE82" s="58"/>
      <c r="AF82" s="56"/>
      <c r="AG82" s="57"/>
      <c r="AH82" s="66"/>
      <c r="AI82" s="66"/>
      <c r="AJ82" s="58"/>
      <c r="AK82" s="56"/>
      <c r="AL82" s="57"/>
      <c r="AM82" s="66"/>
      <c r="AN82" s="66"/>
      <c r="AO82" s="58"/>
      <c r="AP82" s="56"/>
      <c r="AQ82" s="57"/>
      <c r="AR82" s="66"/>
      <c r="AS82" s="66"/>
      <c r="AT82" s="58"/>
      <c r="AU82" s="56"/>
      <c r="AV82" s="57"/>
      <c r="AW82" s="66"/>
      <c r="AX82" s="66"/>
      <c r="AY82" s="58"/>
      <c r="AZ82" s="56"/>
      <c r="BA82" s="57"/>
      <c r="BB82" s="66"/>
      <c r="BC82" s="66"/>
      <c r="BD82" s="58"/>
      <c r="BE82" s="56"/>
      <c r="BF82" s="57"/>
      <c r="BG82" s="66"/>
      <c r="BH82" s="66"/>
      <c r="BI82" s="58"/>
      <c r="BJ82" s="56"/>
      <c r="BK82" s="57"/>
      <c r="BL82" s="66"/>
      <c r="BM82" s="66"/>
      <c r="BN82" s="58"/>
      <c r="BO82" s="155"/>
      <c r="BP82" s="155"/>
      <c r="BQ82" s="155"/>
      <c r="BR82" s="155"/>
      <c r="BS82" s="155"/>
      <c r="BT82" s="155"/>
      <c r="BU82" s="155"/>
      <c r="BV82" s="155"/>
      <c r="BW82" s="155"/>
      <c r="BX82" s="155"/>
      <c r="BY82" s="155"/>
      <c r="DN82" s="716"/>
      <c r="DO82" s="3" t="b">
        <f t="shared" si="15"/>
        <v>1</v>
      </c>
    </row>
    <row r="83" spans="1:119" ht="12.75" x14ac:dyDescent="0.2">
      <c r="A83" s="1">
        <v>75</v>
      </c>
      <c r="B83" s="89"/>
      <c r="C83" s="71" t="s">
        <v>153</v>
      </c>
      <c r="D83" s="13" t="str">
        <f xml:space="preserve"> VLOOKUP( $A83 &amp; D$1, TEXTDF, Sprachwahlcode + 1, FALSE )</f>
        <v>III.  Überschussfonds</v>
      </c>
      <c r="E83" s="57"/>
      <c r="F83" s="7"/>
      <c r="G83" s="7"/>
      <c r="H83" s="72"/>
      <c r="I83" s="73"/>
      <c r="J83" s="161"/>
      <c r="K83" s="161"/>
      <c r="L83" s="206"/>
      <c r="M83" s="38"/>
      <c r="N83" s="39"/>
      <c r="O83" s="39"/>
      <c r="P83" s="40"/>
      <c r="Q83" s="72"/>
      <c r="R83" s="73"/>
      <c r="S83" s="161"/>
      <c r="T83" s="161"/>
      <c r="U83" s="73"/>
      <c r="V83" s="56"/>
      <c r="W83" s="57"/>
      <c r="X83" s="66"/>
      <c r="Y83" s="66"/>
      <c r="Z83" s="58"/>
      <c r="AA83" s="56"/>
      <c r="AB83" s="57"/>
      <c r="AC83" s="66"/>
      <c r="AD83" s="66"/>
      <c r="AE83" s="58"/>
      <c r="AF83" s="56"/>
      <c r="AG83" s="57"/>
      <c r="AH83" s="66"/>
      <c r="AI83" s="66"/>
      <c r="AJ83" s="58"/>
      <c r="AK83" s="56"/>
      <c r="AL83" s="57"/>
      <c r="AM83" s="66"/>
      <c r="AN83" s="66"/>
      <c r="AO83" s="58"/>
      <c r="AP83" s="56"/>
      <c r="AQ83" s="57"/>
      <c r="AR83" s="66"/>
      <c r="AS83" s="66"/>
      <c r="AT83" s="58"/>
      <c r="AU83" s="56"/>
      <c r="AV83" s="57"/>
      <c r="AW83" s="66"/>
      <c r="AX83" s="66"/>
      <c r="AY83" s="58"/>
      <c r="AZ83" s="56"/>
      <c r="BA83" s="57"/>
      <c r="BB83" s="66"/>
      <c r="BC83" s="66"/>
      <c r="BD83" s="58"/>
      <c r="BE83" s="56"/>
      <c r="BF83" s="57"/>
      <c r="BG83" s="66"/>
      <c r="BH83" s="66"/>
      <c r="BI83" s="58"/>
      <c r="BJ83" s="56"/>
      <c r="BK83" s="57"/>
      <c r="BL83" s="66"/>
      <c r="BM83" s="66"/>
      <c r="BN83" s="58"/>
      <c r="BO83" s="155"/>
      <c r="BP83" s="155"/>
      <c r="BQ83" s="155"/>
      <c r="BR83" s="155"/>
      <c r="BS83" s="155"/>
      <c r="BT83" s="155"/>
      <c r="BU83" s="155"/>
      <c r="BV83" s="155"/>
      <c r="BW83" s="155"/>
      <c r="BX83" s="155"/>
      <c r="BY83" s="155"/>
      <c r="DN83" s="715" t="s">
        <v>153</v>
      </c>
      <c r="DO83" s="3" t="b">
        <f t="shared" si="15"/>
        <v>1</v>
      </c>
    </row>
    <row r="84" spans="1:119" ht="12.75" x14ac:dyDescent="0.2">
      <c r="A84" s="1">
        <v>76</v>
      </c>
      <c r="B84" s="89">
        <v>411</v>
      </c>
      <c r="C84" s="71">
        <v>436</v>
      </c>
      <c r="D84" s="57"/>
      <c r="E84" s="57"/>
      <c r="F84" s="7" t="str">
        <f t="shared" ref="F84:F89" si="16" xml:space="preserve"> VLOOKUP( $A84 &amp; F$1, TEXTDF, Sprachwahlcode + 1, FALSE )</f>
        <v>Stand Ende Vorjahr</v>
      </c>
      <c r="G84" s="7"/>
      <c r="H84" s="100"/>
      <c r="I84" s="101"/>
      <c r="J84" s="101"/>
      <c r="K84" s="129">
        <f xml:space="preserve"> MAX($H$4,$L$5) * Y84 + MAX($I$4,$L$5) * AD84 + MAX($J$4,$L$5) * AI84 + MAX($K$4,$L$5) * AN84 + MAX($L$4,$L$5) * AS84 + MAX($I$5,$L$5) * BC84 + MAX($H$5,$L$5) * AX84 + MAX($J$5,$L$5) * BH84 + MAX($K$5,$L$5) * BM84</f>
        <v>1063840.5353994078</v>
      </c>
      <c r="L84" s="206"/>
      <c r="M84" s="38"/>
      <c r="N84" s="39"/>
      <c r="O84" s="39"/>
      <c r="P84" s="40"/>
      <c r="Q84" s="100"/>
      <c r="R84" s="101"/>
      <c r="S84" s="101"/>
      <c r="T84" s="129">
        <v>1361690.489999379</v>
      </c>
      <c r="U84" s="73"/>
      <c r="V84" s="106"/>
      <c r="W84" s="107"/>
      <c r="X84" s="107"/>
      <c r="Y84" s="131">
        <v>368699.99999999965</v>
      </c>
      <c r="Z84" s="58"/>
      <c r="AA84" s="106"/>
      <c r="AB84" s="107"/>
      <c r="AC84" s="107"/>
      <c r="AD84" s="131">
        <v>237477.60000000009</v>
      </c>
      <c r="AE84" s="58"/>
      <c r="AF84" s="106"/>
      <c r="AG84" s="107"/>
      <c r="AH84" s="107"/>
      <c r="AI84" s="131">
        <v>105034.96153738174</v>
      </c>
      <c r="AJ84" s="58"/>
      <c r="AK84" s="106"/>
      <c r="AL84" s="107"/>
      <c r="AM84" s="107"/>
      <c r="AN84" s="129">
        <v>156642.62959417643</v>
      </c>
      <c r="AO84" s="58"/>
      <c r="AP84" s="106"/>
      <c r="AQ84" s="107"/>
      <c r="AR84" s="107"/>
      <c r="AS84" s="131">
        <v>60942.685741519133</v>
      </c>
      <c r="AT84" s="58"/>
      <c r="AU84" s="106"/>
      <c r="AV84" s="107"/>
      <c r="AW84" s="107"/>
      <c r="AX84" s="131">
        <v>15286.752593004185</v>
      </c>
      <c r="AY84" s="58"/>
      <c r="AZ84" s="106"/>
      <c r="BA84" s="107"/>
      <c r="BB84" s="107"/>
      <c r="BC84" s="131">
        <v>58683.074479726762</v>
      </c>
      <c r="BD84" s="58"/>
      <c r="BE84" s="106"/>
      <c r="BF84" s="107"/>
      <c r="BG84" s="107"/>
      <c r="BH84" s="131">
        <v>60281.941900451791</v>
      </c>
      <c r="BI84" s="58"/>
      <c r="BJ84" s="106"/>
      <c r="BK84" s="107"/>
      <c r="BL84" s="107"/>
      <c r="BM84" s="131">
        <v>790.8895531480789</v>
      </c>
      <c r="BN84" s="58"/>
      <c r="BO84" s="155"/>
      <c r="BP84" s="155"/>
      <c r="BQ84" s="155"/>
      <c r="BR84" s="155"/>
      <c r="BS84" s="155"/>
      <c r="BT84" s="155"/>
      <c r="BU84" s="155"/>
      <c r="BV84" s="155"/>
      <c r="BW84" s="155"/>
      <c r="BX84" s="155"/>
      <c r="BY84" s="155"/>
      <c r="DN84" s="716">
        <v>436</v>
      </c>
      <c r="DO84" s="3" t="b">
        <f t="shared" si="15"/>
        <v>1</v>
      </c>
    </row>
    <row r="85" spans="1:119" ht="12.75" x14ac:dyDescent="0.2">
      <c r="A85" s="1">
        <v>77</v>
      </c>
      <c r="B85" s="89">
        <v>412</v>
      </c>
      <c r="C85" s="71">
        <v>437</v>
      </c>
      <c r="D85" s="57"/>
      <c r="E85" s="57"/>
      <c r="F85" s="113" t="str">
        <f t="shared" si="16"/>
        <v>Dem Überschussfonds aus der Betriebsrechnung zugewiesen</v>
      </c>
      <c r="G85" s="113"/>
      <c r="H85" s="115"/>
      <c r="I85" s="116"/>
      <c r="J85" s="116"/>
      <c r="K85" s="129">
        <f xml:space="preserve"> MAX($H$4,$L$5) * Y85 + MAX($I$4,$L$5) * AD85 + MAX($J$4,$L$5) * AI85 + MAX($K$4,$L$5) * AN85 + MAX($L$4,$L$5) * AS85 + MAX($I$5,$L$5) * BC85 + MAX($H$5,$L$5) * AX85 + MAX($J$5,$L$5) * BH85 + MAX($K$5,$L$5) * BM85</f>
        <v>493119.02205809753</v>
      </c>
      <c r="L85" s="206"/>
      <c r="M85" s="38"/>
      <c r="N85" s="39"/>
      <c r="O85" s="39"/>
      <c r="P85" s="40"/>
      <c r="Q85" s="115"/>
      <c r="R85" s="116"/>
      <c r="S85" s="116"/>
      <c r="T85" s="129">
        <v>375172.99618002895</v>
      </c>
      <c r="U85" s="73"/>
      <c r="V85" s="121"/>
      <c r="W85" s="113"/>
      <c r="X85" s="113"/>
      <c r="Y85" s="131">
        <v>137444.98333039772</v>
      </c>
      <c r="Z85" s="58"/>
      <c r="AA85" s="121"/>
      <c r="AB85" s="113"/>
      <c r="AC85" s="113"/>
      <c r="AD85" s="131">
        <v>144190.54165226541</v>
      </c>
      <c r="AE85" s="58"/>
      <c r="AF85" s="121"/>
      <c r="AG85" s="113"/>
      <c r="AH85" s="113"/>
      <c r="AI85" s="131">
        <v>65000.000002176501</v>
      </c>
      <c r="AJ85" s="58"/>
      <c r="AK85" s="121"/>
      <c r="AL85" s="113"/>
      <c r="AM85" s="113"/>
      <c r="AN85" s="129">
        <v>74343.104443915217</v>
      </c>
      <c r="AO85" s="58"/>
      <c r="AP85" s="121"/>
      <c r="AQ85" s="113"/>
      <c r="AR85" s="113"/>
      <c r="AS85" s="131">
        <v>30660.167984800457</v>
      </c>
      <c r="AT85" s="58"/>
      <c r="AU85" s="121"/>
      <c r="AV85" s="113"/>
      <c r="AW85" s="113"/>
      <c r="AX85" s="131">
        <v>1000.3771078509199</v>
      </c>
      <c r="AY85" s="58"/>
      <c r="AZ85" s="121"/>
      <c r="BA85" s="113"/>
      <c r="BB85" s="113"/>
      <c r="BC85" s="131">
        <v>22345.004138908866</v>
      </c>
      <c r="BD85" s="58"/>
      <c r="BE85" s="121"/>
      <c r="BF85" s="113"/>
      <c r="BG85" s="113"/>
      <c r="BH85" s="131">
        <v>17944.843397518758</v>
      </c>
      <c r="BI85" s="58"/>
      <c r="BJ85" s="121"/>
      <c r="BK85" s="113"/>
      <c r="BL85" s="113"/>
      <c r="BM85" s="131">
        <v>190.00000026371845</v>
      </c>
      <c r="BN85" s="58"/>
      <c r="BO85" s="155"/>
      <c r="BP85" s="155"/>
      <c r="BQ85" s="155"/>
      <c r="BR85" s="155"/>
      <c r="BS85" s="155"/>
      <c r="BT85" s="155"/>
      <c r="BU85" s="155"/>
      <c r="BV85" s="155"/>
      <c r="BW85" s="155"/>
      <c r="BX85" s="155"/>
      <c r="BY85" s="155"/>
      <c r="DN85" s="716">
        <v>437</v>
      </c>
      <c r="DO85" s="3" t="b">
        <f t="shared" si="15"/>
        <v>1</v>
      </c>
    </row>
    <row r="86" spans="1:119" ht="12.75" x14ac:dyDescent="0.2">
      <c r="A86" s="1">
        <v>78</v>
      </c>
      <c r="B86" s="89" t="s">
        <v>154</v>
      </c>
      <c r="C86" s="71">
        <v>438</v>
      </c>
      <c r="D86" s="57"/>
      <c r="E86" s="57"/>
      <c r="F86" s="113" t="str">
        <f t="shared" si="16"/>
        <v>Valorisationskorrektur</v>
      </c>
      <c r="G86" s="107"/>
      <c r="H86" s="285"/>
      <c r="I86" s="286"/>
      <c r="J86" s="116"/>
      <c r="K86" s="287">
        <f xml:space="preserve"> MAX($H$4,$L$5) * Y86 + MAX($I$4,$L$5) * AD86 + MAX($J$4,$L$5) * AI86 + MAX($K$4,$L$5) * AN86 + MAX($L$4,$L$5) * AS86 + MAX($I$5,$L$5) * BC86 + MAX($H$5,$L$5) * AX86 + MAX($J$5,$L$5) * BH86 + MAX($K$5,$L$5) * BM86</f>
        <v>0</v>
      </c>
      <c r="L86" s="206"/>
      <c r="M86" s="38"/>
      <c r="N86" s="39"/>
      <c r="O86" s="39"/>
      <c r="P86" s="40"/>
      <c r="Q86" s="285"/>
      <c r="R86" s="286"/>
      <c r="S86" s="116"/>
      <c r="T86" s="287">
        <v>0</v>
      </c>
      <c r="U86" s="73"/>
      <c r="V86" s="288"/>
      <c r="W86" s="289"/>
      <c r="X86" s="113"/>
      <c r="Y86" s="290">
        <v>0</v>
      </c>
      <c r="Z86" s="58"/>
      <c r="AA86" s="288"/>
      <c r="AB86" s="289"/>
      <c r="AC86" s="113"/>
      <c r="AD86" s="290">
        <v>0</v>
      </c>
      <c r="AE86" s="58"/>
      <c r="AF86" s="288"/>
      <c r="AG86" s="289"/>
      <c r="AH86" s="113"/>
      <c r="AI86" s="290">
        <v>0</v>
      </c>
      <c r="AJ86" s="58"/>
      <c r="AK86" s="288"/>
      <c r="AL86" s="289"/>
      <c r="AM86" s="113"/>
      <c r="AN86" s="287">
        <v>0</v>
      </c>
      <c r="AO86" s="58"/>
      <c r="AP86" s="288"/>
      <c r="AQ86" s="289"/>
      <c r="AR86" s="113"/>
      <c r="AS86" s="290">
        <v>0</v>
      </c>
      <c r="AT86" s="58"/>
      <c r="AU86" s="288"/>
      <c r="AV86" s="289"/>
      <c r="AW86" s="113"/>
      <c r="AX86" s="290">
        <v>0</v>
      </c>
      <c r="AY86" s="58"/>
      <c r="AZ86" s="288"/>
      <c r="BA86" s="289"/>
      <c r="BB86" s="113"/>
      <c r="BC86" s="290">
        <v>0</v>
      </c>
      <c r="BD86" s="58"/>
      <c r="BE86" s="288"/>
      <c r="BF86" s="289"/>
      <c r="BG86" s="113"/>
      <c r="BH86" s="290">
        <v>0</v>
      </c>
      <c r="BI86" s="58"/>
      <c r="BJ86" s="288"/>
      <c r="BK86" s="289"/>
      <c r="BL86" s="113"/>
      <c r="BM86" s="290">
        <v>0</v>
      </c>
      <c r="BN86" s="58"/>
      <c r="BO86" s="155"/>
      <c r="BP86" s="155"/>
      <c r="BQ86" s="155"/>
      <c r="BR86" s="155"/>
      <c r="BS86" s="155"/>
      <c r="BT86" s="155"/>
      <c r="BU86" s="155"/>
      <c r="BV86" s="155"/>
      <c r="BW86" s="155"/>
      <c r="BX86" s="155"/>
      <c r="BY86" s="155"/>
      <c r="DN86" s="716">
        <v>438</v>
      </c>
      <c r="DO86" s="3" t="b">
        <f t="shared" si="15"/>
        <v>1</v>
      </c>
    </row>
    <row r="87" spans="1:119" ht="12.75" x14ac:dyDescent="0.2">
      <c r="A87" s="1">
        <v>79</v>
      </c>
      <c r="B87" s="89">
        <v>413</v>
      </c>
      <c r="C87" s="71">
        <v>439</v>
      </c>
      <c r="D87" s="57"/>
      <c r="E87" s="57"/>
      <c r="F87" s="113" t="str">
        <f t="shared" si="16"/>
        <v>Dem Überschussfonds zur Deckung eines Betriebsdefizits entnommen</v>
      </c>
      <c r="G87" s="113"/>
      <c r="H87" s="115"/>
      <c r="I87" s="116"/>
      <c r="J87" s="144">
        <f xml:space="preserve"> MAX($H$4,$L$5) * X87 + MAX($I$4,$L$5) * AC87 + MAX($J$4,$L$5) * AH87 + MAX($K$4,$L$5) * AM87 + MAX($L$4,$L$5) * AR87 + MAX($I$5,$L$5) * BB87 + MAX($H$5,$L$5) * AW87 + MAX($J$5,$L$5) * BG87 + MAX($K$5,$L$5) * BL87</f>
        <v>0</v>
      </c>
      <c r="K87" s="118"/>
      <c r="L87" s="206"/>
      <c r="M87" s="38"/>
      <c r="N87" s="39"/>
      <c r="O87" s="39"/>
      <c r="P87" s="40"/>
      <c r="Q87" s="115"/>
      <c r="R87" s="116"/>
      <c r="S87" s="144">
        <v>0</v>
      </c>
      <c r="T87" s="291"/>
      <c r="U87" s="206"/>
      <c r="V87" s="121"/>
      <c r="W87" s="113"/>
      <c r="X87" s="149">
        <v>0</v>
      </c>
      <c r="Y87" s="292"/>
      <c r="Z87" s="58"/>
      <c r="AA87" s="121"/>
      <c r="AB87" s="113"/>
      <c r="AC87" s="149">
        <v>0</v>
      </c>
      <c r="AD87" s="292"/>
      <c r="AE87" s="58"/>
      <c r="AF87" s="121"/>
      <c r="AG87" s="113"/>
      <c r="AH87" s="149">
        <v>0</v>
      </c>
      <c r="AI87" s="292"/>
      <c r="AJ87" s="58"/>
      <c r="AK87" s="121"/>
      <c r="AL87" s="113"/>
      <c r="AM87" s="144">
        <v>0</v>
      </c>
      <c r="AN87" s="292"/>
      <c r="AO87" s="58"/>
      <c r="AP87" s="121"/>
      <c r="AQ87" s="113"/>
      <c r="AR87" s="149">
        <v>0</v>
      </c>
      <c r="AS87" s="292"/>
      <c r="AT87" s="58"/>
      <c r="AU87" s="121"/>
      <c r="AV87" s="113"/>
      <c r="AW87" s="149">
        <v>0</v>
      </c>
      <c r="AX87" s="292"/>
      <c r="AY87" s="58"/>
      <c r="AZ87" s="121"/>
      <c r="BA87" s="113"/>
      <c r="BB87" s="149">
        <v>0</v>
      </c>
      <c r="BC87" s="292"/>
      <c r="BD87" s="58"/>
      <c r="BE87" s="121"/>
      <c r="BF87" s="113"/>
      <c r="BG87" s="149">
        <v>0</v>
      </c>
      <c r="BH87" s="292"/>
      <c r="BI87" s="58"/>
      <c r="BJ87" s="121"/>
      <c r="BK87" s="113"/>
      <c r="BL87" s="149">
        <v>0</v>
      </c>
      <c r="BM87" s="292"/>
      <c r="BN87" s="58"/>
      <c r="BO87" s="155"/>
      <c r="BP87" s="155"/>
      <c r="BQ87" s="155"/>
      <c r="BR87" s="155"/>
      <c r="BS87" s="155"/>
      <c r="BT87" s="155"/>
      <c r="BU87" s="155"/>
      <c r="BV87" s="155"/>
      <c r="BW87" s="155"/>
      <c r="BX87" s="155"/>
      <c r="BY87" s="155"/>
      <c r="DN87" s="716">
        <v>439</v>
      </c>
      <c r="DO87" s="3" t="b">
        <f t="shared" si="15"/>
        <v>1</v>
      </c>
    </row>
    <row r="88" spans="1:119" ht="13.5" thickBot="1" x14ac:dyDescent="0.25">
      <c r="A88" s="1">
        <v>80</v>
      </c>
      <c r="B88" s="89">
        <v>414</v>
      </c>
      <c r="C88" s="71">
        <v>440</v>
      </c>
      <c r="D88" s="57"/>
      <c r="E88" s="57"/>
      <c r="F88" s="113" t="str">
        <f t="shared" si="16"/>
        <v>Den Vorsorgeeinrichtungen zugeteilt / Zwischentotal</v>
      </c>
      <c r="G88" s="57"/>
      <c r="H88" s="72"/>
      <c r="I88" s="73"/>
      <c r="J88" s="178">
        <f xml:space="preserve"> MAX($H$4,$L$5) * X88 + MAX($I$4,$L$5) * AC88 + MAX($J$4,$L$5) * AH88 + MAX($K$4,$L$5) * AM88 + MAX($L$4,$L$5) * AR88 + MAX($I$5,$L$5) * BB88 + MAX($H$5,$L$5) * AW88 + MAX($J$5,$L$5) * BG88 + MAX($K$5,$L$5) * BL88</f>
        <v>539212.85946000007</v>
      </c>
      <c r="K88" s="293">
        <f xml:space="preserve"> MAX($H$4,$L$5) * Y88 + MAX($I$4,$L$5) * AD88 + MAX($J$4,$L$5) * AI88 + MAX($K$4,$L$5) * AN88 + MAX($L$4,$L$5) * AS88 + MAX($I$5,$L$5) * BC88 + MAX($H$5,$L$5) * AX88 + MAX($J$5,$L$5) * BH88 + MAX($K$5,$L$5) * BM88</f>
        <v>539212.85946000007</v>
      </c>
      <c r="L88" s="206"/>
      <c r="M88" s="38"/>
      <c r="N88" s="39"/>
      <c r="O88" s="39"/>
      <c r="P88" s="40"/>
      <c r="Q88" s="72"/>
      <c r="R88" s="73"/>
      <c r="S88" s="178">
        <v>673022.95033000014</v>
      </c>
      <c r="T88" s="293">
        <v>673022.95033000014</v>
      </c>
      <c r="U88" s="206"/>
      <c r="V88" s="56"/>
      <c r="W88" s="57"/>
      <c r="X88" s="179">
        <v>188544.98136999999</v>
      </c>
      <c r="Y88" s="294">
        <v>188544.98136999999</v>
      </c>
      <c r="Z88" s="58"/>
      <c r="AA88" s="56"/>
      <c r="AB88" s="57"/>
      <c r="AC88" s="179">
        <v>130951.45124000001</v>
      </c>
      <c r="AD88" s="294">
        <v>130951.45124000001</v>
      </c>
      <c r="AE88" s="58"/>
      <c r="AF88" s="56"/>
      <c r="AG88" s="57"/>
      <c r="AH88" s="179">
        <v>47993.503640000003</v>
      </c>
      <c r="AI88" s="294">
        <v>47993.503640000003</v>
      </c>
      <c r="AJ88" s="58"/>
      <c r="AK88" s="56"/>
      <c r="AL88" s="57"/>
      <c r="AM88" s="178">
        <v>78606.679980000001</v>
      </c>
      <c r="AN88" s="293">
        <v>78606.679980000001</v>
      </c>
      <c r="AO88" s="58"/>
      <c r="AP88" s="56"/>
      <c r="AQ88" s="57"/>
      <c r="AR88" s="179">
        <v>29431.655330000001</v>
      </c>
      <c r="AS88" s="294">
        <v>29431.655330000001</v>
      </c>
      <c r="AT88" s="58"/>
      <c r="AU88" s="56"/>
      <c r="AV88" s="57"/>
      <c r="AW88" s="179">
        <v>3463.4839999999999</v>
      </c>
      <c r="AX88" s="294">
        <v>3463.4839999999999</v>
      </c>
      <c r="AY88" s="58"/>
      <c r="AZ88" s="56"/>
      <c r="BA88" s="57"/>
      <c r="BB88" s="179">
        <v>30109.784600000003</v>
      </c>
      <c r="BC88" s="294">
        <v>30109.784600000003</v>
      </c>
      <c r="BD88" s="58"/>
      <c r="BE88" s="56"/>
      <c r="BF88" s="57"/>
      <c r="BG88" s="179">
        <v>29772.532999999999</v>
      </c>
      <c r="BH88" s="294">
        <v>29772.532999999999</v>
      </c>
      <c r="BI88" s="58"/>
      <c r="BJ88" s="56"/>
      <c r="BK88" s="57"/>
      <c r="BL88" s="179">
        <v>338.78629999999998</v>
      </c>
      <c r="BM88" s="294">
        <v>338.78629999999998</v>
      </c>
      <c r="BN88" s="58"/>
      <c r="BO88" s="155"/>
      <c r="BP88" s="155"/>
      <c r="BQ88" s="155"/>
      <c r="BR88" s="155"/>
      <c r="BS88" s="155"/>
      <c r="BT88" s="155"/>
      <c r="BU88" s="155"/>
      <c r="BV88" s="155"/>
      <c r="BW88" s="155"/>
      <c r="BX88" s="155"/>
      <c r="BY88" s="155"/>
      <c r="DN88" s="716">
        <v>440</v>
      </c>
      <c r="DO88" s="3" t="b">
        <f t="shared" si="15"/>
        <v>1</v>
      </c>
    </row>
    <row r="89" spans="1:119" ht="13.5" thickBot="1" x14ac:dyDescent="0.25">
      <c r="A89" s="1">
        <v>81</v>
      </c>
      <c r="B89" s="89">
        <v>415</v>
      </c>
      <c r="C89" s="71">
        <v>441</v>
      </c>
      <c r="D89" s="57"/>
      <c r="E89" s="57"/>
      <c r="F89" s="113" t="str">
        <f t="shared" si="16"/>
        <v>Stand am Ende des Rechnungsjahrs</v>
      </c>
      <c r="G89" s="113"/>
      <c r="H89" s="115"/>
      <c r="I89" s="116"/>
      <c r="J89" s="116"/>
      <c r="K89" s="281">
        <f xml:space="preserve"> MAX($H$4,$L$5) * Y89 + MAX($I$4,$L$5) * AD89 + MAX($J$4,$L$5) * AI89 + MAX($K$4,$L$5) * AN89 + MAX($L$4,$L$5) * AS89 + MAX($I$5,$L$5) * BC89 + MAX($H$5,$L$5) * AX89 + MAX($J$5,$L$5) * BH89 + MAX($K$5,$L$5) * BM89</f>
        <v>1017746.6979975055</v>
      </c>
      <c r="L89" s="295"/>
      <c r="M89" s="38"/>
      <c r="N89" s="39"/>
      <c r="O89" s="39"/>
      <c r="P89" s="40"/>
      <c r="Q89" s="115"/>
      <c r="R89" s="116"/>
      <c r="S89" s="116"/>
      <c r="T89" s="281">
        <v>1063840.5358494075</v>
      </c>
      <c r="U89" s="296"/>
      <c r="V89" s="121"/>
      <c r="W89" s="113"/>
      <c r="X89" s="113"/>
      <c r="Y89" s="284">
        <v>317600.00196039741</v>
      </c>
      <c r="Z89" s="297">
        <v>0</v>
      </c>
      <c r="AA89" s="121"/>
      <c r="AB89" s="113"/>
      <c r="AC89" s="113"/>
      <c r="AD89" s="284">
        <v>250716.69041226548</v>
      </c>
      <c r="AE89" s="297">
        <v>0</v>
      </c>
      <c r="AF89" s="121"/>
      <c r="AG89" s="113"/>
      <c r="AH89" s="113"/>
      <c r="AI89" s="284">
        <v>122041.45789955824</v>
      </c>
      <c r="AJ89" s="297">
        <v>0</v>
      </c>
      <c r="AK89" s="121"/>
      <c r="AL89" s="113"/>
      <c r="AM89" s="113"/>
      <c r="AN89" s="281">
        <v>152379.05405809166</v>
      </c>
      <c r="AO89" s="297">
        <v>0</v>
      </c>
      <c r="AP89" s="121"/>
      <c r="AQ89" s="113"/>
      <c r="AR89" s="113"/>
      <c r="AS89" s="284">
        <v>62171.198396319589</v>
      </c>
      <c r="AT89" s="297">
        <v>0</v>
      </c>
      <c r="AU89" s="121"/>
      <c r="AV89" s="113"/>
      <c r="AW89" s="113"/>
      <c r="AX89" s="284">
        <v>12823.645700855104</v>
      </c>
      <c r="AY89" s="297">
        <v>0</v>
      </c>
      <c r="AZ89" s="121"/>
      <c r="BA89" s="113"/>
      <c r="BB89" s="113"/>
      <c r="BC89" s="284">
        <v>50918.294018635628</v>
      </c>
      <c r="BD89" s="297">
        <v>0</v>
      </c>
      <c r="BE89" s="121"/>
      <c r="BF89" s="113"/>
      <c r="BG89" s="113"/>
      <c r="BH89" s="284">
        <v>48454.252297970554</v>
      </c>
      <c r="BI89" s="297">
        <v>0</v>
      </c>
      <c r="BJ89" s="121"/>
      <c r="BK89" s="113"/>
      <c r="BL89" s="113"/>
      <c r="BM89" s="284">
        <v>642.10325341179737</v>
      </c>
      <c r="BN89" s="297">
        <v>0</v>
      </c>
      <c r="BO89" s="155"/>
      <c r="BP89" s="155"/>
      <c r="BQ89" s="155"/>
      <c r="BR89" s="155"/>
      <c r="BS89" s="155"/>
      <c r="BT89" s="155"/>
      <c r="BU89" s="155"/>
      <c r="BV89" s="155"/>
      <c r="BW89" s="155"/>
      <c r="BX89" s="155"/>
      <c r="BY89" s="155"/>
      <c r="DN89" s="716">
        <v>441</v>
      </c>
      <c r="DO89" s="3" t="b">
        <f t="shared" si="15"/>
        <v>1</v>
      </c>
    </row>
    <row r="90" spans="1:119" ht="3" customHeight="1" x14ac:dyDescent="0.2">
      <c r="A90" s="1"/>
      <c r="B90" s="89"/>
      <c r="C90" s="71" t="s">
        <v>155</v>
      </c>
      <c r="D90" s="7"/>
      <c r="E90" s="7"/>
      <c r="F90" s="7"/>
      <c r="G90" s="7"/>
      <c r="H90" s="72"/>
      <c r="I90" s="73"/>
      <c r="J90" s="161"/>
      <c r="K90" s="161"/>
      <c r="L90" s="206"/>
      <c r="M90" s="38"/>
      <c r="N90" s="39"/>
      <c r="O90" s="39"/>
      <c r="P90" s="40"/>
      <c r="Q90" s="72"/>
      <c r="R90" s="73"/>
      <c r="S90" s="161"/>
      <c r="T90" s="161"/>
      <c r="U90" s="73"/>
      <c r="V90" s="56"/>
      <c r="W90" s="57"/>
      <c r="X90" s="66"/>
      <c r="Y90" s="66"/>
      <c r="Z90" s="58"/>
      <c r="AA90" s="56"/>
      <c r="AB90" s="57"/>
      <c r="AC90" s="66"/>
      <c r="AD90" s="66"/>
      <c r="AE90" s="58"/>
      <c r="AF90" s="56"/>
      <c r="AG90" s="57"/>
      <c r="AH90" s="66"/>
      <c r="AI90" s="66"/>
      <c r="AJ90" s="58"/>
      <c r="AK90" s="56"/>
      <c r="AL90" s="57"/>
      <c r="AM90" s="66"/>
      <c r="AN90" s="66"/>
      <c r="AO90" s="58"/>
      <c r="AP90" s="56"/>
      <c r="AQ90" s="57"/>
      <c r="AR90" s="66"/>
      <c r="AS90" s="66"/>
      <c r="AT90" s="58"/>
      <c r="AU90" s="56"/>
      <c r="AV90" s="57"/>
      <c r="AW90" s="66"/>
      <c r="AX90" s="66"/>
      <c r="AY90" s="58"/>
      <c r="AZ90" s="56"/>
      <c r="BA90" s="57"/>
      <c r="BB90" s="66"/>
      <c r="BC90" s="66"/>
      <c r="BD90" s="58"/>
      <c r="BE90" s="56"/>
      <c r="BF90" s="57"/>
      <c r="BG90" s="66"/>
      <c r="BH90" s="66"/>
      <c r="BI90" s="58"/>
      <c r="BJ90" s="56"/>
      <c r="BK90" s="57"/>
      <c r="BL90" s="66"/>
      <c r="BM90" s="66"/>
      <c r="BN90" s="58"/>
      <c r="BO90" s="155"/>
      <c r="BP90" s="155"/>
      <c r="BQ90" s="155"/>
      <c r="BR90" s="155"/>
      <c r="BS90" s="155"/>
      <c r="BT90" s="155"/>
      <c r="BU90" s="155"/>
      <c r="BV90" s="155"/>
      <c r="BW90" s="155"/>
      <c r="BX90" s="155"/>
      <c r="BY90" s="155"/>
      <c r="DN90" s="715" t="s">
        <v>155</v>
      </c>
      <c r="DO90" s="3" t="b">
        <f t="shared" si="15"/>
        <v>1</v>
      </c>
    </row>
    <row r="91" spans="1:119" ht="12.75" x14ac:dyDescent="0.2">
      <c r="A91" s="1">
        <v>83</v>
      </c>
      <c r="B91" s="89"/>
      <c r="C91" s="71" t="s">
        <v>156</v>
      </c>
      <c r="D91" s="14" t="str">
        <f xml:space="preserve"> VLOOKUP( $A91 &amp; D$1, TEXTDF, Sprachwahlcode + 1, FALSE )</f>
        <v>IV.  Teuerungsfonds</v>
      </c>
      <c r="E91" s="7"/>
      <c r="F91" s="7"/>
      <c r="G91" s="7"/>
      <c r="H91" s="72"/>
      <c r="I91" s="73"/>
      <c r="J91" s="161"/>
      <c r="K91" s="161"/>
      <c r="L91" s="206"/>
      <c r="M91" s="38"/>
      <c r="N91" s="39"/>
      <c r="O91" s="39"/>
      <c r="P91" s="40"/>
      <c r="Q91" s="72"/>
      <c r="R91" s="73"/>
      <c r="S91" s="161"/>
      <c r="T91" s="161"/>
      <c r="U91" s="73"/>
      <c r="V91" s="56"/>
      <c r="W91" s="57"/>
      <c r="X91" s="66"/>
      <c r="Y91" s="66"/>
      <c r="Z91" s="58"/>
      <c r="AA91" s="56"/>
      <c r="AB91" s="57"/>
      <c r="AC91" s="66"/>
      <c r="AD91" s="66"/>
      <c r="AE91" s="58"/>
      <c r="AF91" s="56"/>
      <c r="AG91" s="57"/>
      <c r="AH91" s="66"/>
      <c r="AI91" s="66"/>
      <c r="AJ91" s="58"/>
      <c r="AK91" s="56"/>
      <c r="AL91" s="57"/>
      <c r="AM91" s="66"/>
      <c r="AN91" s="66"/>
      <c r="AO91" s="58"/>
      <c r="AP91" s="56"/>
      <c r="AQ91" s="57"/>
      <c r="AR91" s="66"/>
      <c r="AS91" s="66"/>
      <c r="AT91" s="58"/>
      <c r="AU91" s="56"/>
      <c r="AV91" s="57"/>
      <c r="AW91" s="66"/>
      <c r="AX91" s="66"/>
      <c r="AY91" s="58"/>
      <c r="AZ91" s="56"/>
      <c r="BA91" s="57"/>
      <c r="BB91" s="66"/>
      <c r="BC91" s="66"/>
      <c r="BD91" s="58"/>
      <c r="BE91" s="56"/>
      <c r="BF91" s="57"/>
      <c r="BG91" s="66"/>
      <c r="BH91" s="66"/>
      <c r="BI91" s="58"/>
      <c r="BJ91" s="56"/>
      <c r="BK91" s="57"/>
      <c r="BL91" s="66"/>
      <c r="BM91" s="66"/>
      <c r="BN91" s="58"/>
      <c r="BO91" s="155"/>
      <c r="BP91" s="155"/>
      <c r="BQ91" s="155"/>
      <c r="BR91" s="155"/>
      <c r="BS91" s="155"/>
      <c r="BT91" s="155"/>
      <c r="BU91" s="155"/>
      <c r="BV91" s="155"/>
      <c r="BW91" s="155"/>
      <c r="BX91" s="155"/>
      <c r="BY91" s="155"/>
      <c r="DN91" s="715" t="s">
        <v>156</v>
      </c>
      <c r="DO91" s="3" t="b">
        <f t="shared" si="15"/>
        <v>1</v>
      </c>
    </row>
    <row r="92" spans="1:119" ht="12.75" x14ac:dyDescent="0.2">
      <c r="A92" s="1">
        <v>84</v>
      </c>
      <c r="B92" s="89" t="s">
        <v>157</v>
      </c>
      <c r="C92" s="71">
        <v>442</v>
      </c>
      <c r="D92" s="57"/>
      <c r="E92" s="57"/>
      <c r="F92" s="7" t="str">
        <f t="shared" ref="F92:F97" si="17" xml:space="preserve"> VLOOKUP( $A92 &amp; F$1, TEXTDF, Sprachwahlcode + 1, FALSE )</f>
        <v>Stand Ende Vorjahr</v>
      </c>
      <c r="G92" s="7"/>
      <c r="H92" s="72"/>
      <c r="I92" s="73"/>
      <c r="J92" s="101"/>
      <c r="K92" s="129">
        <f xml:space="preserve"> MAX($H$4,$L$5) * Y92 + MAX($I$4,$L$5) * AD92 + MAX($J$4,$L$5) * AI92 + MAX($K$4,$L$5) * AN92 + MAX($L$4,$L$5) * AS92 + MAX($I$5,$L$5) * BC92 + MAX($H$5,$L$5) * AX92 + MAX($J$5,$L$5) * BH92 + MAX($K$5,$L$5) * BM92</f>
        <v>3011010.2249013847</v>
      </c>
      <c r="L92" s="206"/>
      <c r="M92" s="38"/>
      <c r="N92" s="39"/>
      <c r="O92" s="39"/>
      <c r="P92" s="40"/>
      <c r="Q92" s="72"/>
      <c r="R92" s="73"/>
      <c r="S92" s="101"/>
      <c r="T92" s="129">
        <v>2970253.8237333847</v>
      </c>
      <c r="U92" s="73"/>
      <c r="V92" s="56"/>
      <c r="W92" s="57"/>
      <c r="X92" s="107"/>
      <c r="Y92" s="131">
        <v>879299.89948999998</v>
      </c>
      <c r="Z92" s="58"/>
      <c r="AA92" s="56"/>
      <c r="AB92" s="57"/>
      <c r="AC92" s="107"/>
      <c r="AD92" s="131">
        <v>649996</v>
      </c>
      <c r="AE92" s="58"/>
      <c r="AF92" s="56"/>
      <c r="AG92" s="57"/>
      <c r="AH92" s="107"/>
      <c r="AI92" s="131">
        <v>253475.96502999999</v>
      </c>
      <c r="AJ92" s="58"/>
      <c r="AK92" s="56"/>
      <c r="AL92" s="57"/>
      <c r="AM92" s="107"/>
      <c r="AN92" s="129">
        <v>315024.31811499904</v>
      </c>
      <c r="AO92" s="58"/>
      <c r="AP92" s="56"/>
      <c r="AQ92" s="57"/>
      <c r="AR92" s="107"/>
      <c r="AS92" s="131">
        <v>190695.47400000005</v>
      </c>
      <c r="AT92" s="58"/>
      <c r="AU92" s="56"/>
      <c r="AV92" s="57"/>
      <c r="AW92" s="107"/>
      <c r="AX92" s="131">
        <v>80258.395000000004</v>
      </c>
      <c r="AY92" s="58"/>
      <c r="AZ92" s="56"/>
      <c r="BA92" s="57"/>
      <c r="BB92" s="107"/>
      <c r="BC92" s="131">
        <v>404155.19229354378</v>
      </c>
      <c r="BD92" s="58"/>
      <c r="BE92" s="56"/>
      <c r="BF92" s="57"/>
      <c r="BG92" s="107"/>
      <c r="BH92" s="131">
        <v>235546.23211121786</v>
      </c>
      <c r="BI92" s="58"/>
      <c r="BJ92" s="56"/>
      <c r="BK92" s="57"/>
      <c r="BL92" s="107"/>
      <c r="BM92" s="131">
        <v>2558.7488616239775</v>
      </c>
      <c r="BN92" s="58"/>
      <c r="BO92" s="155"/>
      <c r="BP92" s="155"/>
      <c r="BQ92" s="155"/>
      <c r="BR92" s="155"/>
      <c r="BS92" s="155"/>
      <c r="BT92" s="155"/>
      <c r="BU92" s="155"/>
      <c r="BV92" s="155"/>
      <c r="BW92" s="155"/>
      <c r="BX92" s="155"/>
      <c r="BY92" s="155"/>
      <c r="DN92" s="716">
        <v>442</v>
      </c>
      <c r="DO92" s="3" t="b">
        <f t="shared" si="15"/>
        <v>1</v>
      </c>
    </row>
    <row r="93" spans="1:119" ht="12.75" x14ac:dyDescent="0.2">
      <c r="A93" s="1">
        <v>85</v>
      </c>
      <c r="B93" s="89" t="s">
        <v>158</v>
      </c>
      <c r="C93" s="71">
        <v>443</v>
      </c>
      <c r="D93" s="57"/>
      <c r="E93" s="57"/>
      <c r="F93" s="113" t="str">
        <f t="shared" si="17"/>
        <v>Vereinnahmte Teuerungsprämien brutto</v>
      </c>
      <c r="G93" s="113"/>
      <c r="H93" s="100"/>
      <c r="I93" s="101"/>
      <c r="J93" s="144">
        <f xml:space="preserve"> MAX($H$4,$L$5) * X93 + MAX($I$4,$L$5) * AC93 + MAX($J$4,$L$5) * AH93 + MAX($K$4,$L$5) * AM93 + MAX($L$4,$L$5) * AR93 + MAX($I$5,$L$5) * BB93 + MAX($H$5,$L$5) * AW93 + MAX($J$5,$L$5) * BG93 + MAX($K$5,$L$5) * BL93</f>
        <v>17611.053393209892</v>
      </c>
      <c r="K93" s="101"/>
      <c r="L93" s="206"/>
      <c r="M93" s="38"/>
      <c r="N93" s="39"/>
      <c r="O93" s="39"/>
      <c r="P93" s="40"/>
      <c r="Q93" s="100"/>
      <c r="R93" s="101"/>
      <c r="S93" s="144">
        <v>52592.557210000006</v>
      </c>
      <c r="T93" s="101"/>
      <c r="U93" s="73"/>
      <c r="V93" s="106"/>
      <c r="W93" s="107"/>
      <c r="X93" s="149">
        <v>5005.4685500000005</v>
      </c>
      <c r="Y93" s="298"/>
      <c r="Z93" s="58"/>
      <c r="AA93" s="106"/>
      <c r="AB93" s="107"/>
      <c r="AC93" s="149">
        <v>4444.9106500000153</v>
      </c>
      <c r="AD93" s="298"/>
      <c r="AE93" s="58"/>
      <c r="AF93" s="106"/>
      <c r="AG93" s="107"/>
      <c r="AH93" s="149">
        <v>1837.2310000000002</v>
      </c>
      <c r="AI93" s="298"/>
      <c r="AJ93" s="58"/>
      <c r="AK93" s="106"/>
      <c r="AL93" s="107"/>
      <c r="AM93" s="144">
        <v>1956.4304500000001</v>
      </c>
      <c r="AN93" s="298"/>
      <c r="AO93" s="58"/>
      <c r="AP93" s="106"/>
      <c r="AQ93" s="107"/>
      <c r="AR93" s="149">
        <v>886.95720000000017</v>
      </c>
      <c r="AS93" s="298"/>
      <c r="AT93" s="58"/>
      <c r="AU93" s="106"/>
      <c r="AV93" s="107"/>
      <c r="AW93" s="149">
        <v>323</v>
      </c>
      <c r="AX93" s="298"/>
      <c r="AY93" s="58"/>
      <c r="AZ93" s="106"/>
      <c r="BA93" s="107"/>
      <c r="BB93" s="149">
        <v>1579.3546032098768</v>
      </c>
      <c r="BC93" s="298"/>
      <c r="BD93" s="58"/>
      <c r="BE93" s="106"/>
      <c r="BF93" s="107"/>
      <c r="BG93" s="149">
        <v>1577.7009399999999</v>
      </c>
      <c r="BH93" s="298"/>
      <c r="BI93" s="58"/>
      <c r="BJ93" s="106"/>
      <c r="BK93" s="107"/>
      <c r="BL93" s="149">
        <v>0</v>
      </c>
      <c r="BM93" s="298"/>
      <c r="BN93" s="58"/>
      <c r="BO93" s="155"/>
      <c r="BP93" s="155"/>
      <c r="BQ93" s="155"/>
      <c r="BR93" s="155"/>
      <c r="BS93" s="155"/>
      <c r="BT93" s="155"/>
      <c r="BU93" s="155"/>
      <c r="BV93" s="155"/>
      <c r="BW93" s="155"/>
      <c r="BX93" s="155"/>
      <c r="BY93" s="155"/>
      <c r="DN93" s="716">
        <v>443</v>
      </c>
      <c r="DO93" s="3" t="b">
        <f t="shared" si="15"/>
        <v>1</v>
      </c>
    </row>
    <row r="94" spans="1:119" ht="13.5" thickBot="1" x14ac:dyDescent="0.25">
      <c r="A94" s="1">
        <v>86</v>
      </c>
      <c r="B94" s="89" t="s">
        <v>159</v>
      </c>
      <c r="C94" s="71">
        <v>444</v>
      </c>
      <c r="D94" s="57"/>
      <c r="E94" s="57"/>
      <c r="F94" s="113" t="str">
        <f t="shared" si="17"/>
        <v>Tarifzins / Zwischentotal</v>
      </c>
      <c r="G94" s="113"/>
      <c r="H94" s="115"/>
      <c r="I94" s="116"/>
      <c r="J94" s="178">
        <f xml:space="preserve"> MAX($H$4,$L$5) * X94 + MAX($I$4,$L$5) * AC94 + MAX($J$4,$L$5) * AH94 + MAX($K$4,$L$5) * AM94 + MAX($L$4,$L$5) * AR94 + MAX($I$5,$L$5) * BB94 + MAX($H$5,$L$5) * AW94 + MAX($J$5,$L$5) * BG94 + MAX($K$5,$L$5) * BL94</f>
        <v>0</v>
      </c>
      <c r="K94" s="299">
        <f xml:space="preserve"> MAX($H$4,$L$5) * Y94 + MAX($I$4,$L$5) * AD94 + MAX($J$4,$L$5) * AI94 + MAX($K$4,$L$5) * AN94 + MAX($L$4,$L$5) * AS94 + MAX($I$5,$L$5) * BC94 + MAX($H$5,$L$5) * AX94 + MAX($J$5,$L$5) * BH94 + MAX($K$5,$L$5) * BM94</f>
        <v>17611.053393209892</v>
      </c>
      <c r="L94" s="206"/>
      <c r="M94" s="38"/>
      <c r="N94" s="39"/>
      <c r="O94" s="39"/>
      <c r="P94" s="40"/>
      <c r="Q94" s="115"/>
      <c r="R94" s="116"/>
      <c r="S94" s="178">
        <v>117.80200000000001</v>
      </c>
      <c r="T94" s="299">
        <v>52710.35921000001</v>
      </c>
      <c r="U94" s="73"/>
      <c r="V94" s="121"/>
      <c r="W94" s="113"/>
      <c r="X94" s="179">
        <v>0</v>
      </c>
      <c r="Y94" s="300">
        <v>5005.4685500000005</v>
      </c>
      <c r="Z94" s="58"/>
      <c r="AA94" s="121"/>
      <c r="AB94" s="113"/>
      <c r="AC94" s="179">
        <v>0</v>
      </c>
      <c r="AD94" s="300">
        <v>4444.9106500000153</v>
      </c>
      <c r="AE94" s="58"/>
      <c r="AF94" s="121"/>
      <c r="AG94" s="113"/>
      <c r="AH94" s="179">
        <v>0</v>
      </c>
      <c r="AI94" s="300">
        <v>1837.2310000000002</v>
      </c>
      <c r="AJ94" s="58"/>
      <c r="AK94" s="121"/>
      <c r="AL94" s="113"/>
      <c r="AM94" s="178">
        <v>0</v>
      </c>
      <c r="AN94" s="299">
        <v>1956.4304500000001</v>
      </c>
      <c r="AO94" s="58"/>
      <c r="AP94" s="121"/>
      <c r="AQ94" s="113"/>
      <c r="AR94" s="179">
        <v>0</v>
      </c>
      <c r="AS94" s="300">
        <v>886.95720000000017</v>
      </c>
      <c r="AT94" s="58"/>
      <c r="AU94" s="121"/>
      <c r="AV94" s="113"/>
      <c r="AW94" s="179">
        <v>0</v>
      </c>
      <c r="AX94" s="300">
        <v>323</v>
      </c>
      <c r="AY94" s="58"/>
      <c r="AZ94" s="121"/>
      <c r="BA94" s="113"/>
      <c r="BB94" s="179">
        <v>0</v>
      </c>
      <c r="BC94" s="300">
        <v>1579.3546032098768</v>
      </c>
      <c r="BD94" s="58"/>
      <c r="BE94" s="121"/>
      <c r="BF94" s="113"/>
      <c r="BG94" s="179">
        <v>0</v>
      </c>
      <c r="BH94" s="300">
        <v>1577.7009399999999</v>
      </c>
      <c r="BI94" s="58"/>
      <c r="BJ94" s="121"/>
      <c r="BK94" s="113"/>
      <c r="BL94" s="179">
        <v>0</v>
      </c>
      <c r="BM94" s="300">
        <v>0</v>
      </c>
      <c r="BN94" s="58"/>
      <c r="BO94" s="155"/>
      <c r="BP94" s="155"/>
      <c r="BQ94" s="155"/>
      <c r="BR94" s="155"/>
      <c r="BS94" s="155"/>
      <c r="BT94" s="155"/>
      <c r="BU94" s="155"/>
      <c r="BV94" s="155"/>
      <c r="BW94" s="155"/>
      <c r="BX94" s="155"/>
      <c r="BY94" s="155"/>
      <c r="DN94" s="716">
        <v>444</v>
      </c>
      <c r="DO94" s="3" t="b">
        <f t="shared" si="15"/>
        <v>1</v>
      </c>
    </row>
    <row r="95" spans="1:119" ht="12.75" x14ac:dyDescent="0.2">
      <c r="A95" s="1">
        <v>87</v>
      </c>
      <c r="B95" s="89" t="s">
        <v>160</v>
      </c>
      <c r="C95" s="71">
        <v>445</v>
      </c>
      <c r="D95" s="57"/>
      <c r="E95" s="57"/>
      <c r="F95" s="113" t="str">
        <f t="shared" si="17"/>
        <v>Aufwand für teuerungsbedingte Erhöhungen der Risikorenten</v>
      </c>
      <c r="G95" s="113"/>
      <c r="H95" s="115"/>
      <c r="I95" s="116"/>
      <c r="J95" s="144">
        <f xml:space="preserve"> MAX($H$4,$L$5) * X95 + MAX($I$4,$L$5) * AC95 + MAX($J$4,$L$5) * AH95 + MAX($K$4,$L$5) * AM95 + MAX($L$4,$L$5) * AR95 + MAX($I$5,$L$5) * BB95 + MAX($H$5,$L$5) * AW95 + MAX($J$5,$L$5) * BG95 + MAX($K$5,$L$5) * BL95</f>
        <v>1013.3267200000569</v>
      </c>
      <c r="K95" s="301"/>
      <c r="L95" s="206"/>
      <c r="M95" s="38"/>
      <c r="N95" s="39"/>
      <c r="O95" s="39"/>
      <c r="P95" s="40"/>
      <c r="Q95" s="115"/>
      <c r="R95" s="116"/>
      <c r="S95" s="144">
        <v>1435.7898</v>
      </c>
      <c r="T95" s="301"/>
      <c r="U95" s="73"/>
      <c r="V95" s="121"/>
      <c r="W95" s="113"/>
      <c r="X95" s="149">
        <v>10.715949999999999</v>
      </c>
      <c r="Y95" s="298"/>
      <c r="Z95" s="58"/>
      <c r="AA95" s="121"/>
      <c r="AB95" s="113"/>
      <c r="AC95" s="149">
        <v>187.80577</v>
      </c>
      <c r="AD95" s="298"/>
      <c r="AE95" s="58"/>
      <c r="AF95" s="121"/>
      <c r="AG95" s="113"/>
      <c r="AH95" s="149">
        <v>263.60599999999999</v>
      </c>
      <c r="AI95" s="298"/>
      <c r="AJ95" s="58"/>
      <c r="AK95" s="121"/>
      <c r="AL95" s="113"/>
      <c r="AM95" s="144">
        <v>180.697</v>
      </c>
      <c r="AN95" s="298"/>
      <c r="AO95" s="58"/>
      <c r="AP95" s="121"/>
      <c r="AQ95" s="113"/>
      <c r="AR95" s="149">
        <v>69.574000000056913</v>
      </c>
      <c r="AS95" s="298"/>
      <c r="AT95" s="58"/>
      <c r="AU95" s="121"/>
      <c r="AV95" s="113"/>
      <c r="AW95" s="149">
        <v>40.25</v>
      </c>
      <c r="AX95" s="298"/>
      <c r="AY95" s="58"/>
      <c r="AZ95" s="121"/>
      <c r="BA95" s="113"/>
      <c r="BB95" s="149">
        <v>213.29999999999998</v>
      </c>
      <c r="BC95" s="298"/>
      <c r="BD95" s="58"/>
      <c r="BE95" s="121"/>
      <c r="BF95" s="113"/>
      <c r="BG95" s="149">
        <v>47.378</v>
      </c>
      <c r="BH95" s="298"/>
      <c r="BI95" s="58"/>
      <c r="BJ95" s="121"/>
      <c r="BK95" s="113"/>
      <c r="BL95" s="149">
        <v>0</v>
      </c>
      <c r="BM95" s="298"/>
      <c r="BN95" s="58"/>
      <c r="BO95" s="155"/>
      <c r="BP95" s="155"/>
      <c r="BQ95" s="155"/>
      <c r="BR95" s="155"/>
      <c r="BS95" s="155"/>
      <c r="BT95" s="155"/>
      <c r="BU95" s="155"/>
      <c r="BV95" s="155"/>
      <c r="BW95" s="155"/>
      <c r="BX95" s="155"/>
      <c r="BY95" s="155"/>
      <c r="DN95" s="716">
        <v>445</v>
      </c>
      <c r="DO95" s="3" t="b">
        <f t="shared" si="15"/>
        <v>1</v>
      </c>
    </row>
    <row r="96" spans="1:119" ht="13.5" thickBot="1" x14ac:dyDescent="0.25">
      <c r="A96" s="1">
        <v>88</v>
      </c>
      <c r="B96" s="89" t="s">
        <v>161</v>
      </c>
      <c r="C96" s="71">
        <v>446</v>
      </c>
      <c r="D96" s="57"/>
      <c r="E96" s="57"/>
      <c r="F96" s="113" t="str">
        <f t="shared" si="17"/>
        <v>Entnahme für Kostenaufwand / Zwischentotal</v>
      </c>
      <c r="G96" s="57"/>
      <c r="H96" s="72"/>
      <c r="I96" s="73"/>
      <c r="J96" s="178">
        <f xml:space="preserve"> MAX($H$4,$L$5) * X96 + MAX($I$4,$L$5) * AC96 + MAX($J$4,$L$5) * AH96 + MAX($K$4,$L$5) * AM96 + MAX($L$4,$L$5) * AR96 + MAX($I$5,$L$5) * BB96 + MAX($H$5,$L$5) * AW96 + MAX($J$5,$L$5) * BG96 + MAX($K$5,$L$5) * BL96</f>
        <v>8471.8166012332367</v>
      </c>
      <c r="K96" s="302">
        <f xml:space="preserve"> MAX($H$4,$L$5) * Y96 + MAX($I$4,$L$5) * AD96 + MAX($J$4,$L$5) * AI96 + MAX($K$4,$L$5) * AN96 + MAX($L$4,$L$5) * AS96 + MAX($I$5,$L$5) * BC96 + MAX($H$5,$L$5) * AX96 + MAX($J$5,$L$5) * BH96 + MAX($K$5,$L$5) * BM96</f>
        <v>9485.1433212332922</v>
      </c>
      <c r="L96" s="206"/>
      <c r="M96" s="38"/>
      <c r="N96" s="39"/>
      <c r="O96" s="39"/>
      <c r="P96" s="40"/>
      <c r="Q96" s="72"/>
      <c r="R96" s="73"/>
      <c r="S96" s="178">
        <v>10518.068242000001</v>
      </c>
      <c r="T96" s="302">
        <v>11953.858042000002</v>
      </c>
      <c r="U96" s="73"/>
      <c r="V96" s="56"/>
      <c r="W96" s="57"/>
      <c r="X96" s="179">
        <v>1001.0937</v>
      </c>
      <c r="Y96" s="294">
        <v>1011.80965</v>
      </c>
      <c r="Z96" s="58"/>
      <c r="AA96" s="56"/>
      <c r="AB96" s="57"/>
      <c r="AC96" s="179">
        <v>2943.3044057599859</v>
      </c>
      <c r="AD96" s="294">
        <v>3131.1101757599859</v>
      </c>
      <c r="AE96" s="58"/>
      <c r="AF96" s="56"/>
      <c r="AG96" s="57"/>
      <c r="AH96" s="179">
        <v>1224.8209999999999</v>
      </c>
      <c r="AI96" s="294">
        <v>1488.4269999999999</v>
      </c>
      <c r="AJ96" s="58"/>
      <c r="AK96" s="56"/>
      <c r="AL96" s="57"/>
      <c r="AM96" s="178">
        <v>391.25</v>
      </c>
      <c r="AN96" s="293">
        <v>571.947</v>
      </c>
      <c r="AO96" s="58"/>
      <c r="AP96" s="56"/>
      <c r="AQ96" s="57"/>
      <c r="AR96" s="179">
        <v>591.3048</v>
      </c>
      <c r="AS96" s="294">
        <v>660.87880000005691</v>
      </c>
      <c r="AT96" s="58"/>
      <c r="AU96" s="56"/>
      <c r="AV96" s="57"/>
      <c r="AW96" s="179">
        <v>215.339</v>
      </c>
      <c r="AX96" s="294">
        <v>255.589</v>
      </c>
      <c r="AY96" s="58"/>
      <c r="AZ96" s="56"/>
      <c r="BA96" s="57"/>
      <c r="BB96" s="179">
        <v>1052.9030688065848</v>
      </c>
      <c r="BC96" s="294">
        <v>1266.2030688065847</v>
      </c>
      <c r="BD96" s="58"/>
      <c r="BE96" s="56"/>
      <c r="BF96" s="57"/>
      <c r="BG96" s="179">
        <v>1051.8006266666666</v>
      </c>
      <c r="BH96" s="294">
        <v>1099.1786266666666</v>
      </c>
      <c r="BI96" s="58"/>
      <c r="BJ96" s="56"/>
      <c r="BK96" s="57"/>
      <c r="BL96" s="179">
        <v>0</v>
      </c>
      <c r="BM96" s="294">
        <v>0</v>
      </c>
      <c r="BN96" s="58"/>
      <c r="BO96" s="155"/>
      <c r="BP96" s="155"/>
      <c r="BQ96" s="155"/>
      <c r="BR96" s="155"/>
      <c r="BS96" s="155"/>
      <c r="BT96" s="155"/>
      <c r="BU96" s="155"/>
      <c r="BV96" s="155"/>
      <c r="BW96" s="155"/>
      <c r="BX96" s="155"/>
      <c r="BY96" s="155"/>
      <c r="DN96" s="716">
        <v>446</v>
      </c>
      <c r="DO96" s="3" t="b">
        <f t="shared" si="15"/>
        <v>1</v>
      </c>
    </row>
    <row r="97" spans="1:119" ht="13.5" thickBot="1" x14ac:dyDescent="0.25">
      <c r="A97" s="1">
        <v>89</v>
      </c>
      <c r="B97" s="89" t="s">
        <v>162</v>
      </c>
      <c r="C97" s="71">
        <v>447</v>
      </c>
      <c r="D97" s="57"/>
      <c r="E97" s="57"/>
      <c r="F97" s="113" t="str">
        <f t="shared" si="17"/>
        <v>Stand am Ende des Rechnungsjahrs</v>
      </c>
      <c r="G97" s="113"/>
      <c r="H97" s="115"/>
      <c r="I97" s="116"/>
      <c r="J97" s="303"/>
      <c r="K97" s="281">
        <f xml:space="preserve"> MAX($H$4,$L$5) * Y97 + MAX($I$4,$L$5) * AD97 + MAX($J$4,$L$5) * AI97 + MAX($K$4,$L$5) * AN97 + MAX($L$4,$L$5) * AS97 + MAX($I$5,$L$5) * BC97 + MAX($H$5,$L$5) * AX97 + MAX($J$5,$L$5) * BH97 + MAX($K$5,$L$5) * BM97</f>
        <v>3019136.1349733607</v>
      </c>
      <c r="L97" s="295"/>
      <c r="M97" s="38"/>
      <c r="N97" s="39"/>
      <c r="O97" s="39"/>
      <c r="P97" s="40"/>
      <c r="Q97" s="115"/>
      <c r="R97" s="116"/>
      <c r="S97" s="303"/>
      <c r="T97" s="281">
        <v>3011010.3249013848</v>
      </c>
      <c r="U97" s="296"/>
      <c r="V97" s="121"/>
      <c r="W97" s="113"/>
      <c r="X97" s="113"/>
      <c r="Y97" s="284">
        <v>883293.55839000002</v>
      </c>
      <c r="Z97" s="297">
        <v>0</v>
      </c>
      <c r="AA97" s="121"/>
      <c r="AB97" s="113"/>
      <c r="AC97" s="113"/>
      <c r="AD97" s="284">
        <v>651309.80047423998</v>
      </c>
      <c r="AE97" s="297">
        <v>0</v>
      </c>
      <c r="AF97" s="121"/>
      <c r="AG97" s="113"/>
      <c r="AH97" s="113"/>
      <c r="AI97" s="284">
        <v>253824.76903</v>
      </c>
      <c r="AJ97" s="297">
        <v>0</v>
      </c>
      <c r="AK97" s="121"/>
      <c r="AL97" s="113"/>
      <c r="AM97" s="113"/>
      <c r="AN97" s="281">
        <v>316408.80156499904</v>
      </c>
      <c r="AO97" s="297">
        <v>0</v>
      </c>
      <c r="AP97" s="121"/>
      <c r="AQ97" s="113"/>
      <c r="AR97" s="113"/>
      <c r="AS97" s="284">
        <v>190921.55239999999</v>
      </c>
      <c r="AT97" s="297">
        <v>0</v>
      </c>
      <c r="AU97" s="121"/>
      <c r="AV97" s="113"/>
      <c r="AW97" s="113"/>
      <c r="AX97" s="284">
        <v>80325.805999999997</v>
      </c>
      <c r="AY97" s="297">
        <v>0</v>
      </c>
      <c r="AZ97" s="121"/>
      <c r="BA97" s="113"/>
      <c r="BB97" s="113"/>
      <c r="BC97" s="284">
        <v>404468.3438279471</v>
      </c>
      <c r="BD97" s="297">
        <v>0</v>
      </c>
      <c r="BE97" s="121"/>
      <c r="BF97" s="113"/>
      <c r="BG97" s="113"/>
      <c r="BH97" s="284">
        <v>236024.75442455121</v>
      </c>
      <c r="BI97" s="297">
        <v>0</v>
      </c>
      <c r="BJ97" s="121"/>
      <c r="BK97" s="113"/>
      <c r="BL97" s="113"/>
      <c r="BM97" s="284">
        <v>2558.7488616239775</v>
      </c>
      <c r="BN97" s="297">
        <v>0</v>
      </c>
      <c r="BO97" s="155"/>
      <c r="BP97" s="155"/>
      <c r="BQ97" s="155"/>
      <c r="BR97" s="155"/>
      <c r="BS97" s="155"/>
      <c r="BT97" s="155"/>
      <c r="BU97" s="155"/>
      <c r="BV97" s="155"/>
      <c r="BW97" s="155"/>
      <c r="BX97" s="155"/>
      <c r="BY97" s="155"/>
      <c r="DN97" s="716">
        <v>447</v>
      </c>
      <c r="DO97" s="3" t="b">
        <f t="shared" si="15"/>
        <v>1</v>
      </c>
    </row>
    <row r="98" spans="1:119" ht="3" customHeight="1" x14ac:dyDescent="0.2">
      <c r="A98" s="1"/>
      <c r="B98" s="89"/>
      <c r="C98" s="71" t="s">
        <v>163</v>
      </c>
      <c r="D98" s="7"/>
      <c r="E98" s="10"/>
      <c r="F98" s="7"/>
      <c r="G98" s="7"/>
      <c r="H98" s="72"/>
      <c r="I98" s="73"/>
      <c r="J98" s="304"/>
      <c r="K98" s="304"/>
      <c r="L98" s="206"/>
      <c r="M98" s="38"/>
      <c r="N98" s="39"/>
      <c r="O98" s="39"/>
      <c r="P98" s="40"/>
      <c r="Q98" s="72"/>
      <c r="R98" s="73"/>
      <c r="S98" s="304"/>
      <c r="T98" s="304"/>
      <c r="U98" s="73"/>
      <c r="V98" s="56"/>
      <c r="W98" s="57"/>
      <c r="X98" s="66"/>
      <c r="Y98" s="66"/>
      <c r="Z98" s="58"/>
      <c r="AA98" s="56"/>
      <c r="AB98" s="57"/>
      <c r="AC98" s="66"/>
      <c r="AD98" s="66"/>
      <c r="AE98" s="58"/>
      <c r="AF98" s="56"/>
      <c r="AG98" s="57"/>
      <c r="AH98" s="66"/>
      <c r="AI98" s="66"/>
      <c r="AJ98" s="58"/>
      <c r="AK98" s="56"/>
      <c r="AL98" s="57"/>
      <c r="AM98" s="66"/>
      <c r="AN98" s="66"/>
      <c r="AO98" s="58"/>
      <c r="AP98" s="56"/>
      <c r="AQ98" s="57"/>
      <c r="AR98" s="66"/>
      <c r="AS98" s="66"/>
      <c r="AT98" s="58"/>
      <c r="AU98" s="56"/>
      <c r="AV98" s="57"/>
      <c r="AW98" s="66"/>
      <c r="AX98" s="66"/>
      <c r="AY98" s="58"/>
      <c r="AZ98" s="56"/>
      <c r="BA98" s="57"/>
      <c r="BB98" s="66"/>
      <c r="BC98" s="66"/>
      <c r="BD98" s="58"/>
      <c r="BE98" s="56"/>
      <c r="BF98" s="57"/>
      <c r="BG98" s="66"/>
      <c r="BH98" s="66"/>
      <c r="BI98" s="58"/>
      <c r="BJ98" s="56"/>
      <c r="BK98" s="57"/>
      <c r="BL98" s="66"/>
      <c r="BM98" s="66"/>
      <c r="BN98" s="58"/>
      <c r="BO98" s="155"/>
      <c r="BP98" s="155"/>
      <c r="BQ98" s="155"/>
      <c r="BR98" s="155"/>
      <c r="BS98" s="155"/>
      <c r="BT98" s="155"/>
      <c r="BU98" s="155"/>
      <c r="BV98" s="155"/>
      <c r="BW98" s="155"/>
      <c r="BX98" s="155"/>
      <c r="BY98" s="155"/>
      <c r="DN98" s="715" t="s">
        <v>163</v>
      </c>
      <c r="DO98" s="3" t="b">
        <f t="shared" si="15"/>
        <v>1</v>
      </c>
    </row>
    <row r="99" spans="1:119" ht="12.75" x14ac:dyDescent="0.2">
      <c r="A99" s="1">
        <v>91</v>
      </c>
      <c r="B99" s="89"/>
      <c r="C99" s="71" t="s">
        <v>164</v>
      </c>
      <c r="D99" s="14" t="str">
        <f xml:space="preserve"> VLOOKUP( $A99 &amp; D$1, TEXTDF, Sprachwahlcode + 1, FALSE )</f>
        <v>V.  Weitere Kennzahlen</v>
      </c>
      <c r="E99" s="305"/>
      <c r="F99" s="7"/>
      <c r="G99" s="7"/>
      <c r="H99" s="72"/>
      <c r="I99" s="73"/>
      <c r="J99" s="304"/>
      <c r="K99" s="304"/>
      <c r="L99" s="206"/>
      <c r="M99" s="38"/>
      <c r="N99" s="39"/>
      <c r="O99" s="39"/>
      <c r="P99" s="40"/>
      <c r="Q99" s="72"/>
      <c r="R99" s="73"/>
      <c r="S99" s="304"/>
      <c r="T99" s="304"/>
      <c r="U99" s="73"/>
      <c r="V99" s="56"/>
      <c r="W99" s="57"/>
      <c r="X99" s="66"/>
      <c r="Y99" s="66"/>
      <c r="Z99" s="58"/>
      <c r="AA99" s="56"/>
      <c r="AB99" s="57"/>
      <c r="AC99" s="66"/>
      <c r="AD99" s="66"/>
      <c r="AE99" s="58"/>
      <c r="AF99" s="56"/>
      <c r="AG99" s="57"/>
      <c r="AH99" s="66"/>
      <c r="AI99" s="66"/>
      <c r="AJ99" s="58"/>
      <c r="AK99" s="56"/>
      <c r="AL99" s="57"/>
      <c r="AM99" s="66"/>
      <c r="AN99" s="66"/>
      <c r="AO99" s="58"/>
      <c r="AP99" s="56"/>
      <c r="AQ99" s="57"/>
      <c r="AR99" s="66"/>
      <c r="AS99" s="66"/>
      <c r="AT99" s="58"/>
      <c r="AU99" s="56"/>
      <c r="AV99" s="57"/>
      <c r="AW99" s="66"/>
      <c r="AX99" s="66"/>
      <c r="AY99" s="58"/>
      <c r="AZ99" s="56"/>
      <c r="BA99" s="57"/>
      <c r="BB99" s="66"/>
      <c r="BC99" s="66"/>
      <c r="BD99" s="58"/>
      <c r="BE99" s="56"/>
      <c r="BF99" s="57"/>
      <c r="BG99" s="66"/>
      <c r="BH99" s="66"/>
      <c r="BI99" s="58"/>
      <c r="BJ99" s="56"/>
      <c r="BK99" s="57"/>
      <c r="BL99" s="66"/>
      <c r="BM99" s="66"/>
      <c r="BN99" s="58"/>
      <c r="BO99" s="155"/>
      <c r="BP99" s="155"/>
      <c r="BQ99" s="155"/>
      <c r="BR99" s="155"/>
      <c r="BS99" s="155"/>
      <c r="BT99" s="155"/>
      <c r="BU99" s="155"/>
      <c r="BV99" s="155"/>
      <c r="BW99" s="155"/>
      <c r="BX99" s="155"/>
      <c r="BY99" s="155"/>
      <c r="DN99" s="715" t="s">
        <v>164</v>
      </c>
      <c r="DO99" s="3" t="b">
        <f t="shared" si="15"/>
        <v>1</v>
      </c>
    </row>
    <row r="100" spans="1:119" ht="13.5" thickBot="1" x14ac:dyDescent="0.25">
      <c r="A100" s="1">
        <v>92</v>
      </c>
      <c r="B100" s="89">
        <v>416</v>
      </c>
      <c r="C100" s="71">
        <v>448</v>
      </c>
      <c r="D100" s="7"/>
      <c r="E100" s="306">
        <v>1</v>
      </c>
      <c r="F100" s="107" t="str">
        <f xml:space="preserve"> VLOOKUP( $A100 &amp; F$1, TEXTDF, Sprachwahlcode + 1, FALSE )</f>
        <v>Kapitalanlageertrag brutto / Kapitalanlageertrag netto</v>
      </c>
      <c r="G100" s="107"/>
      <c r="H100" s="100"/>
      <c r="I100" s="101"/>
      <c r="J100" s="307">
        <f xml:space="preserve"> MAX($H$4,$L$5) * X100 + MAX($I$4,$L$5) * AC100 + MAX($J$4,$L$5) * AH100 + MAX($K$4,$L$5) * AM100 + MAX($L$4,$L$5) * AR100 + MAX($I$5,$L$5) * BB100 + MAX($H$5,$L$5) * AW100 + MAX($J$5,$L$5) * BG100 + MAX($K$5,$L$5) * BL100</f>
        <v>4338012.446065234</v>
      </c>
      <c r="K100" s="308">
        <f xml:space="preserve"> MAX($H$4,$L$5) * Y100 + MAX($I$4,$L$5) * AD100 + MAX($J$4,$L$5) * AI100 + MAX($K$4,$L$5) * AN100 + MAX($L$4,$L$5) * AS100 + MAX($I$5,$L$5) * BC100 + MAX($H$5,$L$5) * AX100 + MAX($J$5,$L$5) * BH100 + MAX($K$5,$L$5) * BM100</f>
        <v>3815900.7450720002</v>
      </c>
      <c r="L100" s="206"/>
      <c r="M100" s="38"/>
      <c r="N100" s="39"/>
      <c r="O100" s="39"/>
      <c r="P100" s="40"/>
      <c r="Q100" s="100"/>
      <c r="R100" s="101"/>
      <c r="S100" s="307">
        <v>5262043.4454860473</v>
      </c>
      <c r="T100" s="308">
        <v>4767209.5992600005</v>
      </c>
      <c r="U100" s="73"/>
      <c r="V100" s="106"/>
      <c r="W100" s="107"/>
      <c r="X100" s="294">
        <v>1487950.1794899998</v>
      </c>
      <c r="Y100" s="294">
        <v>1322355.8370799997</v>
      </c>
      <c r="Z100" s="58"/>
      <c r="AA100" s="106"/>
      <c r="AB100" s="107"/>
      <c r="AC100" s="294">
        <v>1385100.3571000001</v>
      </c>
      <c r="AD100" s="294">
        <v>1166677.9944000002</v>
      </c>
      <c r="AE100" s="58"/>
      <c r="AF100" s="106"/>
      <c r="AG100" s="107"/>
      <c r="AH100" s="294">
        <v>447461.68557999999</v>
      </c>
      <c r="AI100" s="294">
        <v>385616.06013</v>
      </c>
      <c r="AJ100" s="58"/>
      <c r="AK100" s="106"/>
      <c r="AL100" s="107"/>
      <c r="AM100" s="293">
        <v>387419.97521999996</v>
      </c>
      <c r="AN100" s="293">
        <v>355612.29768999998</v>
      </c>
      <c r="AO100" s="58"/>
      <c r="AP100" s="106"/>
      <c r="AQ100" s="107"/>
      <c r="AR100" s="294">
        <v>279513.1547452347</v>
      </c>
      <c r="AS100" s="294">
        <v>259135.54771200003</v>
      </c>
      <c r="AT100" s="58"/>
      <c r="AU100" s="106"/>
      <c r="AV100" s="107"/>
      <c r="AW100" s="294">
        <v>64271.081260000021</v>
      </c>
      <c r="AX100" s="294">
        <v>61295.121160000024</v>
      </c>
      <c r="AY100" s="58"/>
      <c r="AZ100" s="106"/>
      <c r="BA100" s="107"/>
      <c r="BB100" s="294">
        <v>207612.54740999994</v>
      </c>
      <c r="BC100" s="294">
        <v>193969.12635999994</v>
      </c>
      <c r="BD100" s="58"/>
      <c r="BE100" s="106"/>
      <c r="BF100" s="107"/>
      <c r="BG100" s="294">
        <v>72464.434000000008</v>
      </c>
      <c r="BH100" s="294">
        <v>65440.366000000009</v>
      </c>
      <c r="BI100" s="58"/>
      <c r="BJ100" s="106"/>
      <c r="BK100" s="107"/>
      <c r="BL100" s="294">
        <v>6219.0312599999997</v>
      </c>
      <c r="BM100" s="294">
        <v>5798.3945399999993</v>
      </c>
      <c r="BN100" s="58"/>
      <c r="BO100" s="155"/>
      <c r="BP100" s="155"/>
      <c r="BQ100" s="155"/>
      <c r="BR100" s="155"/>
      <c r="BS100" s="155"/>
      <c r="BT100" s="155"/>
      <c r="BU100" s="155"/>
      <c r="BV100" s="155"/>
      <c r="BW100" s="155"/>
      <c r="BX100" s="155"/>
      <c r="BY100" s="155"/>
      <c r="DN100" s="716">
        <v>448</v>
      </c>
      <c r="DO100" s="3" t="b">
        <f t="shared" si="15"/>
        <v>1</v>
      </c>
    </row>
    <row r="101" spans="1:119" ht="3" customHeight="1" x14ac:dyDescent="0.2">
      <c r="A101" s="1"/>
      <c r="B101" s="89"/>
      <c r="C101" s="71"/>
      <c r="D101" s="7"/>
      <c r="E101" s="306"/>
      <c r="F101" s="7"/>
      <c r="G101" s="7"/>
      <c r="H101" s="72"/>
      <c r="I101" s="73"/>
      <c r="J101" s="304"/>
      <c r="K101" s="304"/>
      <c r="L101" s="206"/>
      <c r="M101" s="38"/>
      <c r="N101" s="39"/>
      <c r="O101" s="39"/>
      <c r="P101" s="40"/>
      <c r="Q101" s="72"/>
      <c r="R101" s="73"/>
      <c r="S101" s="304"/>
      <c r="T101" s="304"/>
      <c r="U101" s="73"/>
      <c r="V101" s="56"/>
      <c r="W101" s="57"/>
      <c r="X101" s="66"/>
      <c r="Y101" s="66"/>
      <c r="Z101" s="58"/>
      <c r="AA101" s="56"/>
      <c r="AB101" s="57"/>
      <c r="AC101" s="66"/>
      <c r="AD101" s="66"/>
      <c r="AE101" s="58"/>
      <c r="AF101" s="56"/>
      <c r="AG101" s="57"/>
      <c r="AH101" s="66"/>
      <c r="AI101" s="66"/>
      <c r="AJ101" s="58"/>
      <c r="AK101" s="56"/>
      <c r="AL101" s="57"/>
      <c r="AM101" s="66"/>
      <c r="AN101" s="66"/>
      <c r="AO101" s="58"/>
      <c r="AP101" s="56"/>
      <c r="AQ101" s="57"/>
      <c r="AR101" s="66"/>
      <c r="AS101" s="66"/>
      <c r="AT101" s="58"/>
      <c r="AU101" s="56"/>
      <c r="AV101" s="57"/>
      <c r="AW101" s="66"/>
      <c r="AX101" s="66"/>
      <c r="AY101" s="58"/>
      <c r="AZ101" s="56"/>
      <c r="BA101" s="57"/>
      <c r="BB101" s="66"/>
      <c r="BC101" s="66"/>
      <c r="BD101" s="58"/>
      <c r="BE101" s="56"/>
      <c r="BF101" s="57"/>
      <c r="BG101" s="66"/>
      <c r="BH101" s="66"/>
      <c r="BI101" s="58"/>
      <c r="BJ101" s="56"/>
      <c r="BK101" s="57"/>
      <c r="BL101" s="66"/>
      <c r="BM101" s="66"/>
      <c r="BN101" s="58"/>
      <c r="BO101" s="155"/>
      <c r="BP101" s="155"/>
      <c r="BQ101" s="155"/>
      <c r="BR101" s="155"/>
      <c r="BS101" s="155"/>
      <c r="BT101" s="155"/>
      <c r="BU101" s="155"/>
      <c r="BV101" s="155"/>
      <c r="BW101" s="155"/>
      <c r="BX101" s="155"/>
      <c r="BY101" s="155"/>
      <c r="DN101" s="716"/>
      <c r="DO101" s="3" t="b">
        <f t="shared" si="15"/>
        <v>1</v>
      </c>
    </row>
    <row r="102" spans="1:119" ht="12.75" x14ac:dyDescent="0.2">
      <c r="A102" s="1">
        <v>94</v>
      </c>
      <c r="B102" s="89"/>
      <c r="C102" s="71" t="s">
        <v>165</v>
      </c>
      <c r="D102" s="7"/>
      <c r="E102" s="306">
        <v>2</v>
      </c>
      <c r="F102" s="90" t="str">
        <f t="shared" ref="F102:F109" si="18" xml:space="preserve"> VLOOKUP( $A102 &amp; F$1, TEXTDF, Sprachwahlcode + 1, FALSE )</f>
        <v>Kapitalanlagebestand</v>
      </c>
      <c r="G102" s="90"/>
      <c r="H102" s="72"/>
      <c r="I102" s="73"/>
      <c r="J102" s="309" t="str">
        <f xml:space="preserve"> VLOOKUP( $A102 &amp; J$1, TEXTDF, Sprachwahlcode + 1, FALSE )</f>
        <v>Buchwert</v>
      </c>
      <c r="K102" s="309" t="str">
        <f xml:space="preserve"> VLOOKUP( $A102 &amp; K$1, TEXTDF, Sprachwahlcode + 1, FALSE )</f>
        <v>Marktwert</v>
      </c>
      <c r="L102" s="206"/>
      <c r="M102" s="38"/>
      <c r="N102" s="39"/>
      <c r="O102" s="39"/>
      <c r="P102" s="40"/>
      <c r="Q102" s="72"/>
      <c r="R102" s="73"/>
      <c r="S102" s="309" t="str">
        <f>$J102</f>
        <v>Buchwert</v>
      </c>
      <c r="T102" s="309" t="str">
        <f>$K102</f>
        <v>Marktwert</v>
      </c>
      <c r="U102" s="73"/>
      <c r="V102" s="56"/>
      <c r="W102" s="57"/>
      <c r="X102" s="310" t="s">
        <v>326</v>
      </c>
      <c r="Y102" s="310" t="s">
        <v>320</v>
      </c>
      <c r="Z102" s="58"/>
      <c r="AA102" s="56"/>
      <c r="AB102" s="57"/>
      <c r="AC102" s="310" t="s">
        <v>326</v>
      </c>
      <c r="AD102" s="310" t="s">
        <v>320</v>
      </c>
      <c r="AE102" s="58"/>
      <c r="AF102" s="56"/>
      <c r="AG102" s="57"/>
      <c r="AH102" s="310" t="s">
        <v>326</v>
      </c>
      <c r="AI102" s="310" t="s">
        <v>320</v>
      </c>
      <c r="AJ102" s="58"/>
      <c r="AK102" s="56"/>
      <c r="AL102" s="57"/>
      <c r="AM102" s="310" t="s">
        <v>326</v>
      </c>
      <c r="AN102" s="310" t="s">
        <v>320</v>
      </c>
      <c r="AO102" s="58"/>
      <c r="AP102" s="56"/>
      <c r="AQ102" s="57"/>
      <c r="AR102" s="310" t="s">
        <v>326</v>
      </c>
      <c r="AS102" s="310" t="s">
        <v>320</v>
      </c>
      <c r="AT102" s="58"/>
      <c r="AU102" s="56"/>
      <c r="AV102" s="57"/>
      <c r="AW102" s="310" t="s">
        <v>326</v>
      </c>
      <c r="AX102" s="310" t="s">
        <v>320</v>
      </c>
      <c r="AY102" s="58"/>
      <c r="AZ102" s="56"/>
      <c r="BA102" s="57"/>
      <c r="BB102" s="310" t="s">
        <v>326</v>
      </c>
      <c r="BC102" s="310" t="s">
        <v>320</v>
      </c>
      <c r="BD102" s="58"/>
      <c r="BE102" s="56"/>
      <c r="BF102" s="57"/>
      <c r="BG102" s="310" t="s">
        <v>448</v>
      </c>
      <c r="BH102" s="310" t="s">
        <v>321</v>
      </c>
      <c r="BI102" s="58"/>
      <c r="BJ102" s="56"/>
      <c r="BK102" s="57"/>
      <c r="BL102" s="310" t="s">
        <v>326</v>
      </c>
      <c r="BM102" s="310" t="s">
        <v>320</v>
      </c>
      <c r="BN102" s="58"/>
      <c r="BO102" s="311"/>
      <c r="BP102" s="155"/>
      <c r="BQ102" s="155"/>
      <c r="BR102" s="155"/>
      <c r="BS102" s="155"/>
      <c r="BT102" s="155"/>
      <c r="BU102" s="155"/>
      <c r="BV102" s="155"/>
      <c r="BW102" s="155"/>
      <c r="BX102" s="155"/>
      <c r="BY102" s="155"/>
      <c r="DN102" s="715" t="s">
        <v>165</v>
      </c>
      <c r="DO102" s="3" t="b">
        <f t="shared" si="15"/>
        <v>1</v>
      </c>
    </row>
    <row r="103" spans="1:119" ht="12.75" x14ac:dyDescent="0.2">
      <c r="A103" s="1">
        <v>95</v>
      </c>
      <c r="B103" s="89">
        <v>417</v>
      </c>
      <c r="C103" s="71">
        <v>449</v>
      </c>
      <c r="D103" s="7"/>
      <c r="E103" s="306"/>
      <c r="F103" s="7" t="str">
        <f t="shared" si="18"/>
        <v>Kapitalanlagebestand zu Beginn des Rechnungsjahrs</v>
      </c>
      <c r="G103" s="7"/>
      <c r="H103" s="100"/>
      <c r="I103" s="101"/>
      <c r="J103" s="153">
        <f xml:space="preserve"> MAX($H$4,$L$5) * X103 + MAX($I$4,$L$5) * AC103 + MAX($J$4,$L$5) * AH103 + MAX($K$4,$L$5) * AM103 + MAX($L$4,$L$5) * AR103 + MAX($I$5,$L$5) * BB103 + MAX($H$5,$L$5) * AW103 + MAX($J$5,$L$5) * BG103 + MAX($K$5,$L$5) * BL103</f>
        <v>185674018.11279002</v>
      </c>
      <c r="K103" s="153">
        <f xml:space="preserve"> MAX($H$4,$L$5) * Y103 + MAX($I$4,$L$5) * AD103 + MAX($J$4,$L$5) * AI103 + MAX($K$4,$L$5) * AN103 + MAX($L$4,$L$5) * AS103 + MAX($I$5,$L$5) * BC103 + MAX($H$5,$L$5) * AX103 + MAX($J$5,$L$5) * BH103 + MAX($K$5,$L$5) * BM103</f>
        <v>206117916.33339429</v>
      </c>
      <c r="L103" s="206"/>
      <c r="M103" s="38"/>
      <c r="N103" s="39"/>
      <c r="O103" s="39"/>
      <c r="P103" s="40"/>
      <c r="Q103" s="100"/>
      <c r="R103" s="101"/>
      <c r="S103" s="312">
        <v>178521578.19793001</v>
      </c>
      <c r="T103" s="312">
        <v>197116212.14283442</v>
      </c>
      <c r="U103" s="313"/>
      <c r="V103" s="106"/>
      <c r="W103" s="107"/>
      <c r="X103" s="154">
        <v>66904726.693659998</v>
      </c>
      <c r="Y103" s="154">
        <v>75860940.267160013</v>
      </c>
      <c r="Z103" s="58"/>
      <c r="AA103" s="106"/>
      <c r="AB103" s="107"/>
      <c r="AC103" s="154">
        <v>56305616</v>
      </c>
      <c r="AD103" s="154">
        <v>61470421</v>
      </c>
      <c r="AE103" s="58"/>
      <c r="AF103" s="106"/>
      <c r="AG103" s="107"/>
      <c r="AH103" s="154">
        <v>18238198</v>
      </c>
      <c r="AI103" s="154">
        <v>20172392</v>
      </c>
      <c r="AJ103" s="58"/>
      <c r="AK103" s="106"/>
      <c r="AL103" s="107"/>
      <c r="AM103" s="153">
        <v>17824812.557609998</v>
      </c>
      <c r="AN103" s="153">
        <v>19422629.860679999</v>
      </c>
      <c r="AO103" s="58"/>
      <c r="AP103" s="106"/>
      <c r="AQ103" s="107"/>
      <c r="AR103" s="154">
        <v>10841162.84898</v>
      </c>
      <c r="AS103" s="154">
        <v>12172267.490734331</v>
      </c>
      <c r="AT103" s="58"/>
      <c r="AU103" s="106"/>
      <c r="AV103" s="107"/>
      <c r="AW103" s="154">
        <v>3468781.0120399999</v>
      </c>
      <c r="AX103" s="154">
        <v>3718904.6662900001</v>
      </c>
      <c r="AY103" s="58"/>
      <c r="AZ103" s="106"/>
      <c r="BA103" s="107"/>
      <c r="BB103" s="154">
        <v>8521678.2694100011</v>
      </c>
      <c r="BC103" s="154">
        <v>9417889.0065300018</v>
      </c>
      <c r="BD103" s="58"/>
      <c r="BE103" s="106"/>
      <c r="BF103" s="107"/>
      <c r="BG103" s="154">
        <v>3392688.52</v>
      </c>
      <c r="BH103" s="154">
        <v>3688322.0420000004</v>
      </c>
      <c r="BI103" s="58"/>
      <c r="BJ103" s="106"/>
      <c r="BK103" s="107"/>
      <c r="BL103" s="154">
        <v>176354.21109</v>
      </c>
      <c r="BM103" s="154">
        <v>194150</v>
      </c>
      <c r="BN103" s="58"/>
      <c r="BO103" s="155"/>
      <c r="BP103" s="155"/>
      <c r="BQ103" s="155"/>
      <c r="BR103" s="155"/>
      <c r="BS103" s="155"/>
      <c r="BT103" s="155"/>
      <c r="BU103" s="155"/>
      <c r="BV103" s="155"/>
      <c r="BW103" s="155"/>
      <c r="BX103" s="155"/>
      <c r="BY103" s="155"/>
      <c r="DN103" s="716">
        <v>449</v>
      </c>
      <c r="DO103" s="3" t="b">
        <f t="shared" si="15"/>
        <v>1</v>
      </c>
    </row>
    <row r="104" spans="1:119" ht="12.75" x14ac:dyDescent="0.2">
      <c r="A104" s="1">
        <v>96</v>
      </c>
      <c r="B104" s="89">
        <v>418</v>
      </c>
      <c r="C104" s="71">
        <v>450</v>
      </c>
      <c r="D104" s="7"/>
      <c r="E104" s="306"/>
      <c r="F104" s="113" t="str">
        <f t="shared" si="18"/>
        <v>Kapitalanlagebestand am Ende des Rechnungsjahrs  a)</v>
      </c>
      <c r="G104" s="113"/>
      <c r="H104" s="115"/>
      <c r="I104" s="116"/>
      <c r="J104" s="129">
        <f xml:space="preserve"> MAX($H$4,$L$5) * X104 + MAX($I$4,$L$5) * AC104 + MAX($J$4,$L$5) * AH104 + MAX($K$4,$L$5) * AM104 + MAX($L$4,$L$5) * AR104 + MAX($I$5,$L$5) * BB104 + MAX($H$5,$L$5) * AW104 + MAX($J$5,$L$5) * BG104 + MAX($K$5,$L$5) * BL104</f>
        <v>187565940.23003</v>
      </c>
      <c r="K104" s="129">
        <f xml:space="preserve"> MAX($H$4,$L$5) * Y104 + MAX($I$4,$L$5) * AD104 + MAX($J$4,$L$5) * AI104 + MAX($K$4,$L$5) * AN104 + MAX($L$4,$L$5) * AS104 + MAX($I$5,$L$5) * BC104 + MAX($H$5,$L$5) * AX104 + MAX($J$5,$L$5) * BH104 + MAX($K$5,$L$5) * BM104</f>
        <v>209353428.57886529</v>
      </c>
      <c r="L104" s="206"/>
      <c r="M104" s="38"/>
      <c r="N104" s="39"/>
      <c r="O104" s="39"/>
      <c r="P104" s="40"/>
      <c r="Q104" s="115"/>
      <c r="R104" s="116"/>
      <c r="S104" s="314">
        <v>185674018.11279002</v>
      </c>
      <c r="T104" s="314">
        <v>206137991.94727433</v>
      </c>
      <c r="U104" s="313"/>
      <c r="V104" s="121"/>
      <c r="W104" s="113"/>
      <c r="X104" s="131">
        <v>68892264.427850008</v>
      </c>
      <c r="Y104" s="131">
        <v>78330185.884130001</v>
      </c>
      <c r="Z104" s="58"/>
      <c r="AA104" s="121"/>
      <c r="AB104" s="113"/>
      <c r="AC104" s="131">
        <v>54378211.991179995</v>
      </c>
      <c r="AD104" s="131">
        <v>60448557.952330001</v>
      </c>
      <c r="AE104" s="58"/>
      <c r="AF104" s="121"/>
      <c r="AG104" s="113"/>
      <c r="AH104" s="131">
        <v>18720409.513159998</v>
      </c>
      <c r="AI104" s="131">
        <v>20622148.847340003</v>
      </c>
      <c r="AJ104" s="58"/>
      <c r="AK104" s="121"/>
      <c r="AL104" s="113"/>
      <c r="AM104" s="129">
        <v>18463331.598240003</v>
      </c>
      <c r="AN104" s="129">
        <v>20033634.03985</v>
      </c>
      <c r="AO104" s="58"/>
      <c r="AP104" s="121"/>
      <c r="AQ104" s="113"/>
      <c r="AR104" s="131">
        <v>11065668.068190003</v>
      </c>
      <c r="AS104" s="131">
        <v>12449604.619915292</v>
      </c>
      <c r="AT104" s="58"/>
      <c r="AU104" s="121"/>
      <c r="AV104" s="113"/>
      <c r="AW104" s="131">
        <v>3692828.4847200001</v>
      </c>
      <c r="AX104" s="131">
        <v>3940659.82712</v>
      </c>
      <c r="AY104" s="58"/>
      <c r="AZ104" s="121"/>
      <c r="BA104" s="113"/>
      <c r="BB104" s="131">
        <v>8802727.406659998</v>
      </c>
      <c r="BC104" s="131">
        <v>9651021.8481799979</v>
      </c>
      <c r="BD104" s="58"/>
      <c r="BE104" s="121"/>
      <c r="BF104" s="113"/>
      <c r="BG104" s="131">
        <v>3379928.5490000001</v>
      </c>
      <c r="BH104" s="131">
        <v>3691211.5600000005</v>
      </c>
      <c r="BI104" s="58"/>
      <c r="BJ104" s="121"/>
      <c r="BK104" s="113"/>
      <c r="BL104" s="131">
        <v>170570.19103000002</v>
      </c>
      <c r="BM104" s="131">
        <v>186404</v>
      </c>
      <c r="BN104" s="58"/>
      <c r="BO104" s="155"/>
      <c r="BP104" s="155"/>
      <c r="BQ104" s="155"/>
      <c r="BR104" s="155"/>
      <c r="BS104" s="155"/>
      <c r="BT104" s="155"/>
      <c r="BU104" s="155"/>
      <c r="BV104" s="155"/>
      <c r="BW104" s="155"/>
      <c r="BX104" s="155"/>
      <c r="BY104" s="155"/>
      <c r="DN104" s="716">
        <v>450</v>
      </c>
      <c r="DO104" s="3" t="b">
        <f t="shared" si="15"/>
        <v>1</v>
      </c>
    </row>
    <row r="105" spans="1:119" ht="15" customHeight="1" x14ac:dyDescent="0.2">
      <c r="A105" s="1">
        <v>97</v>
      </c>
      <c r="B105" s="89"/>
      <c r="C105" s="71" t="s">
        <v>166</v>
      </c>
      <c r="D105" s="7"/>
      <c r="E105" s="306"/>
      <c r="F105" s="315" t="str">
        <f t="shared" si="18"/>
        <v>a) Total Kapitalanlagen minus Verpflichtungen aus derivativen Finanzinstrumenten</v>
      </c>
      <c r="G105" s="315"/>
      <c r="H105" s="72"/>
      <c r="I105" s="73"/>
      <c r="J105" s="316"/>
      <c r="K105" s="317"/>
      <c r="L105" s="206"/>
      <c r="M105" s="38"/>
      <c r="N105" s="39"/>
      <c r="O105" s="39"/>
      <c r="P105" s="40"/>
      <c r="Q105" s="72"/>
      <c r="R105" s="73"/>
      <c r="S105" s="318"/>
      <c r="T105" s="319"/>
      <c r="U105" s="313"/>
      <c r="V105" s="56"/>
      <c r="W105" s="57"/>
      <c r="X105" s="57"/>
      <c r="Y105" s="140"/>
      <c r="Z105" s="58"/>
      <c r="AA105" s="56"/>
      <c r="AB105" s="57"/>
      <c r="AC105" s="57"/>
      <c r="AD105" s="140"/>
      <c r="AE105" s="58"/>
      <c r="AF105" s="56"/>
      <c r="AG105" s="57"/>
      <c r="AH105" s="57"/>
      <c r="AI105" s="140"/>
      <c r="AJ105" s="58"/>
      <c r="AK105" s="56"/>
      <c r="AL105" s="57"/>
      <c r="AM105" s="57"/>
      <c r="AN105" s="140"/>
      <c r="AO105" s="58"/>
      <c r="AP105" s="56"/>
      <c r="AQ105" s="57"/>
      <c r="AR105" s="57"/>
      <c r="AS105" s="140"/>
      <c r="AT105" s="58"/>
      <c r="AU105" s="56"/>
      <c r="AV105" s="57"/>
      <c r="AW105" s="57"/>
      <c r="AX105" s="140"/>
      <c r="AY105" s="58"/>
      <c r="AZ105" s="56"/>
      <c r="BA105" s="57"/>
      <c r="BB105" s="57"/>
      <c r="BC105" s="140"/>
      <c r="BD105" s="58"/>
      <c r="BE105" s="56"/>
      <c r="BF105" s="57"/>
      <c r="BG105" s="57"/>
      <c r="BH105" s="140"/>
      <c r="BI105" s="58"/>
      <c r="BJ105" s="56"/>
      <c r="BK105" s="57"/>
      <c r="BL105" s="57"/>
      <c r="BM105" s="140"/>
      <c r="BN105" s="58"/>
      <c r="BO105" s="155"/>
      <c r="BP105" s="155"/>
      <c r="BQ105" s="155"/>
      <c r="BR105" s="155"/>
      <c r="BS105" s="155"/>
      <c r="BT105" s="155"/>
      <c r="BU105" s="155"/>
      <c r="BV105" s="155"/>
      <c r="BW105" s="155"/>
      <c r="BX105" s="155"/>
      <c r="BY105" s="155"/>
      <c r="DN105" s="715" t="s">
        <v>166</v>
      </c>
      <c r="DO105" s="3" t="b">
        <f t="shared" si="15"/>
        <v>1</v>
      </c>
    </row>
    <row r="106" spans="1:119" ht="12.75" x14ac:dyDescent="0.2">
      <c r="A106" s="1">
        <v>98</v>
      </c>
      <c r="B106" s="89"/>
      <c r="C106" s="71" t="s">
        <v>167</v>
      </c>
      <c r="D106" s="7"/>
      <c r="E106" s="306">
        <v>3</v>
      </c>
      <c r="F106" s="320" t="str">
        <f t="shared" si="18"/>
        <v>Bewertungsreserven</v>
      </c>
      <c r="G106" s="320"/>
      <c r="H106" s="72"/>
      <c r="I106" s="73"/>
      <c r="J106" s="316"/>
      <c r="K106" s="317"/>
      <c r="L106" s="206"/>
      <c r="M106" s="38"/>
      <c r="N106" s="39"/>
      <c r="O106" s="39"/>
      <c r="P106" s="40"/>
      <c r="Q106" s="72"/>
      <c r="R106" s="73"/>
      <c r="S106" s="318"/>
      <c r="T106" s="319"/>
      <c r="U106" s="313"/>
      <c r="V106" s="56"/>
      <c r="W106" s="57"/>
      <c r="X106" s="57"/>
      <c r="Y106" s="140"/>
      <c r="Z106" s="58"/>
      <c r="AA106" s="56"/>
      <c r="AB106" s="57"/>
      <c r="AC106" s="57"/>
      <c r="AD106" s="140"/>
      <c r="AE106" s="58"/>
      <c r="AF106" s="56"/>
      <c r="AG106" s="57"/>
      <c r="AH106" s="57"/>
      <c r="AI106" s="140"/>
      <c r="AJ106" s="58"/>
      <c r="AK106" s="56"/>
      <c r="AL106" s="57"/>
      <c r="AM106" s="57"/>
      <c r="AN106" s="140"/>
      <c r="AO106" s="58"/>
      <c r="AP106" s="56"/>
      <c r="AQ106" s="57"/>
      <c r="AR106" s="57"/>
      <c r="AS106" s="140"/>
      <c r="AT106" s="58"/>
      <c r="AU106" s="56"/>
      <c r="AV106" s="57"/>
      <c r="AW106" s="57"/>
      <c r="AX106" s="140"/>
      <c r="AY106" s="58"/>
      <c r="AZ106" s="56"/>
      <c r="BA106" s="57"/>
      <c r="BB106" s="57"/>
      <c r="BC106" s="140"/>
      <c r="BD106" s="58"/>
      <c r="BE106" s="56"/>
      <c r="BF106" s="57"/>
      <c r="BG106" s="57"/>
      <c r="BH106" s="140"/>
      <c r="BI106" s="58"/>
      <c r="BJ106" s="56"/>
      <c r="BK106" s="57"/>
      <c r="BL106" s="57"/>
      <c r="BM106" s="140"/>
      <c r="BN106" s="58"/>
      <c r="BO106" s="155"/>
      <c r="BP106" s="155"/>
      <c r="BQ106" s="155"/>
      <c r="BR106" s="155"/>
      <c r="BS106" s="155"/>
      <c r="BT106" s="155"/>
      <c r="BU106" s="155"/>
      <c r="BV106" s="155"/>
      <c r="BW106" s="155"/>
      <c r="BX106" s="155"/>
      <c r="BY106" s="155"/>
      <c r="DN106" s="715" t="s">
        <v>167</v>
      </c>
      <c r="DO106" s="3" t="b">
        <f t="shared" si="15"/>
        <v>1</v>
      </c>
    </row>
    <row r="107" spans="1:119" ht="12.75" x14ac:dyDescent="0.2">
      <c r="A107" s="1">
        <v>99</v>
      </c>
      <c r="B107" s="89" t="s">
        <v>168</v>
      </c>
      <c r="C107" s="71">
        <v>451</v>
      </c>
      <c r="D107" s="7"/>
      <c r="E107" s="306"/>
      <c r="F107" s="113" t="str">
        <f t="shared" si="18"/>
        <v>Bewertungsreserven zu Beginn des Rechnungsjahrs</v>
      </c>
      <c r="G107" s="113"/>
      <c r="H107" s="100"/>
      <c r="I107" s="101"/>
      <c r="J107" s="321"/>
      <c r="K107" s="322">
        <f xml:space="preserve"> MAX($H$4,$L$5) * Y107 + MAX($I$4,$L$5) * AD107 + MAX($J$4,$L$5) * AI107 + MAX($K$4,$L$5) * AN107 + MAX($L$4,$L$5) * AS107 + MAX($I$5,$L$5) * BC107 + MAX($H$5,$L$5) * AX107 + MAX($J$5,$L$5) * BH107 + MAX($K$5,$L$5) * BM107</f>
        <v>20443898.220604349</v>
      </c>
      <c r="L107" s="206"/>
      <c r="M107" s="38"/>
      <c r="N107" s="39"/>
      <c r="O107" s="39"/>
      <c r="P107" s="40"/>
      <c r="Q107" s="100"/>
      <c r="R107" s="101"/>
      <c r="S107" s="323"/>
      <c r="T107" s="324">
        <v>18594633.944904398</v>
      </c>
      <c r="U107" s="313"/>
      <c r="V107" s="106"/>
      <c r="W107" s="107"/>
      <c r="X107" s="107"/>
      <c r="Y107" s="325">
        <v>8956213.5735000148</v>
      </c>
      <c r="Z107" s="58"/>
      <c r="AA107" s="106"/>
      <c r="AB107" s="107"/>
      <c r="AC107" s="107"/>
      <c r="AD107" s="325">
        <v>5164805</v>
      </c>
      <c r="AE107" s="58"/>
      <c r="AF107" s="106"/>
      <c r="AG107" s="107"/>
      <c r="AH107" s="107"/>
      <c r="AI107" s="325">
        <v>1934194</v>
      </c>
      <c r="AJ107" s="58"/>
      <c r="AK107" s="106"/>
      <c r="AL107" s="107"/>
      <c r="AM107" s="107"/>
      <c r="AN107" s="326">
        <v>1597817.3030700013</v>
      </c>
      <c r="AO107" s="58"/>
      <c r="AP107" s="106"/>
      <c r="AQ107" s="107"/>
      <c r="AR107" s="107"/>
      <c r="AS107" s="325">
        <v>1331104.6417543311</v>
      </c>
      <c r="AT107" s="58"/>
      <c r="AU107" s="106"/>
      <c r="AV107" s="107"/>
      <c r="AW107" s="107"/>
      <c r="AX107" s="325">
        <v>250123.65425000014</v>
      </c>
      <c r="AY107" s="58"/>
      <c r="AZ107" s="106"/>
      <c r="BA107" s="107"/>
      <c r="BB107" s="107"/>
      <c r="BC107" s="325">
        <v>896210.73712000065</v>
      </c>
      <c r="BD107" s="58"/>
      <c r="BE107" s="106"/>
      <c r="BF107" s="107"/>
      <c r="BG107" s="107"/>
      <c r="BH107" s="325">
        <v>295633.52200000035</v>
      </c>
      <c r="BI107" s="58"/>
      <c r="BJ107" s="106"/>
      <c r="BK107" s="107"/>
      <c r="BL107" s="107"/>
      <c r="BM107" s="325">
        <v>17795.788910000003</v>
      </c>
      <c r="BN107" s="58"/>
      <c r="BO107" s="155"/>
      <c r="BP107" s="155"/>
      <c r="BQ107" s="155"/>
      <c r="BR107" s="155"/>
      <c r="BS107" s="155"/>
      <c r="BT107" s="155"/>
      <c r="BU107" s="155"/>
      <c r="BV107" s="155"/>
      <c r="BW107" s="155"/>
      <c r="BX107" s="155"/>
      <c r="BY107" s="155"/>
      <c r="DN107" s="716">
        <v>451</v>
      </c>
      <c r="DO107" s="3" t="b">
        <f t="shared" si="15"/>
        <v>1</v>
      </c>
    </row>
    <row r="108" spans="1:119" ht="12.75" x14ac:dyDescent="0.2">
      <c r="A108" s="1">
        <v>100</v>
      </c>
      <c r="B108" s="89" t="s">
        <v>169</v>
      </c>
      <c r="C108" s="71">
        <v>452</v>
      </c>
      <c r="D108" s="7"/>
      <c r="E108" s="306"/>
      <c r="F108" s="113" t="str">
        <f t="shared" si="18"/>
        <v>Bewertungsreserven am Ende des Rechnungsjahrs</v>
      </c>
      <c r="G108" s="107"/>
      <c r="H108" s="100"/>
      <c r="I108" s="101"/>
      <c r="J108" s="303"/>
      <c r="K108" s="322">
        <f xml:space="preserve"> MAX($H$4,$L$5) * Y108 + MAX($I$4,$L$5) * AD108 + MAX($J$4,$L$5) * AI108 + MAX($K$4,$L$5) * AN108 + MAX($L$4,$L$5) * AS108 + MAX($I$5,$L$5) * BC108 + MAX($H$5,$L$5) * AX108 + MAX($J$5,$L$5) * BH108 + MAX($K$5,$L$5) * BM108</f>
        <v>21787488.348835286</v>
      </c>
      <c r="L108" s="206"/>
      <c r="M108" s="38"/>
      <c r="N108" s="39"/>
      <c r="O108" s="39"/>
      <c r="P108" s="40"/>
      <c r="Q108" s="100"/>
      <c r="R108" s="101"/>
      <c r="S108" s="327"/>
      <c r="T108" s="324">
        <v>20463973.834484346</v>
      </c>
      <c r="U108" s="313"/>
      <c r="V108" s="121"/>
      <c r="W108" s="113"/>
      <c r="X108" s="113"/>
      <c r="Y108" s="300">
        <v>9437921.4562799931</v>
      </c>
      <c r="Z108" s="58"/>
      <c r="AA108" s="121"/>
      <c r="AB108" s="113"/>
      <c r="AC108" s="113"/>
      <c r="AD108" s="300">
        <v>6070345.9611500055</v>
      </c>
      <c r="AE108" s="58"/>
      <c r="AF108" s="121"/>
      <c r="AG108" s="113"/>
      <c r="AH108" s="113"/>
      <c r="AI108" s="300">
        <v>1901739.3341800049</v>
      </c>
      <c r="AJ108" s="58"/>
      <c r="AK108" s="121"/>
      <c r="AL108" s="113"/>
      <c r="AM108" s="113"/>
      <c r="AN108" s="299">
        <v>1570302.4416099973</v>
      </c>
      <c r="AO108" s="58"/>
      <c r="AP108" s="121"/>
      <c r="AQ108" s="113"/>
      <c r="AR108" s="113"/>
      <c r="AS108" s="300">
        <v>1383936.5517252889</v>
      </c>
      <c r="AT108" s="58"/>
      <c r="AU108" s="121"/>
      <c r="AV108" s="113"/>
      <c r="AW108" s="113"/>
      <c r="AX108" s="300">
        <v>247831.34239999996</v>
      </c>
      <c r="AY108" s="58"/>
      <c r="AZ108" s="121"/>
      <c r="BA108" s="113"/>
      <c r="BB108" s="113"/>
      <c r="BC108" s="300">
        <v>848294.44151999988</v>
      </c>
      <c r="BD108" s="58"/>
      <c r="BE108" s="121"/>
      <c r="BF108" s="113"/>
      <c r="BG108" s="113"/>
      <c r="BH108" s="300">
        <v>311283.01100000041</v>
      </c>
      <c r="BI108" s="58"/>
      <c r="BJ108" s="121"/>
      <c r="BK108" s="113"/>
      <c r="BL108" s="113"/>
      <c r="BM108" s="300">
        <v>15833.808969999984</v>
      </c>
      <c r="BN108" s="58"/>
      <c r="BO108" s="155"/>
      <c r="BP108" s="155"/>
      <c r="BQ108" s="155"/>
      <c r="BR108" s="155"/>
      <c r="BS108" s="155"/>
      <c r="BT108" s="155"/>
      <c r="BU108" s="155"/>
      <c r="BV108" s="155"/>
      <c r="BW108" s="155"/>
      <c r="BX108" s="155"/>
      <c r="BY108" s="155"/>
      <c r="DN108" s="716">
        <v>452</v>
      </c>
      <c r="DO108" s="3" t="b">
        <f t="shared" si="15"/>
        <v>1</v>
      </c>
    </row>
    <row r="109" spans="1:119" ht="13.5" thickBot="1" x14ac:dyDescent="0.25">
      <c r="A109" s="1">
        <v>101</v>
      </c>
      <c r="B109" s="89" t="s">
        <v>170</v>
      </c>
      <c r="C109" s="71">
        <v>453</v>
      </c>
      <c r="D109" s="7"/>
      <c r="E109" s="306"/>
      <c r="F109" s="113" t="str">
        <f t="shared" si="18"/>
        <v>Veränderung der Bewertungsreserven</v>
      </c>
      <c r="G109" s="113"/>
      <c r="H109" s="115"/>
      <c r="I109" s="116"/>
      <c r="J109" s="303"/>
      <c r="K109" s="293">
        <f xml:space="preserve"> MAX($H$4,$L$5) * Y109 + MAX($I$4,$L$5) * AD109 + MAX($J$4,$L$5) * AI109 + MAX($K$4,$L$5) * AN109 + MAX($L$4,$L$5) * AS109 + MAX($I$5,$L$5) * BC109 + MAX($H$5,$L$5) * AX109 + MAX($J$5,$L$5) * BH109 + MAX($K$5,$L$5) * BM109</f>
        <v>1343590.1282309415</v>
      </c>
      <c r="L109" s="206"/>
      <c r="M109" s="38"/>
      <c r="N109" s="39"/>
      <c r="O109" s="39"/>
      <c r="P109" s="40"/>
      <c r="Q109" s="115"/>
      <c r="R109" s="116"/>
      <c r="S109" s="327"/>
      <c r="T109" s="328">
        <v>1869339.8895799476</v>
      </c>
      <c r="U109" s="313"/>
      <c r="V109" s="121"/>
      <c r="W109" s="113"/>
      <c r="X109" s="113"/>
      <c r="Y109" s="294">
        <v>481707.88277997822</v>
      </c>
      <c r="Z109" s="58"/>
      <c r="AA109" s="121"/>
      <c r="AB109" s="113"/>
      <c r="AC109" s="113"/>
      <c r="AD109" s="294">
        <v>905540.96115000546</v>
      </c>
      <c r="AE109" s="58"/>
      <c r="AF109" s="121"/>
      <c r="AG109" s="113"/>
      <c r="AH109" s="113"/>
      <c r="AI109" s="294">
        <v>-32454.665819995105</v>
      </c>
      <c r="AJ109" s="58"/>
      <c r="AK109" s="121"/>
      <c r="AL109" s="113"/>
      <c r="AM109" s="113"/>
      <c r="AN109" s="293">
        <v>-27514.861460004002</v>
      </c>
      <c r="AO109" s="58"/>
      <c r="AP109" s="121"/>
      <c r="AQ109" s="113"/>
      <c r="AR109" s="113"/>
      <c r="AS109" s="294">
        <v>52831.909970957786</v>
      </c>
      <c r="AT109" s="58"/>
      <c r="AU109" s="121"/>
      <c r="AV109" s="113"/>
      <c r="AW109" s="113"/>
      <c r="AX109" s="294">
        <v>-2292.3118500001729</v>
      </c>
      <c r="AY109" s="58"/>
      <c r="AZ109" s="121"/>
      <c r="BA109" s="113"/>
      <c r="BB109" s="113"/>
      <c r="BC109" s="294">
        <v>-47916.295600000769</v>
      </c>
      <c r="BD109" s="58"/>
      <c r="BE109" s="121"/>
      <c r="BF109" s="113"/>
      <c r="BG109" s="113"/>
      <c r="BH109" s="294">
        <v>15649.48900000006</v>
      </c>
      <c r="BI109" s="58"/>
      <c r="BJ109" s="121"/>
      <c r="BK109" s="113"/>
      <c r="BL109" s="113"/>
      <c r="BM109" s="294">
        <v>-1961.9799400000193</v>
      </c>
      <c r="BN109" s="58"/>
      <c r="BO109" s="155"/>
      <c r="BP109" s="155"/>
      <c r="BQ109" s="155"/>
      <c r="BR109" s="155"/>
      <c r="BS109" s="155"/>
      <c r="BT109" s="155"/>
      <c r="BU109" s="155"/>
      <c r="BV109" s="155"/>
      <c r="BW109" s="155"/>
      <c r="BX109" s="155"/>
      <c r="BY109" s="155"/>
      <c r="DN109" s="716">
        <v>453</v>
      </c>
      <c r="DO109" s="3" t="b">
        <f t="shared" si="15"/>
        <v>1</v>
      </c>
    </row>
    <row r="110" spans="1:119" ht="3" customHeight="1" x14ac:dyDescent="0.2">
      <c r="A110" s="1"/>
      <c r="B110" s="89"/>
      <c r="C110" s="71" t="s">
        <v>171</v>
      </c>
      <c r="D110" s="7"/>
      <c r="E110" s="306"/>
      <c r="F110" s="7"/>
      <c r="G110" s="7"/>
      <c r="H110" s="72"/>
      <c r="I110" s="73"/>
      <c r="J110" s="329"/>
      <c r="K110" s="304"/>
      <c r="L110" s="206"/>
      <c r="M110" s="38"/>
      <c r="N110" s="39"/>
      <c r="O110" s="39"/>
      <c r="P110" s="40"/>
      <c r="Q110" s="72"/>
      <c r="R110" s="73"/>
      <c r="S110" s="330"/>
      <c r="T110" s="331"/>
      <c r="U110" s="313"/>
      <c r="V110" s="56"/>
      <c r="W110" s="57"/>
      <c r="X110" s="162" t="s">
        <v>461</v>
      </c>
      <c r="Y110" s="66" t="s">
        <v>462</v>
      </c>
      <c r="Z110" s="58"/>
      <c r="AA110" s="56"/>
      <c r="AB110" s="57"/>
      <c r="AC110" s="162" t="s">
        <v>461</v>
      </c>
      <c r="AD110" s="66" t="s">
        <v>462</v>
      </c>
      <c r="AE110" s="58"/>
      <c r="AF110" s="56"/>
      <c r="AG110" s="57"/>
      <c r="AH110" s="162" t="s">
        <v>461</v>
      </c>
      <c r="AI110" s="66" t="s">
        <v>462</v>
      </c>
      <c r="AJ110" s="58"/>
      <c r="AK110" s="56"/>
      <c r="AL110" s="57"/>
      <c r="AM110" s="162" t="s">
        <v>461</v>
      </c>
      <c r="AN110" s="66" t="s">
        <v>462</v>
      </c>
      <c r="AO110" s="58"/>
      <c r="AP110" s="56"/>
      <c r="AQ110" s="57"/>
      <c r="AR110" s="162" t="s">
        <v>461</v>
      </c>
      <c r="AS110" s="66" t="s">
        <v>462</v>
      </c>
      <c r="AT110" s="58"/>
      <c r="AU110" s="56"/>
      <c r="AV110" s="57"/>
      <c r="AW110" s="162" t="s">
        <v>461</v>
      </c>
      <c r="AX110" s="66" t="s">
        <v>462</v>
      </c>
      <c r="AY110" s="58"/>
      <c r="AZ110" s="56"/>
      <c r="BA110" s="57"/>
      <c r="BB110" s="162" t="s">
        <v>461</v>
      </c>
      <c r="BC110" s="66" t="s">
        <v>462</v>
      </c>
      <c r="BD110" s="58"/>
      <c r="BE110" s="56"/>
      <c r="BF110" s="57"/>
      <c r="BG110" s="162" t="s">
        <v>1021</v>
      </c>
      <c r="BH110" s="66" t="s">
        <v>1022</v>
      </c>
      <c r="BI110" s="58"/>
      <c r="BJ110" s="56"/>
      <c r="BK110" s="57"/>
      <c r="BL110" s="162" t="s">
        <v>461</v>
      </c>
      <c r="BM110" s="66" t="s">
        <v>462</v>
      </c>
      <c r="BN110" s="58"/>
      <c r="BO110" s="155"/>
      <c r="BP110" s="155"/>
      <c r="BQ110" s="155"/>
      <c r="BR110" s="155"/>
      <c r="BS110" s="155"/>
      <c r="BT110" s="155"/>
      <c r="BU110" s="155"/>
      <c r="BV110" s="155"/>
      <c r="BW110" s="155"/>
      <c r="BX110" s="155"/>
      <c r="BY110" s="155"/>
      <c r="DN110" s="715" t="s">
        <v>171</v>
      </c>
      <c r="DO110" s="3" t="b">
        <f t="shared" si="15"/>
        <v>1</v>
      </c>
    </row>
    <row r="111" spans="1:119" ht="12.75" x14ac:dyDescent="0.2">
      <c r="A111" s="1">
        <v>103</v>
      </c>
      <c r="B111" s="89">
        <v>419</v>
      </c>
      <c r="C111" s="71">
        <v>454</v>
      </c>
      <c r="D111" s="7"/>
      <c r="E111" s="306">
        <v>4</v>
      </c>
      <c r="F111" s="7" t="str">
        <f xml:space="preserve"> VLOOKUP( $A111 &amp; F$1, TEXTDF, Sprachwahlcode + 1, FALSE )</f>
        <v>Rendite auf Buchwerten brutto / netto</v>
      </c>
      <c r="G111" s="107"/>
      <c r="H111" s="100"/>
      <c r="I111" s="101"/>
      <c r="J111" s="332">
        <f>IF( J$103 + J$104 &gt; 0, J$100 / ( ( J$103 + J$104 ) / 2 ), 0 )</f>
        <v>2.3245166274939832E-2</v>
      </c>
      <c r="K111" s="333">
        <f>IF( J$103 + J$104 &gt; 0, K$100 / ( ( J$103 + J$104 ) / 2 ), 0 )</f>
        <v>2.0447439561479663E-2</v>
      </c>
      <c r="L111" s="206"/>
      <c r="M111" s="38"/>
      <c r="N111" s="39"/>
      <c r="O111" s="39"/>
      <c r="P111" s="40"/>
      <c r="Q111" s="100"/>
      <c r="R111" s="101"/>
      <c r="S111" s="334">
        <v>2.8896798856385075E-2</v>
      </c>
      <c r="T111" s="335">
        <v>2.617939177492289E-2</v>
      </c>
      <c r="U111" s="313"/>
      <c r="V111" s="106"/>
      <c r="W111" s="107"/>
      <c r="X111" s="336">
        <v>2.1914332080577463E-2</v>
      </c>
      <c r="Y111" s="337">
        <v>1.9475480659166697E-2</v>
      </c>
      <c r="Z111" s="58"/>
      <c r="AA111" s="106"/>
      <c r="AB111" s="107"/>
      <c r="AC111" s="336">
        <v>2.5028053008979301E-2</v>
      </c>
      <c r="AD111" s="337">
        <v>2.108127294789567E-2</v>
      </c>
      <c r="AE111" s="58"/>
      <c r="AF111" s="106"/>
      <c r="AG111" s="107"/>
      <c r="AH111" s="336">
        <v>2.421420695683248E-2</v>
      </c>
      <c r="AI111" s="337">
        <v>2.0867456112500567E-2</v>
      </c>
      <c r="AJ111" s="58"/>
      <c r="AK111" s="106"/>
      <c r="AL111" s="107"/>
      <c r="AM111" s="332">
        <v>2.1352427038214581E-2</v>
      </c>
      <c r="AN111" s="333">
        <v>1.9599365355401997E-2</v>
      </c>
      <c r="AO111" s="58"/>
      <c r="AP111" s="106"/>
      <c r="AQ111" s="107"/>
      <c r="AR111" s="336">
        <v>2.5518355968700116E-2</v>
      </c>
      <c r="AS111" s="337">
        <v>2.3657967571100971E-2</v>
      </c>
      <c r="AT111" s="58"/>
      <c r="AU111" s="106"/>
      <c r="AV111" s="107"/>
      <c r="AW111" s="336">
        <v>1.7948781286965466E-2</v>
      </c>
      <c r="AX111" s="337">
        <v>1.7117694336093218E-2</v>
      </c>
      <c r="AY111" s="58"/>
      <c r="AZ111" s="106"/>
      <c r="BA111" s="107"/>
      <c r="BB111" s="336">
        <v>2.3967638635566328E-2</v>
      </c>
      <c r="BC111" s="337">
        <v>2.239258650331968E-2</v>
      </c>
      <c r="BD111" s="58"/>
      <c r="BE111" s="106"/>
      <c r="BF111" s="107"/>
      <c r="BG111" s="336">
        <v>2.1399241463595588E-2</v>
      </c>
      <c r="BH111" s="337">
        <v>1.932498628913697E-2</v>
      </c>
      <c r="BI111" s="58"/>
      <c r="BJ111" s="106"/>
      <c r="BK111" s="107"/>
      <c r="BL111" s="336">
        <v>3.5852371421534412E-2</v>
      </c>
      <c r="BM111" s="337">
        <v>3.3427423983824318E-2</v>
      </c>
      <c r="BN111" s="58"/>
      <c r="BO111" s="155"/>
      <c r="BP111" s="155"/>
      <c r="BQ111" s="155"/>
      <c r="BR111" s="155"/>
      <c r="BS111" s="155"/>
      <c r="BT111" s="155"/>
      <c r="BU111" s="155"/>
      <c r="BV111" s="155"/>
      <c r="BW111" s="155"/>
      <c r="BX111" s="155"/>
      <c r="BY111" s="155"/>
      <c r="DN111" s="716">
        <v>454</v>
      </c>
      <c r="DO111" s="3" t="b">
        <f t="shared" si="15"/>
        <v>1</v>
      </c>
    </row>
    <row r="112" spans="1:119" ht="12.75" x14ac:dyDescent="0.2">
      <c r="A112" s="1">
        <v>104</v>
      </c>
      <c r="B112" s="89">
        <v>420</v>
      </c>
      <c r="C112" s="71">
        <v>455</v>
      </c>
      <c r="D112" s="7"/>
      <c r="E112" s="306">
        <v>5</v>
      </c>
      <c r="F112" s="113" t="str">
        <f xml:space="preserve"> VLOOKUP( $A112 &amp; F$1, TEXTDF, Sprachwahlcode + 1, FALSE )</f>
        <v>Performance auf Marktwerten brutto / netto</v>
      </c>
      <c r="G112" s="107"/>
      <c r="H112" s="100"/>
      <c r="I112" s="101"/>
      <c r="J112" s="338">
        <f>IF( K$103 + K$104 &gt; 0, ( J$100 + ( K$108 - K$107 ) ) / ( ( K$103+K$104 ) / 2 ), 0 )</f>
        <v>2.7350153717561571E-2</v>
      </c>
      <c r="K112" s="333">
        <f>IF( K$103 + K$104 &gt; 0, ( K$100 + ( K$108 - K$107 ) ) / ( ( K$103 + K$104 ) / 2 ), 0 )</f>
        <v>2.4836807334534864E-2</v>
      </c>
      <c r="L112" s="339"/>
      <c r="M112" s="38"/>
      <c r="N112" s="39"/>
      <c r="O112" s="39"/>
      <c r="P112" s="40"/>
      <c r="Q112" s="100"/>
      <c r="R112" s="101"/>
      <c r="S112" s="340">
        <v>3.5369170427656395E-2</v>
      </c>
      <c r="T112" s="335">
        <v>3.2914967390430407E-2</v>
      </c>
      <c r="U112" s="341"/>
      <c r="V112" s="106"/>
      <c r="W112" s="107"/>
      <c r="X112" s="342">
        <v>2.5548267418935372E-2</v>
      </c>
      <c r="Y112" s="337">
        <v>2.3400357269456065E-2</v>
      </c>
      <c r="Z112" s="58"/>
      <c r="AA112" s="106"/>
      <c r="AB112" s="107"/>
      <c r="AC112" s="342">
        <v>3.7576451803219918E-2</v>
      </c>
      <c r="AD112" s="337">
        <v>3.3993377788379249E-2</v>
      </c>
      <c r="AE112" s="58"/>
      <c r="AF112" s="106"/>
      <c r="AG112" s="107"/>
      <c r="AH112" s="342">
        <v>2.0346203739026288E-2</v>
      </c>
      <c r="AI112" s="337">
        <v>1.7314149735455728E-2</v>
      </c>
      <c r="AJ112" s="58"/>
      <c r="AK112" s="106"/>
      <c r="AL112" s="107"/>
      <c r="AM112" s="338">
        <v>1.8243243438726166E-2</v>
      </c>
      <c r="AN112" s="333">
        <v>1.6630942912240043E-2</v>
      </c>
      <c r="AO112" s="58"/>
      <c r="AP112" s="106"/>
      <c r="AQ112" s="107"/>
      <c r="AR112" s="342">
        <v>2.6995921611699406E-2</v>
      </c>
      <c r="AS112" s="337">
        <v>2.5340677287331331E-2</v>
      </c>
      <c r="AT112" s="58"/>
      <c r="AU112" s="106"/>
      <c r="AV112" s="107"/>
      <c r="AW112" s="342">
        <v>1.6183366420721188E-2</v>
      </c>
      <c r="AX112" s="337">
        <v>1.540630916046562E-2</v>
      </c>
      <c r="AY112" s="58"/>
      <c r="AZ112" s="106"/>
      <c r="BA112" s="107"/>
      <c r="BB112" s="342">
        <v>1.6749383646161877E-2</v>
      </c>
      <c r="BC112" s="337">
        <v>1.5318423991050784E-2</v>
      </c>
      <c r="BD112" s="58"/>
      <c r="BE112" s="106"/>
      <c r="BF112" s="107"/>
      <c r="BG112" s="342">
        <v>2.3880621121128695E-2</v>
      </c>
      <c r="BH112" s="337">
        <v>2.1976959350933262E-2</v>
      </c>
      <c r="BI112" s="58"/>
      <c r="BJ112" s="106"/>
      <c r="BK112" s="107"/>
      <c r="BL112" s="342">
        <v>2.2372915906809444E-2</v>
      </c>
      <c r="BM112" s="337">
        <v>2.0162261334790751E-2</v>
      </c>
      <c r="BN112" s="58"/>
      <c r="BO112" s="155"/>
      <c r="BP112" s="155"/>
      <c r="BQ112" s="155"/>
      <c r="BR112" s="155"/>
      <c r="BS112" s="155"/>
      <c r="BT112" s="155"/>
      <c r="BU112" s="155"/>
      <c r="BV112" s="155"/>
      <c r="BW112" s="155"/>
      <c r="BX112" s="155"/>
      <c r="BY112" s="155"/>
      <c r="DN112" s="716">
        <v>455</v>
      </c>
      <c r="DO112" s="3" t="b">
        <f t="shared" si="15"/>
        <v>1</v>
      </c>
    </row>
    <row r="113" spans="1:119" ht="15" customHeight="1" x14ac:dyDescent="0.2">
      <c r="A113" s="1">
        <v>105</v>
      </c>
      <c r="B113" s="89"/>
      <c r="C113" s="71" t="s">
        <v>172</v>
      </c>
      <c r="D113" s="7"/>
      <c r="E113" s="306"/>
      <c r="F113" s="139"/>
      <c r="H113" s="343"/>
      <c r="I113" s="344"/>
      <c r="J113" s="309" t="s">
        <v>322</v>
      </c>
      <c r="K113" s="309" t="s">
        <v>324</v>
      </c>
      <c r="L113" s="339"/>
      <c r="M113" s="38"/>
      <c r="N113" s="39"/>
      <c r="O113" s="39"/>
      <c r="P113" s="40"/>
      <c r="Q113" s="343"/>
      <c r="R113" s="344"/>
      <c r="S113" s="304" t="s">
        <v>322</v>
      </c>
      <c r="T113" s="304" t="s">
        <v>324</v>
      </c>
      <c r="U113" s="341"/>
      <c r="V113" s="345"/>
      <c r="W113" s="346"/>
      <c r="X113" s="66" t="s">
        <v>322</v>
      </c>
      <c r="Y113" s="66" t="s">
        <v>324</v>
      </c>
      <c r="Z113" s="58"/>
      <c r="AA113" s="345"/>
      <c r="AB113" s="346"/>
      <c r="AC113" s="66" t="s">
        <v>322</v>
      </c>
      <c r="AD113" s="66" t="s">
        <v>324</v>
      </c>
      <c r="AE113" s="58"/>
      <c r="AF113" s="345"/>
      <c r="AG113" s="346"/>
      <c r="AH113" s="66" t="s">
        <v>322</v>
      </c>
      <c r="AI113" s="66" t="s">
        <v>324</v>
      </c>
      <c r="AJ113" s="58"/>
      <c r="AK113" s="345"/>
      <c r="AL113" s="346"/>
      <c r="AM113" s="66" t="s">
        <v>322</v>
      </c>
      <c r="AN113" s="66" t="s">
        <v>324</v>
      </c>
      <c r="AO113" s="58"/>
      <c r="AP113" s="345"/>
      <c r="AQ113" s="346"/>
      <c r="AR113" s="66" t="s">
        <v>322</v>
      </c>
      <c r="AS113" s="66" t="s">
        <v>324</v>
      </c>
      <c r="AT113" s="58"/>
      <c r="AU113" s="345"/>
      <c r="AV113" s="346"/>
      <c r="AW113" s="66" t="s">
        <v>322</v>
      </c>
      <c r="AX113" s="66" t="s">
        <v>324</v>
      </c>
      <c r="AY113" s="58"/>
      <c r="AZ113" s="345"/>
      <c r="BA113" s="346"/>
      <c r="BB113" s="66" t="s">
        <v>322</v>
      </c>
      <c r="BC113" s="66" t="s">
        <v>324</v>
      </c>
      <c r="BD113" s="58"/>
      <c r="BE113" s="345"/>
      <c r="BF113" s="346"/>
      <c r="BG113" s="66" t="s">
        <v>323</v>
      </c>
      <c r="BH113" s="66" t="s">
        <v>325</v>
      </c>
      <c r="BI113" s="58"/>
      <c r="BJ113" s="345"/>
      <c r="BK113" s="346"/>
      <c r="BL113" s="66" t="s">
        <v>322</v>
      </c>
      <c r="BM113" s="66" t="s">
        <v>324</v>
      </c>
      <c r="BN113" s="58"/>
      <c r="BO113" s="155"/>
      <c r="BP113" s="155"/>
      <c r="BQ113" s="155"/>
      <c r="BR113" s="155"/>
      <c r="BS113" s="155"/>
      <c r="BT113" s="155"/>
      <c r="BU113" s="155"/>
      <c r="BV113" s="155"/>
      <c r="BW113" s="155"/>
      <c r="BX113" s="155"/>
      <c r="BY113" s="155"/>
      <c r="DN113" s="715" t="s">
        <v>172</v>
      </c>
      <c r="DO113" s="3" t="b">
        <f t="shared" si="15"/>
        <v>1</v>
      </c>
    </row>
    <row r="114" spans="1:119" ht="12.75" x14ac:dyDescent="0.2">
      <c r="A114" s="158" t="s">
        <v>173</v>
      </c>
      <c r="B114" s="89" t="s">
        <v>174</v>
      </c>
      <c r="C114" s="71" t="s">
        <v>175</v>
      </c>
      <c r="D114" s="7"/>
      <c r="E114" s="306" t="s">
        <v>176</v>
      </c>
      <c r="F114" s="107" t="str">
        <f xml:space="preserve"> VLOOKUP( $A114 &amp; F$1, TEXTDF, Sprachwahlcode + 1, FALSE )</f>
        <v>Technischer Zinssatz für die Bewertung der Rentenverpflichtungen</v>
      </c>
      <c r="G114" s="107"/>
      <c r="H114" s="347"/>
      <c r="I114" s="101"/>
      <c r="J114" s="342">
        <f>IF(AND($L$5=1,
(MAX($H$4,$L$5)*(X$70*X$71)+MAX($I$4,$L$5)*(AC$70*AC$71)+MAX($J$4,$L$5)*(AH$70*AH$71)+MAX($K$4,$L$5)*(AM$70*AM$71)+MAX($L$4,$L$5)*(AR$70*AR$71)+MAX($I$5,$L$5)*(BB$70*BB$71)+MAX($H$5,$L$5)*(AW$70*AW$71)+MAX($J$5,$L$5)*(BG$70*BG$71)+MAX($K$5,$L$5)*(BL$70*BL$71))&gt;0),
(MAX($H$4,$L$5)*(X$70*X$71)*X114+MAX($I$4,$L$5)*(AC$70*AC$71)*AC114+MAX($J$4,$L$5)*(AH$70*AH$71)*AH114+MAX($K$4,$L$5)*(AM$70*AM$71)*AM114+MAX($L$4,$L$5)*(AR$70*AR$71)*AR114+MAX($I$5,$L$5)*(BB$70*BB$71)*BB114+MAX($H$5,$L$5)*(AW$70*AW$71)*AW114+MAX($J$5,$L$5)*(BG$70*BG$71)*BG114+MAX($K$5,$L$5)*(BL$70*BL$71)*BL114)  /  (MAX($H$4,$L$5)*(X$70*X$71)+MAX($I$4,$L$5)*(AC$70*AC$71)+MAX($J$4,$L$5)*(AH$70*AH$71)+MAX($K$4,$L$5)*(AM$70*AM$71)+MAX($L$4,$L$5)*(AR$70*AR$71)+MAX($I$5,$L$5)*(BB$70*BB$71)+MAX($H$5,$L$5)*(AW$70*AW$71)+MAX($J$5,$L$5)*(BG$70*BG$71)+MAX($K$5,$L$5)*(BL$70*BL$71)),
(MAX($H$4,$L$5)*X114+MAX($I$4,$L$5)*AC114+MAX($J$4,$L$5)*AH114+MAX($K$4,$L$5)*AM114+MAX($L$4,$L$5)*AR114+MAX($I$5,$L$5)*BB114+MAX($H$5,$L$5)*AW114+MAX($J$5,$L$5)*BG114+MAX($K$5,$L$5)*BL114))</f>
        <v>1.3373991529967398E-2</v>
      </c>
      <c r="K114" s="342">
        <f>IF(AND($L$5=1,
(MAX($H$4,$L$5)*(X$70*X$71)+MAX($I$4,$L$5)*(AC$70*AC$71)+MAX($J$4,$L$5)*(AH$70*AH$71)+MAX($K$4,$L$5)*(AM$70*AM$71)+MAX($L$4,$L$5)*(AR$70*AR$71)+MAX($I$5,$L$5)*(BB$70*BB$71)+MAX($H$5,$L$5)*(AW$70*AW$71)+MAX($J$5,$L$5)*(BG$70*BG$71)+MAX($K$5,$L$5)*(BL$70*BL$71))&gt;0),
(MAX($H$4,$L$5)*(X$70*X$71)*Y114+MAX($I$4,$L$5)*(AC$70*AC$71)*AD114+MAX($J$4,$L$5)*(AH$70*AH$71)*AI114+MAX($K$4,$L$5)*(AM$70*AM$71)*AN114+MAX($L$4,$L$5)*(AR$70*AR$71)*AS114+MAX($I$5,$L$5)*(BB$70*BB$71)*BC114+MAX($H$5,$L$5)*(AW$70*AW$71)*AX114+MAX($J$5,$L$5)*(BG$70*BG$71)*BH114+MAX($K$5,$L$5)*(BL$70*BL$71)*BM114)  /  (MAX($H$4,$L$5)*(X$70*X$71)+MAX($I$4,$L$5)*(AC$70*AC$71)+MAX($J$4,$L$5)*(AH$70*AH$71)+MAX($K$4,$L$5)*(AM$70*AM$71)+MAX($L$4,$L$5)*(AR$70*AR$71)+MAX($I$5,$L$5)*(BB$70*BB$71)+MAX($H$5,$L$5)*(AW$70*AW$71)+MAX($J$5,$L$5)*(BG$70*BG$71)+MAX($K$5,$L$5)*(BL$70*BL$71)),
(MAX($H$4,$L$5)*Y114+MAX($I$4,$L$5)*AD114+MAX($J$4,$L$5)*AI114+MAX($K$4,$L$5)*AN114+MAX($L$4,$L$5)*AS114+MAX($I$5,$L$5)*BC114+MAX($H$5,$L$5)*AX114+MAX($J$5,$L$5)*BH114+MAX($K$5,$L$5)*BM114))</f>
        <v>1.4255759207236058E-2</v>
      </c>
      <c r="L114" s="339"/>
      <c r="M114" s="38"/>
      <c r="N114" s="39"/>
      <c r="O114" s="39"/>
      <c r="P114" s="40"/>
      <c r="Q114" s="348"/>
      <c r="R114" s="316"/>
      <c r="S114" s="342">
        <v>1.4289400886220495E-2</v>
      </c>
      <c r="T114" s="342">
        <v>1.6078053924501044E-2</v>
      </c>
      <c r="U114" s="341"/>
      <c r="V114" s="106"/>
      <c r="W114" s="107"/>
      <c r="X114" s="342">
        <v>1.38E-2</v>
      </c>
      <c r="Y114" s="337">
        <v>1.44E-2</v>
      </c>
      <c r="Z114" s="58"/>
      <c r="AA114" s="106"/>
      <c r="AB114" s="107"/>
      <c r="AC114" s="342">
        <v>1.35E-2</v>
      </c>
      <c r="AD114" s="337">
        <v>1.4999999999999999E-2</v>
      </c>
      <c r="AE114" s="58"/>
      <c r="AF114" s="106"/>
      <c r="AG114" s="107"/>
      <c r="AH114" s="342">
        <v>1.2999999999999999E-2</v>
      </c>
      <c r="AI114" s="337">
        <v>1.4200000000000001E-2</v>
      </c>
      <c r="AJ114" s="58"/>
      <c r="AK114" s="106"/>
      <c r="AL114" s="107"/>
      <c r="AM114" s="338">
        <v>1.2999999999999999E-2</v>
      </c>
      <c r="AN114" s="333">
        <v>1.35E-2</v>
      </c>
      <c r="AO114" s="58"/>
      <c r="AP114" s="106"/>
      <c r="AQ114" s="107"/>
      <c r="AR114" s="342">
        <v>1.0947127017684801E-2</v>
      </c>
      <c r="AS114" s="337">
        <v>1.1566158370501E-2</v>
      </c>
      <c r="AT114" s="58"/>
      <c r="AU114" s="106"/>
      <c r="AV114" s="107"/>
      <c r="AW114" s="342">
        <v>1.4E-2</v>
      </c>
      <c r="AX114" s="337">
        <v>1.2999999999999999E-2</v>
      </c>
      <c r="AY114" s="58"/>
      <c r="AZ114" s="106"/>
      <c r="BA114" s="107"/>
      <c r="BB114" s="342">
        <v>1.2E-2</v>
      </c>
      <c r="BC114" s="337">
        <v>1.2E-2</v>
      </c>
      <c r="BD114" s="58"/>
      <c r="BE114" s="106"/>
      <c r="BF114" s="107"/>
      <c r="BG114" s="342">
        <v>9.7999999999999997E-3</v>
      </c>
      <c r="BH114" s="337">
        <v>8.8000000000000005E-3</v>
      </c>
      <c r="BI114" s="58"/>
      <c r="BJ114" s="106"/>
      <c r="BK114" s="107"/>
      <c r="BL114" s="342">
        <v>1.2199999999999999E-2</v>
      </c>
      <c r="BM114" s="337">
        <v>1.5300000000000001E-2</v>
      </c>
      <c r="BN114" s="58"/>
      <c r="BO114" s="155"/>
      <c r="BP114" s="155"/>
      <c r="BQ114" s="155"/>
      <c r="BR114" s="155"/>
      <c r="BS114" s="155"/>
      <c r="BT114" s="155"/>
      <c r="BU114" s="155"/>
      <c r="BV114" s="155"/>
      <c r="BW114" s="155"/>
      <c r="BX114" s="155"/>
      <c r="BY114" s="155"/>
      <c r="DN114" s="716" t="s">
        <v>175</v>
      </c>
      <c r="DO114" s="3" t="b">
        <f t="shared" si="15"/>
        <v>1</v>
      </c>
    </row>
    <row r="115" spans="1:119" ht="6.75" customHeight="1" x14ac:dyDescent="0.2">
      <c r="A115" s="349"/>
      <c r="B115" s="350"/>
      <c r="C115" s="351"/>
      <c r="D115" s="352"/>
      <c r="E115" s="353"/>
      <c r="F115" s="352"/>
      <c r="G115" s="354"/>
      <c r="H115" s="348"/>
      <c r="I115" s="316"/>
      <c r="J115" s="355"/>
      <c r="K115" s="355"/>
      <c r="L115" s="339"/>
      <c r="M115" s="38"/>
      <c r="N115" s="39"/>
      <c r="O115" s="39"/>
      <c r="P115" s="40"/>
      <c r="Q115" s="348"/>
      <c r="R115" s="316"/>
      <c r="S115" s="329"/>
      <c r="T115" s="329"/>
      <c r="U115" s="341"/>
      <c r="V115" s="356"/>
      <c r="W115" s="352"/>
      <c r="X115" s="357"/>
      <c r="Y115" s="357"/>
      <c r="Z115" s="354"/>
      <c r="AA115" s="356"/>
      <c r="AB115" s="352"/>
      <c r="AC115" s="357"/>
      <c r="AD115" s="357"/>
      <c r="AE115" s="354"/>
      <c r="AF115" s="356"/>
      <c r="AG115" s="352"/>
      <c r="AH115" s="357"/>
      <c r="AI115" s="357"/>
      <c r="AJ115" s="354"/>
      <c r="AK115" s="356"/>
      <c r="AL115" s="352"/>
      <c r="AM115" s="357"/>
      <c r="AN115" s="357"/>
      <c r="AO115" s="354"/>
      <c r="AP115" s="356"/>
      <c r="AQ115" s="352"/>
      <c r="AR115" s="357"/>
      <c r="AS115" s="357"/>
      <c r="AT115" s="354"/>
      <c r="AU115" s="356"/>
      <c r="AV115" s="352"/>
      <c r="AW115" s="357"/>
      <c r="AX115" s="357"/>
      <c r="AY115" s="354"/>
      <c r="AZ115" s="356"/>
      <c r="BA115" s="352"/>
      <c r="BB115" s="357"/>
      <c r="BC115" s="357"/>
      <c r="BD115" s="354"/>
      <c r="BE115" s="356"/>
      <c r="BF115" s="352"/>
      <c r="BG115" s="357"/>
      <c r="BH115" s="357"/>
      <c r="BI115" s="354"/>
      <c r="BJ115" s="356"/>
      <c r="BK115" s="352"/>
      <c r="BL115" s="357"/>
      <c r="BM115" s="357"/>
      <c r="BN115" s="354"/>
      <c r="BX115" s="155"/>
      <c r="BY115" s="155"/>
      <c r="DN115" s="716"/>
      <c r="DO115" s="3" t="b">
        <f t="shared" si="15"/>
        <v>1</v>
      </c>
    </row>
    <row r="116" spans="1:119" ht="12.75" x14ac:dyDescent="0.2">
      <c r="A116" s="158" t="s">
        <v>177</v>
      </c>
      <c r="B116" s="89" t="s">
        <v>178</v>
      </c>
      <c r="C116" s="71" t="s">
        <v>179</v>
      </c>
      <c r="D116" s="7"/>
      <c r="E116" s="306" t="s">
        <v>180</v>
      </c>
      <c r="F116" s="107" t="str">
        <f xml:space="preserve"> VLOOKUP( $A116 &amp; F$1, TEXTDF, Sprachwahlcode + 1, FALSE )</f>
        <v>Leistungen infolge Alter, Tod und Invalidität (gemäss Erfolgsrechnung)</v>
      </c>
      <c r="G116" s="107"/>
      <c r="H116" s="100"/>
      <c r="I116" s="101"/>
      <c r="J116" s="358">
        <f xml:space="preserve"> MAX($H$4,$L$5) * X116 + MAX($I$4,$L$5) * AC116 + MAX($J$4,$L$5) * AH116 + MAX($K$4,$L$5) * AM116 + MAX($L$4,$L$5) * AR116 + MAX($I$5,$L$5) * BB116 + MAX($H$5,$L$5) * AW116 + MAX($J$5,$L$5) * BG116 + MAX($K$5,$L$5) * BL116</f>
        <v>6658889.5181400012</v>
      </c>
      <c r="K116" s="317"/>
      <c r="L116" s="339"/>
      <c r="M116" s="38"/>
      <c r="N116" s="39"/>
      <c r="O116" s="39"/>
      <c r="P116" s="40"/>
      <c r="Q116" s="348"/>
      <c r="R116" s="316"/>
      <c r="S116" s="358">
        <v>6589103.0025999993</v>
      </c>
      <c r="T116" s="317"/>
      <c r="U116" s="339"/>
      <c r="V116" s="106"/>
      <c r="W116" s="107"/>
      <c r="X116" s="359">
        <v>2315313.3398699998</v>
      </c>
      <c r="Y116" s="66"/>
      <c r="Z116" s="58"/>
      <c r="AA116" s="106"/>
      <c r="AB116" s="107"/>
      <c r="AC116" s="359">
        <v>2014484.9381400011</v>
      </c>
      <c r="AD116" s="66"/>
      <c r="AE116" s="58"/>
      <c r="AF116" s="106"/>
      <c r="AG116" s="107"/>
      <c r="AH116" s="359">
        <v>584403.96644999995</v>
      </c>
      <c r="AI116" s="66"/>
      <c r="AJ116" s="58"/>
      <c r="AK116" s="106"/>
      <c r="AL116" s="107"/>
      <c r="AM116" s="358">
        <v>565603.21880999999</v>
      </c>
      <c r="AN116" s="66"/>
      <c r="AO116" s="58"/>
      <c r="AP116" s="106"/>
      <c r="AQ116" s="107"/>
      <c r="AR116" s="359">
        <v>331654.50175999996</v>
      </c>
      <c r="AS116" s="66"/>
      <c r="AT116" s="58"/>
      <c r="AU116" s="106"/>
      <c r="AV116" s="107"/>
      <c r="AW116" s="359">
        <v>116507.5886</v>
      </c>
      <c r="AX116" s="66"/>
      <c r="AY116" s="58"/>
      <c r="AZ116" s="106"/>
      <c r="BA116" s="107"/>
      <c r="BB116" s="359">
        <v>524281.18217999995</v>
      </c>
      <c r="BC116" s="66"/>
      <c r="BD116" s="58"/>
      <c r="BE116" s="106"/>
      <c r="BF116" s="107"/>
      <c r="BG116" s="359">
        <v>201156.88635000002</v>
      </c>
      <c r="BH116" s="66"/>
      <c r="BI116" s="58"/>
      <c r="BJ116" s="106"/>
      <c r="BK116" s="107"/>
      <c r="BL116" s="359">
        <v>5483.8959799999993</v>
      </c>
      <c r="BM116" s="66"/>
      <c r="BN116" s="58"/>
      <c r="BO116" s="155"/>
      <c r="BP116" s="155"/>
      <c r="BQ116" s="155"/>
      <c r="BR116" s="155"/>
      <c r="BS116" s="155"/>
      <c r="BT116" s="155"/>
      <c r="BU116" s="155"/>
      <c r="BV116" s="155"/>
      <c r="BW116" s="155"/>
      <c r="BX116" s="155"/>
      <c r="BY116" s="155"/>
      <c r="DN116" s="716" t="s">
        <v>179</v>
      </c>
      <c r="DO116" s="3" t="b">
        <f t="shared" si="15"/>
        <v>1</v>
      </c>
    </row>
    <row r="117" spans="1:119" ht="12.75" x14ac:dyDescent="0.2">
      <c r="A117" s="158" t="s">
        <v>181</v>
      </c>
      <c r="B117" s="89" t="s">
        <v>182</v>
      </c>
      <c r="C117" s="71" t="s">
        <v>183</v>
      </c>
      <c r="D117" s="7"/>
      <c r="E117" s="306"/>
      <c r="F117" s="107" t="str">
        <f xml:space="preserve"> VLOOKUP( $A117 &amp; F$1, TEXTDF, Sprachwahlcode + 1, FALSE )</f>
        <v>Aufgliederung nach Alter / Tod / Invalidität in Prozent</v>
      </c>
      <c r="G117" s="107"/>
      <c r="H117" s="347"/>
      <c r="I117" s="101"/>
      <c r="J117" s="360">
        <f>+(MAX($H$4,$L$5)*X117/100*X116+MAX($I$4,$L$5)*AC117/100*AC116+MAX($J$4,$L$5)*AH117/100*AH116+MAX($K$4,$L$5)*AM117/100*AM116+MAX($L$4,$L$5)*AR117/100*AR116+MAX($H$5,$L$5)*AW117/100*AW116+MAX($I$5,$L$5)*BB117/100*BB116+MAX($J$5,$L$5)*BG117/100*BG116+MAX($K$5,$L$5)*BL117/100*BL116)/J116*100</f>
        <v>69.948747182413811</v>
      </c>
      <c r="K117" s="360">
        <f>+(MAX($H$4,$L$5)*Y117/100*X116+MAX($I$4,$L$5)*AD117/100*AC116+MAX($J$4,$L$5)*AI117/100*AH116+MAX($K$4,$L$5)*AN117/100*AM116+MAX($L$4,$L$5)*AS117/100*AR116+MAX($H$5,$L$5)*AX117/100*AW116+MAX($I$5,$L$5)*BC117/100*BB116+MAX($J$5,$L$5)*BH117/100*BG116+MAX($K$5,$L$5)*BM117/100*BL116)/J116*100</f>
        <v>13.627977835011146</v>
      </c>
      <c r="L117" s="360">
        <f>IF(AND(J117&gt;0,K117&gt;0),100-ROUND(J117,0)-ROUND(K117,0),0)</f>
        <v>16</v>
      </c>
      <c r="M117" s="38"/>
      <c r="N117" s="39"/>
      <c r="O117" s="39"/>
      <c r="P117" s="40"/>
      <c r="Q117" s="348"/>
      <c r="R117" s="316"/>
      <c r="S117" s="360">
        <v>69.467698404226496</v>
      </c>
      <c r="T117" s="360">
        <v>13.6325988151278</v>
      </c>
      <c r="U117" s="360">
        <v>17</v>
      </c>
      <c r="V117" s="106"/>
      <c r="W117" s="107"/>
      <c r="X117" s="361">
        <v>73.46084405731014</v>
      </c>
      <c r="Y117" s="361">
        <v>13.814711784883468</v>
      </c>
      <c r="Z117" s="361">
        <v>13</v>
      </c>
      <c r="AA117" s="106"/>
      <c r="AB117" s="107"/>
      <c r="AC117" s="361">
        <v>73.232441651915451</v>
      </c>
      <c r="AD117" s="361">
        <v>13.134112620583519</v>
      </c>
      <c r="AE117" s="361">
        <v>14</v>
      </c>
      <c r="AF117" s="106"/>
      <c r="AG117" s="107"/>
      <c r="AH117" s="361">
        <v>72.534198562163112</v>
      </c>
      <c r="AI117" s="361">
        <v>10.287229836100646</v>
      </c>
      <c r="AJ117" s="361">
        <v>17</v>
      </c>
      <c r="AK117" s="106"/>
      <c r="AL117" s="107"/>
      <c r="AM117" s="360">
        <v>65.21057291470261</v>
      </c>
      <c r="AN117" s="360">
        <v>14.493804620220562</v>
      </c>
      <c r="AO117" s="360">
        <v>21</v>
      </c>
      <c r="AP117" s="106"/>
      <c r="AQ117" s="107"/>
      <c r="AR117" s="361">
        <v>72.563351515774713</v>
      </c>
      <c r="AS117" s="361">
        <v>10.613754992981526</v>
      </c>
      <c r="AT117" s="361">
        <v>16</v>
      </c>
      <c r="AU117" s="106"/>
      <c r="AV117" s="107"/>
      <c r="AW117" s="361">
        <v>73.457565964934929</v>
      </c>
      <c r="AX117" s="361">
        <v>8.204490466984053</v>
      </c>
      <c r="AY117" s="361">
        <v>19</v>
      </c>
      <c r="AZ117" s="106"/>
      <c r="BA117" s="107"/>
      <c r="BB117" s="361">
        <v>59.773483686165903</v>
      </c>
      <c r="BC117" s="361">
        <v>16.192095254499186</v>
      </c>
      <c r="BD117" s="361">
        <v>24</v>
      </c>
      <c r="BE117" s="106"/>
      <c r="BF117" s="107"/>
      <c r="BG117" s="361">
        <v>22.38466791619237</v>
      </c>
      <c r="BH117" s="361">
        <v>25.426960830466243</v>
      </c>
      <c r="BI117" s="361">
        <v>53</v>
      </c>
      <c r="BJ117" s="106"/>
      <c r="BK117" s="107"/>
      <c r="BL117" s="361">
        <v>78.886321800728268</v>
      </c>
      <c r="BM117" s="361">
        <v>2.4974261090926095</v>
      </c>
      <c r="BN117" s="361">
        <v>19</v>
      </c>
      <c r="BO117" s="155"/>
      <c r="BP117" s="155"/>
      <c r="BQ117" s="155"/>
      <c r="BR117" s="155"/>
      <c r="BS117" s="155"/>
      <c r="BT117" s="155"/>
      <c r="BU117" s="155"/>
      <c r="BV117" s="155"/>
      <c r="BW117" s="155"/>
      <c r="BX117" s="155"/>
      <c r="BY117" s="155"/>
      <c r="DN117" s="716" t="s">
        <v>183</v>
      </c>
      <c r="DO117" s="3" t="b">
        <f t="shared" si="15"/>
        <v>1</v>
      </c>
    </row>
    <row r="118" spans="1:119" ht="9.75" customHeight="1" x14ac:dyDescent="0.2">
      <c r="A118" s="158"/>
      <c r="B118" s="89"/>
      <c r="C118" s="71"/>
      <c r="D118" s="7"/>
      <c r="E118" s="306"/>
      <c r="F118" s="352"/>
      <c r="G118" s="352"/>
      <c r="H118" s="348"/>
      <c r="I118" s="316"/>
      <c r="J118" s="355"/>
      <c r="K118" s="355"/>
      <c r="L118" s="339"/>
      <c r="M118" s="38"/>
      <c r="N118" s="39"/>
      <c r="O118" s="39"/>
      <c r="P118" s="40"/>
      <c r="Q118" s="348"/>
      <c r="R118" s="316"/>
      <c r="S118" s="355"/>
      <c r="T118" s="355"/>
      <c r="U118" s="316"/>
      <c r="V118" s="356"/>
      <c r="W118" s="352"/>
      <c r="X118" s="357"/>
      <c r="Y118" s="357"/>
      <c r="Z118" s="354"/>
      <c r="AA118" s="356"/>
      <c r="AB118" s="352"/>
      <c r="AC118" s="357"/>
      <c r="AD118" s="357"/>
      <c r="AE118" s="354"/>
      <c r="AF118" s="356"/>
      <c r="AG118" s="352"/>
      <c r="AH118" s="357"/>
      <c r="AI118" s="357"/>
      <c r="AJ118" s="354"/>
      <c r="AK118" s="356"/>
      <c r="AL118" s="352"/>
      <c r="AM118" s="357"/>
      <c r="AN118" s="357"/>
      <c r="AO118" s="354"/>
      <c r="AP118" s="356"/>
      <c r="AQ118" s="352"/>
      <c r="AR118" s="357"/>
      <c r="AS118" s="357"/>
      <c r="AT118" s="354"/>
      <c r="AU118" s="356"/>
      <c r="AV118" s="352"/>
      <c r="AW118" s="357"/>
      <c r="AX118" s="357"/>
      <c r="AY118" s="354"/>
      <c r="AZ118" s="356"/>
      <c r="BA118" s="352"/>
      <c r="BB118" s="357"/>
      <c r="BC118" s="357"/>
      <c r="BD118" s="354"/>
      <c r="BE118" s="356"/>
      <c r="BF118" s="352"/>
      <c r="BG118" s="357"/>
      <c r="BH118" s="357"/>
      <c r="BI118" s="354"/>
      <c r="BJ118" s="356"/>
      <c r="BK118" s="352"/>
      <c r="BL118" s="357"/>
      <c r="BM118" s="357"/>
      <c r="BN118" s="354"/>
      <c r="BO118" s="155"/>
      <c r="BP118" s="155"/>
      <c r="BQ118" s="155"/>
      <c r="BR118" s="155"/>
      <c r="BS118" s="155"/>
      <c r="BT118" s="155"/>
      <c r="BU118" s="155"/>
      <c r="BV118" s="155"/>
      <c r="BW118" s="155"/>
      <c r="BX118" s="155"/>
      <c r="BY118" s="155"/>
      <c r="DN118" s="716"/>
      <c r="DO118" s="3" t="b">
        <f t="shared" si="15"/>
        <v>1</v>
      </c>
    </row>
    <row r="119" spans="1:119" ht="12.75" x14ac:dyDescent="0.2">
      <c r="A119" s="1">
        <v>106</v>
      </c>
      <c r="B119" s="89" t="s">
        <v>184</v>
      </c>
      <c r="C119" s="71">
        <v>463</v>
      </c>
      <c r="D119" s="7"/>
      <c r="E119" s="306">
        <v>6</v>
      </c>
      <c r="F119" s="107" t="str">
        <f xml:space="preserve"> VLOOKUP( $A119 &amp; F$1, TEXTDF, Sprachwahlcode + 1, FALSE )</f>
        <v>Kosten der Vermögensverwaltung ohne Immobilienunterhalt / in % der Kapitalanlagen zu Marktwerten</v>
      </c>
      <c r="G119" s="107"/>
      <c r="H119" s="100"/>
      <c r="I119" s="101"/>
      <c r="J119" s="321"/>
      <c r="K119" s="358">
        <f xml:space="preserve"> MAX($H$4,$L$5) * Y119 + MAX($I$4,$L$5) * AD119 + MAX($J$4,$L$5) * AI119 + MAX($K$4,$L$5) * AN119 + MAX($L$4,$L$5) * AS119 + MAX($I$5,$L$5) * BC119 + MAX($H$5,$L$5) * AX119 + MAX($J$5,$L$5) * BH119 + MAX($K$5,$L$5) * BM119</f>
        <v>522111.7009932347</v>
      </c>
      <c r="L119" s="362">
        <f>IF($K119&gt;0,$K119/(($K$103+$K$104)/2),0)</f>
        <v>2.5133463830267076E-3</v>
      </c>
      <c r="M119" s="38"/>
      <c r="N119" s="39"/>
      <c r="O119" s="39"/>
      <c r="P119" s="40"/>
      <c r="Q119" s="363"/>
      <c r="R119" s="364"/>
      <c r="S119" s="323"/>
      <c r="T119" s="324">
        <v>494833.84622604901</v>
      </c>
      <c r="U119" s="365">
        <v>2.4542030372259995E-3</v>
      </c>
      <c r="V119" s="106"/>
      <c r="W119" s="107"/>
      <c r="X119" s="107"/>
      <c r="Y119" s="359">
        <v>165594.34240999998</v>
      </c>
      <c r="Z119" s="366">
        <v>2.1479101494793068E-3</v>
      </c>
      <c r="AA119" s="106"/>
      <c r="AB119" s="107"/>
      <c r="AC119" s="107"/>
      <c r="AD119" s="359">
        <v>218422.3627</v>
      </c>
      <c r="AE119" s="366">
        <v>3.5830740148406685E-3</v>
      </c>
      <c r="AF119" s="106"/>
      <c r="AG119" s="107"/>
      <c r="AH119" s="107"/>
      <c r="AI119" s="359">
        <v>61845.62545</v>
      </c>
      <c r="AJ119" s="366">
        <v>3.0320540035705598E-3</v>
      </c>
      <c r="AK119" s="106"/>
      <c r="AL119" s="107"/>
      <c r="AM119" s="107"/>
      <c r="AN119" s="358">
        <v>31807.677530000001</v>
      </c>
      <c r="AO119" s="362">
        <v>1.612300526486125E-3</v>
      </c>
      <c r="AP119" s="106"/>
      <c r="AQ119" s="107"/>
      <c r="AR119" s="107"/>
      <c r="AS119" s="359">
        <v>20377.607033234672</v>
      </c>
      <c r="AT119" s="366">
        <v>1.6552443243680734E-3</v>
      </c>
      <c r="AU119" s="106"/>
      <c r="AV119" s="107"/>
      <c r="AW119" s="107"/>
      <c r="AX119" s="359">
        <v>2975.9600999999998</v>
      </c>
      <c r="AY119" s="366">
        <v>7.7705726025556758E-4</v>
      </c>
      <c r="AZ119" s="106"/>
      <c r="BA119" s="107"/>
      <c r="BB119" s="107"/>
      <c r="BC119" s="359">
        <v>13643.421050000001</v>
      </c>
      <c r="BD119" s="366">
        <v>1.4309596551110933E-3</v>
      </c>
      <c r="BE119" s="106"/>
      <c r="BF119" s="107"/>
      <c r="BG119" s="107"/>
      <c r="BH119" s="359">
        <v>7024.0679999999993</v>
      </c>
      <c r="BI119" s="366">
        <v>1.9036617701954327E-3</v>
      </c>
      <c r="BJ119" s="106"/>
      <c r="BK119" s="107"/>
      <c r="BL119" s="107"/>
      <c r="BM119" s="359">
        <v>420.63671999999997</v>
      </c>
      <c r="BN119" s="366">
        <v>2.2106545720186883E-3</v>
      </c>
      <c r="BO119" s="367"/>
      <c r="BP119" s="155"/>
      <c r="BQ119" s="155"/>
      <c r="BR119" s="155"/>
      <c r="BS119" s="155"/>
      <c r="BT119" s="155"/>
      <c r="BU119" s="155"/>
      <c r="BV119" s="155"/>
      <c r="BW119" s="155"/>
      <c r="BX119" s="155"/>
      <c r="BY119" s="155"/>
      <c r="DN119" s="716">
        <v>463</v>
      </c>
      <c r="DO119" s="3" t="b">
        <f t="shared" si="15"/>
        <v>1</v>
      </c>
    </row>
    <row r="120" spans="1:119" ht="13.5" thickBot="1" x14ac:dyDescent="0.25">
      <c r="A120" s="1" t="s">
        <v>185</v>
      </c>
      <c r="B120" s="89" t="s">
        <v>186</v>
      </c>
      <c r="C120" s="71" t="s">
        <v>187</v>
      </c>
      <c r="D120" s="7"/>
      <c r="E120" s="306"/>
      <c r="F120" s="107" t="str">
        <f xml:space="preserve"> VLOOKUP( $A120 &amp; F$1, TEXTDF, Sprachwahlcode + 1, FALSE )</f>
        <v>Kosten Unterhalt und Instandhaltung der Immobilien / in % der Kapitalanlagen zu Marktwerten</v>
      </c>
      <c r="G120" s="107"/>
      <c r="H120" s="100"/>
      <c r="I120" s="101"/>
      <c r="J120" s="321"/>
      <c r="K120" s="322">
        <f xml:space="preserve"> MAX($H$4,$L$5) * Y120 + MAX($I$4,$L$5) * AD120 + MAX($J$4,$L$5) * AI120 + MAX($K$4,$L$5) * AN120 + MAX($L$4,$L$5) * AS120 + MAX($I$5,$L$5) * BC120 + MAX($H$5,$L$5) * AX120 + MAX($J$5,$L$5) * BH120 + MAX($K$5,$L$5) * BM120</f>
        <v>256207.27262000006</v>
      </c>
      <c r="L120" s="368">
        <f>IF($K120&gt;0,$K120/(($K$103+$K$104)/2),0)</f>
        <v>1.2333330601854461E-3</v>
      </c>
      <c r="M120" s="38"/>
      <c r="N120" s="39"/>
      <c r="O120" s="39"/>
      <c r="P120" s="40"/>
      <c r="Q120" s="363"/>
      <c r="R120" s="364"/>
      <c r="S120" s="323"/>
      <c r="T120" s="324">
        <v>267307.59195141442</v>
      </c>
      <c r="U120" s="365">
        <v>1.3257522884581434E-3</v>
      </c>
      <c r="V120" s="106"/>
      <c r="W120" s="107"/>
      <c r="X120" s="107"/>
      <c r="Y120" s="369">
        <v>90918.888200000045</v>
      </c>
      <c r="Z120" s="370">
        <v>1.1793011760066116E-3</v>
      </c>
      <c r="AA120" s="106"/>
      <c r="AB120" s="107"/>
      <c r="AC120" s="107"/>
      <c r="AD120" s="369">
        <v>83186.237300000037</v>
      </c>
      <c r="AE120" s="370">
        <v>1.3646150585385995E-3</v>
      </c>
      <c r="AF120" s="106"/>
      <c r="AG120" s="107"/>
      <c r="AH120" s="107"/>
      <c r="AI120" s="369">
        <v>28989.057420000005</v>
      </c>
      <c r="AJ120" s="370">
        <v>1.421222389950749E-3</v>
      </c>
      <c r="AK120" s="106"/>
      <c r="AL120" s="107"/>
      <c r="AM120" s="107"/>
      <c r="AN120" s="322">
        <v>26603.434119999998</v>
      </c>
      <c r="AO120" s="368">
        <v>1.3485024424546516E-3</v>
      </c>
      <c r="AP120" s="106"/>
      <c r="AQ120" s="107"/>
      <c r="AR120" s="107"/>
      <c r="AS120" s="369">
        <v>15595.467879999997</v>
      </c>
      <c r="AT120" s="370">
        <v>1.2667978949703453E-3</v>
      </c>
      <c r="AU120" s="106"/>
      <c r="AV120" s="107"/>
      <c r="AW120" s="107"/>
      <c r="AX120" s="369">
        <v>3642.0399000000002</v>
      </c>
      <c r="AY120" s="370">
        <v>9.5097832341080844E-4</v>
      </c>
      <c r="AZ120" s="106"/>
      <c r="BA120" s="107"/>
      <c r="BB120" s="107"/>
      <c r="BC120" s="369">
        <v>5431.5789499999992</v>
      </c>
      <c r="BD120" s="370">
        <v>5.6967899125276011E-4</v>
      </c>
      <c r="BE120" s="106"/>
      <c r="BF120" s="107"/>
      <c r="BG120" s="107"/>
      <c r="BH120" s="369">
        <v>1696.6409999999996</v>
      </c>
      <c r="BI120" s="370">
        <v>4.5982336865846806E-4</v>
      </c>
      <c r="BJ120" s="106"/>
      <c r="BK120" s="107"/>
      <c r="BL120" s="107"/>
      <c r="BM120" s="369">
        <v>143.92785000000003</v>
      </c>
      <c r="BN120" s="370">
        <v>7.5641223059013979E-4</v>
      </c>
      <c r="BO120" s="367"/>
      <c r="BP120" s="155"/>
      <c r="BQ120" s="155"/>
      <c r="BR120" s="155"/>
      <c r="BS120" s="155"/>
      <c r="BT120" s="155"/>
      <c r="BU120" s="155"/>
      <c r="BV120" s="155"/>
      <c r="BW120" s="155"/>
      <c r="BX120" s="155"/>
      <c r="BY120" s="155"/>
      <c r="DN120" s="716" t="s">
        <v>187</v>
      </c>
      <c r="DO120" s="3" t="b">
        <f t="shared" si="15"/>
        <v>1</v>
      </c>
    </row>
    <row r="121" spans="1:119" ht="13.5" thickBot="1" x14ac:dyDescent="0.25">
      <c r="A121" s="1" t="s">
        <v>188</v>
      </c>
      <c r="B121" s="89" t="s">
        <v>189</v>
      </c>
      <c r="C121" s="71" t="s">
        <v>190</v>
      </c>
      <c r="D121" s="7"/>
      <c r="E121" s="306"/>
      <c r="F121" s="107" t="str">
        <f xml:space="preserve"> VLOOKUP( $A121 &amp; F$1, TEXTDF, Sprachwahlcode + 1, FALSE )</f>
        <v>Kosten der Vermögensverwaltung mit Immobilienunterhalt / in % der Kapitalanlagen zu Marktwerten</v>
      </c>
      <c r="G121" s="107"/>
      <c r="H121" s="100"/>
      <c r="I121" s="101"/>
      <c r="J121" s="321"/>
      <c r="K121" s="281">
        <f xml:space="preserve"> MAX($H$4,$L$5) * Y121 + MAX($I$4,$L$5) * AD121 + MAX($J$4,$L$5) * AI121 + MAX($K$4,$L$5) * AN121 + MAX($L$4,$L$5) * AS121 + MAX($I$5,$L$5) * BC121 + MAX($H$5,$L$5) * AX121 + MAX($J$5,$L$5) * BH121 + MAX($K$5,$L$5) * BM121</f>
        <v>778318.97361323482</v>
      </c>
      <c r="L121" s="368">
        <f>IF($K121&gt;0,$K121/(($K$103+$K$104)/2),0)</f>
        <v>3.7466794432121542E-3</v>
      </c>
      <c r="M121" s="38"/>
      <c r="N121" s="39"/>
      <c r="O121" s="39"/>
      <c r="P121" s="40"/>
      <c r="Q121" s="363"/>
      <c r="R121" s="364"/>
      <c r="S121" s="323"/>
      <c r="T121" s="283">
        <v>762141.43817746337</v>
      </c>
      <c r="U121" s="365">
        <v>3.7799553256841426E-3</v>
      </c>
      <c r="V121" s="106"/>
      <c r="W121" s="107"/>
      <c r="X121" s="107"/>
      <c r="Y121" s="284">
        <v>256513.23061000003</v>
      </c>
      <c r="Z121" s="370">
        <v>3.3272113254859182E-3</v>
      </c>
      <c r="AA121" s="106"/>
      <c r="AB121" s="107"/>
      <c r="AC121" s="107"/>
      <c r="AD121" s="284">
        <v>301608.60000000003</v>
      </c>
      <c r="AE121" s="370">
        <v>4.9476890733792678E-3</v>
      </c>
      <c r="AF121" s="106"/>
      <c r="AG121" s="107"/>
      <c r="AH121" s="107"/>
      <c r="AI121" s="284">
        <v>90834.682870000004</v>
      </c>
      <c r="AJ121" s="370">
        <v>4.4532763935213092E-3</v>
      </c>
      <c r="AK121" s="106"/>
      <c r="AL121" s="107"/>
      <c r="AM121" s="107"/>
      <c r="AN121" s="281">
        <v>58411.111649999999</v>
      </c>
      <c r="AO121" s="368">
        <v>2.9608029689407768E-3</v>
      </c>
      <c r="AP121" s="106"/>
      <c r="AQ121" s="107"/>
      <c r="AR121" s="107"/>
      <c r="AS121" s="284">
        <v>35973.074913234668</v>
      </c>
      <c r="AT121" s="370">
        <v>2.9220422193384187E-3</v>
      </c>
      <c r="AU121" s="106"/>
      <c r="AV121" s="107"/>
      <c r="AW121" s="107"/>
      <c r="AX121" s="284">
        <v>6618</v>
      </c>
      <c r="AY121" s="370">
        <v>1.728035583666376E-3</v>
      </c>
      <c r="AZ121" s="106"/>
      <c r="BA121" s="107"/>
      <c r="BB121" s="107"/>
      <c r="BC121" s="284">
        <v>19075</v>
      </c>
      <c r="BD121" s="370">
        <v>2.0006386463638534E-3</v>
      </c>
      <c r="BE121" s="106"/>
      <c r="BF121" s="107"/>
      <c r="BG121" s="107"/>
      <c r="BH121" s="284">
        <v>8720.7089999999989</v>
      </c>
      <c r="BI121" s="370">
        <v>2.3634851388539008E-3</v>
      </c>
      <c r="BJ121" s="106"/>
      <c r="BK121" s="107"/>
      <c r="BL121" s="107"/>
      <c r="BM121" s="284">
        <v>564.56457</v>
      </c>
      <c r="BN121" s="370">
        <v>2.9670668026088283E-3</v>
      </c>
      <c r="BO121" s="367"/>
      <c r="BP121" s="155"/>
      <c r="BQ121" s="155"/>
      <c r="BR121" s="155"/>
      <c r="BS121" s="155"/>
      <c r="BT121" s="155"/>
      <c r="BU121" s="155"/>
      <c r="BV121" s="155"/>
      <c r="BW121" s="155"/>
      <c r="BX121" s="155"/>
      <c r="BY121" s="155"/>
      <c r="DN121" s="716" t="s">
        <v>190</v>
      </c>
      <c r="DO121" s="3" t="b">
        <f t="shared" si="15"/>
        <v>1</v>
      </c>
    </row>
    <row r="122" spans="1:119" ht="12.75" x14ac:dyDescent="0.2">
      <c r="A122" s="1" t="s">
        <v>191</v>
      </c>
      <c r="B122" s="89"/>
      <c r="C122" s="71" t="s">
        <v>192</v>
      </c>
      <c r="D122" s="7"/>
      <c r="E122" s="306"/>
      <c r="F122" s="315" t="str">
        <f xml:space="preserve"> VLOOKUP( $A122 &amp; F$1, TEXTDF, Sprachwahlcode + 1, FALSE )</f>
        <v>Die Kosten für Unterhalt und Instandhaltung der Immobilien werden in der Erfolgsrechnung direkt mit dem Ertrag aus Immobilien verrechnet (Nettodarstellung).</v>
      </c>
      <c r="G122" s="57"/>
      <c r="H122" s="72"/>
      <c r="I122" s="73"/>
      <c r="J122" s="316"/>
      <c r="K122" s="316"/>
      <c r="L122" s="339"/>
      <c r="M122" s="38"/>
      <c r="N122" s="39"/>
      <c r="O122" s="39"/>
      <c r="P122" s="40"/>
      <c r="Q122" s="371"/>
      <c r="R122" s="372"/>
      <c r="S122" s="318"/>
      <c r="T122" s="318"/>
      <c r="U122" s="341"/>
      <c r="V122" s="56"/>
      <c r="W122" s="57"/>
      <c r="X122" s="57"/>
      <c r="Y122" s="57"/>
      <c r="Z122" s="58"/>
      <c r="AA122" s="56"/>
      <c r="AB122" s="57"/>
      <c r="AC122" s="57"/>
      <c r="AD122" s="57"/>
      <c r="AE122" s="58"/>
      <c r="AF122" s="56"/>
      <c r="AG122" s="57"/>
      <c r="AH122" s="57"/>
      <c r="AI122" s="57"/>
      <c r="AJ122" s="58"/>
      <c r="AK122" s="56"/>
      <c r="AL122" s="57"/>
      <c r="AM122" s="57"/>
      <c r="AN122" s="57"/>
      <c r="AO122" s="58"/>
      <c r="AP122" s="56"/>
      <c r="AQ122" s="57"/>
      <c r="AR122" s="57"/>
      <c r="AS122" s="57"/>
      <c r="AT122" s="58"/>
      <c r="AU122" s="56"/>
      <c r="AV122" s="57"/>
      <c r="AW122" s="57"/>
      <c r="AX122" s="57"/>
      <c r="AY122" s="58"/>
      <c r="AZ122" s="56"/>
      <c r="BA122" s="57"/>
      <c r="BB122" s="57"/>
      <c r="BC122" s="57"/>
      <c r="BD122" s="58"/>
      <c r="BE122" s="56"/>
      <c r="BF122" s="57"/>
      <c r="BG122" s="57"/>
      <c r="BH122" s="57"/>
      <c r="BI122" s="58"/>
      <c r="BJ122" s="56"/>
      <c r="BK122" s="57"/>
      <c r="BL122" s="57"/>
      <c r="BM122" s="57"/>
      <c r="BN122" s="58"/>
      <c r="BO122" s="367"/>
      <c r="BP122" s="155"/>
      <c r="BQ122" s="155"/>
      <c r="BR122" s="155"/>
      <c r="BS122" s="155"/>
      <c r="BT122" s="155"/>
      <c r="BU122" s="155"/>
      <c r="BV122" s="155"/>
      <c r="BW122" s="155"/>
      <c r="BX122" s="155"/>
      <c r="BY122" s="155"/>
      <c r="DN122" s="718" t="s">
        <v>192</v>
      </c>
      <c r="DO122" s="3" t="b">
        <f t="shared" si="15"/>
        <v>1</v>
      </c>
    </row>
    <row r="123" spans="1:119" s="373" customFormat="1" ht="3" customHeight="1" x14ac:dyDescent="0.2">
      <c r="B123" s="374"/>
      <c r="C123" s="374"/>
      <c r="D123" s="375"/>
      <c r="E123" s="375"/>
      <c r="F123" s="375"/>
      <c r="G123" s="375"/>
      <c r="H123" s="72"/>
      <c r="I123" s="73"/>
      <c r="J123" s="73"/>
      <c r="K123" s="376"/>
      <c r="L123" s="206"/>
      <c r="M123" s="38"/>
      <c r="N123" s="39"/>
      <c r="O123" s="39"/>
      <c r="P123" s="40"/>
      <c r="Q123" s="371"/>
      <c r="R123" s="372"/>
      <c r="S123" s="372"/>
      <c r="T123" s="377"/>
      <c r="U123" s="313"/>
      <c r="V123" s="378"/>
      <c r="W123" s="379"/>
      <c r="X123" s="379"/>
      <c r="Y123" s="380"/>
      <c r="Z123" s="381"/>
      <c r="AA123" s="378"/>
      <c r="AB123" s="379"/>
      <c r="AC123" s="379"/>
      <c r="AD123" s="380"/>
      <c r="AE123" s="381"/>
      <c r="AF123" s="378"/>
      <c r="AG123" s="379"/>
      <c r="AH123" s="379"/>
      <c r="AI123" s="380"/>
      <c r="AJ123" s="381"/>
      <c r="AK123" s="378"/>
      <c r="AL123" s="379"/>
      <c r="AM123" s="379"/>
      <c r="AN123" s="380"/>
      <c r="AO123" s="381"/>
      <c r="AP123" s="378"/>
      <c r="AQ123" s="379"/>
      <c r="AR123" s="379"/>
      <c r="AS123" s="380"/>
      <c r="AT123" s="381"/>
      <c r="AU123" s="378"/>
      <c r="AV123" s="379"/>
      <c r="AW123" s="379"/>
      <c r="AX123" s="380"/>
      <c r="AY123" s="381"/>
      <c r="AZ123" s="378"/>
      <c r="BA123" s="379"/>
      <c r="BB123" s="379"/>
      <c r="BC123" s="380"/>
      <c r="BD123" s="381"/>
      <c r="BE123" s="378"/>
      <c r="BF123" s="379"/>
      <c r="BG123" s="379"/>
      <c r="BH123" s="380"/>
      <c r="BI123" s="381"/>
      <c r="BJ123" s="378"/>
      <c r="BK123" s="379"/>
      <c r="BL123" s="379"/>
      <c r="BM123" s="380"/>
      <c r="BN123" s="381"/>
      <c r="DN123" s="716"/>
      <c r="DO123" s="3" t="b">
        <f t="shared" si="15"/>
        <v>1</v>
      </c>
    </row>
    <row r="124" spans="1:119" s="373" customFormat="1" ht="12.75" x14ac:dyDescent="0.2">
      <c r="A124" s="1">
        <v>107</v>
      </c>
      <c r="B124" s="89" t="s">
        <v>193</v>
      </c>
      <c r="C124" s="89" t="s">
        <v>194</v>
      </c>
      <c r="D124" s="375"/>
      <c r="E124" s="382"/>
      <c r="F124" s="383" t="str">
        <f xml:space="preserve"> VLOOKUP( $A124 &amp; F$1, TEXTDF, Sprachwahlcode + 1, FALSE )</f>
        <v>Anteil der Kollektivanlagen / Anteil der nicht kostentransparenten Kapitalanlagen</v>
      </c>
      <c r="G124" s="383"/>
      <c r="H124" s="100"/>
      <c r="I124" s="101"/>
      <c r="J124" s="101"/>
      <c r="K124" s="384">
        <f xml:space="preserve"> IF( AND( $L$5 = 1,
( MAX($H$4,$L$5) * Y$104 + MAX($I$4,$L$5) * AD$104 + MAX($J$4,$L$5) * AI$104 + MAX($K$4,$L$5) * AN$104 + MAX($L$4,$L$5) * AS$104 + MAX($I$5,$L$5) * BC$104 + MAX($H$5,$L$5) * AX$104 + MAX($J$5,$L$5) * BH$104 + MAX($K$5,$L$5) * BM$104 ) &gt; 0 ),
( MAX($H$4,$L$5) * Y$104 * Y124 + MAX($I$4,$L$5) * AD$104 * AD124 + MAX($J$4,$L$5) * AI$104 * AI124 + MAX($K$4,$L$5) * AN$104 * AN124 + MAX($L$4,$L$5) * AS$104 * AS124 + MAX($I$5,$L$5) * BC$104 * BC124 + MAX($H$5,$L$5) * AX$104 * AX124 + MAX($J$5,$L$5) * BH$104 * BH124 + MAX($K$5,$L$5) * BM$104 * BM124 )  /  ( MAX($H$4,$L$5) * Y$104 + MAX($I$4,$L$5) * AD$104 + MAX($J$4,$L$5) * AI$104 + MAX($K$4,$L$5) * AN$104 + MAX($L$4,$L$5) * AS$104 + MAX($I$5,$L$5) * BC$104 + MAX($H$5,$L$5) * AX$104 + MAX($J$5,$L$5) * BH$104 + MAX($K$5,$L$5) * BM$104 ),
( MAX($H$4,$L$5) * Y124 + MAX($I$4,$L$5) * AD124 + MAX($J$4,$L$5) * AI124 + MAX($K$4,$L$5) * AN124 + MAX($L$4,$L$5) * AS124 + MAX($I$5,$L$5) * BC124 + MAX($H$5,$L$5) * AX124 + MAX($J$5,$L$5) * BH124 + MAX($K$5,$L$5) * BM124 ) )</f>
        <v>3.3072508974228372E-2</v>
      </c>
      <c r="L124" s="385">
        <f xml:space="preserve"> IF( AND( $L$5 = 1,
( MAX($H$4,$L$5) * Y$104 + MAX($I$4,$L$5) * AD$104 + MAX($J$4,$L$5) * AI$104 + MAX($K$4,$L$5) * AN$104 + MAX($L$4,$L$5) * AS$104 + MAX($I$5,$L$5) * BC$104 + MAX($H$5,$L$5) * AX$104 + MAX($J$5,$L$5) * BH$104 + MAX($K$5,$L$5) * BM$104 ) &gt; 0 ),
( MAX($H$4,$L$5) * Y$104 * Z124 + MAX($I$4,$L$5) * AD$104 * AE124 + MAX($J$4,$L$5) * AI$104 * AJ124 + MAX($K$4,$L$5) * AN$104 * AO124 + MAX($L$4,$L$5) * AS$104 * AT124 + MAX($I$5,$L$5) * BC$104 * BD124 + MAX($H$5,$L$5) * AX$104 * AY124 + MAX($J$5,$L$5) * BH$104 * BI124 + MAX($K$5,$L$5) * BM$104 * BN124 )  /  ( MAX($H$4,$L$5) * Y$104 + MAX($I$4,$L$5) * AD$104 + MAX($J$4,$L$5) * AI$104 + MAX($K$4,$L$5) * AN$104 + MAX($L$4,$L$5) * AS$104 + MAX($I$5,$L$5) * BC$104 + MAX($H$5,$L$5) * AX$104 + MAX($J$5,$L$5) * BH$104 + MAX($K$5,$L$5) * BM$104 ),
( MAX($H$4,$L$5) * Z124 + MAX($I$4,$L$5) * AE124 + MAX($J$4,$L$5) * AJ124 + MAX($K$4,$L$5) * AO124 + MAX($L$4,$L$5) * AT124 + MAX($I$5,$L$5) * BD124 + MAX($H$5,$L$5) * AY124 + MAX($J$5,$L$5) * BI124 + MAX($K$5,$L$5) * BN124 ) )</f>
        <v>1.1734681878135762E-2</v>
      </c>
      <c r="M124" s="38"/>
      <c r="N124" s="39"/>
      <c r="O124" s="39"/>
      <c r="P124" s="40"/>
      <c r="Q124" s="363"/>
      <c r="R124" s="364"/>
      <c r="S124" s="364"/>
      <c r="T124" s="386">
        <v>3.1575736754556397E-2</v>
      </c>
      <c r="U124" s="387">
        <v>1.1808352597723001E-2</v>
      </c>
      <c r="V124" s="388"/>
      <c r="W124" s="383"/>
      <c r="X124" s="383"/>
      <c r="Y124" s="216">
        <v>3.0718790947584194E-2</v>
      </c>
      <c r="Z124" s="389">
        <v>2.8634656931848697E-3</v>
      </c>
      <c r="AA124" s="388"/>
      <c r="AB124" s="383"/>
      <c r="AC124" s="383"/>
      <c r="AD124" s="216">
        <v>4.6934806955153209E-2</v>
      </c>
      <c r="AE124" s="389">
        <v>2.7251579682332255E-2</v>
      </c>
      <c r="AF124" s="388"/>
      <c r="AG124" s="383"/>
      <c r="AH124" s="383"/>
      <c r="AI124" s="216">
        <v>4.4328631024206477E-2</v>
      </c>
      <c r="AJ124" s="389">
        <v>0</v>
      </c>
      <c r="AK124" s="388"/>
      <c r="AL124" s="383"/>
      <c r="AM124" s="383"/>
      <c r="AN124" s="390">
        <v>1.8455894959173786E-2</v>
      </c>
      <c r="AO124" s="391">
        <v>1.6003257576347366E-2</v>
      </c>
      <c r="AP124" s="388"/>
      <c r="AQ124" s="383"/>
      <c r="AR124" s="383"/>
      <c r="AS124" s="216">
        <v>7.8839770030116711E-3</v>
      </c>
      <c r="AT124" s="389">
        <v>0</v>
      </c>
      <c r="AU124" s="388"/>
      <c r="AV124" s="383"/>
      <c r="AW124" s="383"/>
      <c r="AX124" s="216">
        <v>0</v>
      </c>
      <c r="AY124" s="389">
        <v>0</v>
      </c>
      <c r="AZ124" s="388"/>
      <c r="BA124" s="383"/>
      <c r="BB124" s="383"/>
      <c r="BC124" s="216">
        <v>0</v>
      </c>
      <c r="BD124" s="389">
        <v>2.0935192477893116E-2</v>
      </c>
      <c r="BE124" s="388"/>
      <c r="BF124" s="383"/>
      <c r="BG124" s="383"/>
      <c r="BH124" s="216">
        <v>7.4809711800967585E-2</v>
      </c>
      <c r="BI124" s="389">
        <v>1.6913683755368385E-2</v>
      </c>
      <c r="BJ124" s="388"/>
      <c r="BK124" s="383"/>
      <c r="BL124" s="383"/>
      <c r="BM124" s="216">
        <v>0.11969700221025299</v>
      </c>
      <c r="BN124" s="389">
        <v>0</v>
      </c>
      <c r="DN124" s="716" t="s">
        <v>194</v>
      </c>
      <c r="DO124" s="3" t="b">
        <f t="shared" si="15"/>
        <v>1</v>
      </c>
    </row>
    <row r="125" spans="1:119" s="373" customFormat="1" ht="12.75" x14ac:dyDescent="0.2">
      <c r="A125" s="1" t="s">
        <v>195</v>
      </c>
      <c r="B125" s="374"/>
      <c r="C125" s="392" t="s">
        <v>196</v>
      </c>
      <c r="D125" s="393"/>
      <c r="E125" s="394"/>
      <c r="F125" s="315" t="str">
        <f xml:space="preserve"> VLOOKUP( $A125 &amp; F$1, TEXTDF, Sprachwahlcode + 1, FALSE )</f>
        <v>Gemessen am Marktwert des Kapitalanlagebestands unter Ziff. 2</v>
      </c>
      <c r="G125" s="395"/>
      <c r="H125" s="133"/>
      <c r="I125" s="134"/>
      <c r="J125" s="134"/>
      <c r="K125" s="396"/>
      <c r="L125" s="206"/>
      <c r="M125" s="38"/>
      <c r="N125" s="39"/>
      <c r="O125" s="39"/>
      <c r="P125" s="40"/>
      <c r="Q125" s="133"/>
      <c r="R125" s="134"/>
      <c r="S125" s="134"/>
      <c r="T125" s="396"/>
      <c r="U125" s="73"/>
      <c r="V125" s="397"/>
      <c r="W125" s="398"/>
      <c r="X125" s="398"/>
      <c r="Y125" s="399"/>
      <c r="Z125" s="400"/>
      <c r="AA125" s="397"/>
      <c r="AB125" s="398"/>
      <c r="AC125" s="398"/>
      <c r="AD125" s="399"/>
      <c r="AE125" s="400"/>
      <c r="AF125" s="397"/>
      <c r="AG125" s="398"/>
      <c r="AH125" s="398"/>
      <c r="AI125" s="399"/>
      <c r="AJ125" s="400"/>
      <c r="AK125" s="397"/>
      <c r="AL125" s="398"/>
      <c r="AM125" s="398"/>
      <c r="AN125" s="399"/>
      <c r="AO125" s="400"/>
      <c r="AP125" s="397"/>
      <c r="AQ125" s="398"/>
      <c r="AR125" s="398"/>
      <c r="AS125" s="399"/>
      <c r="AT125" s="400"/>
      <c r="AU125" s="397"/>
      <c r="AV125" s="398"/>
      <c r="AW125" s="398"/>
      <c r="AX125" s="399"/>
      <c r="AY125" s="400"/>
      <c r="AZ125" s="397"/>
      <c r="BA125" s="398"/>
      <c r="BB125" s="398"/>
      <c r="BC125" s="399"/>
      <c r="BD125" s="400"/>
      <c r="BE125" s="397"/>
      <c r="BF125" s="398"/>
      <c r="BG125" s="398"/>
      <c r="BH125" s="399"/>
      <c r="BI125" s="400"/>
      <c r="BJ125" s="397"/>
      <c r="BK125" s="398"/>
      <c r="BL125" s="398"/>
      <c r="BM125" s="399"/>
      <c r="BN125" s="400"/>
      <c r="DN125" s="715" t="s">
        <v>196</v>
      </c>
      <c r="DO125" s="3" t="b">
        <f t="shared" si="15"/>
        <v>1</v>
      </c>
    </row>
    <row r="126" spans="1:119" ht="6" customHeight="1" x14ac:dyDescent="0.2">
      <c r="A126" s="1"/>
      <c r="B126" s="89"/>
      <c r="C126" s="71"/>
      <c r="D126" s="7"/>
      <c r="E126" s="306"/>
      <c r="F126" s="7"/>
      <c r="G126" s="57"/>
      <c r="H126" s="401"/>
      <c r="I126" s="402"/>
      <c r="J126" s="403"/>
      <c r="K126" s="404"/>
      <c r="L126" s="405"/>
      <c r="M126" s="38"/>
      <c r="N126" s="39"/>
      <c r="O126" s="39"/>
      <c r="P126" s="40"/>
      <c r="Q126" s="72"/>
      <c r="R126" s="73"/>
      <c r="S126" s="329"/>
      <c r="T126" s="304"/>
      <c r="U126" s="73"/>
      <c r="V126" s="56"/>
      <c r="W126" s="57"/>
      <c r="X126" s="162"/>
      <c r="Y126" s="66"/>
      <c r="Z126" s="406"/>
      <c r="AA126" s="56"/>
      <c r="AB126" s="57"/>
      <c r="AC126" s="162"/>
      <c r="AD126" s="66"/>
      <c r="AE126" s="406"/>
      <c r="AF126" s="56"/>
      <c r="AG126" s="57"/>
      <c r="AH126" s="162"/>
      <c r="AI126" s="66"/>
      <c r="AJ126" s="406"/>
      <c r="AK126" s="56"/>
      <c r="AL126" s="57"/>
      <c r="AM126" s="162"/>
      <c r="AN126" s="66"/>
      <c r="AO126" s="406"/>
      <c r="AP126" s="56"/>
      <c r="AQ126" s="57"/>
      <c r="AR126" s="162"/>
      <c r="AS126" s="66"/>
      <c r="AT126" s="406"/>
      <c r="AU126" s="56"/>
      <c r="AV126" s="57"/>
      <c r="AW126" s="162"/>
      <c r="AX126" s="66"/>
      <c r="AY126" s="406"/>
      <c r="AZ126" s="56"/>
      <c r="BA126" s="57"/>
      <c r="BB126" s="162"/>
      <c r="BC126" s="66"/>
      <c r="BD126" s="406"/>
      <c r="BE126" s="56"/>
      <c r="BF126" s="57"/>
      <c r="BG126" s="162"/>
      <c r="BH126" s="66"/>
      <c r="BI126" s="406"/>
      <c r="BJ126" s="56"/>
      <c r="BK126" s="57"/>
      <c r="BL126" s="162"/>
      <c r="BM126" s="66"/>
      <c r="BN126" s="406"/>
      <c r="BO126" s="155"/>
      <c r="BP126" s="155"/>
      <c r="BQ126" s="155"/>
      <c r="BR126" s="155"/>
      <c r="BS126" s="155"/>
      <c r="BT126" s="155"/>
      <c r="BU126" s="155"/>
      <c r="BV126" s="155"/>
      <c r="BW126" s="155"/>
      <c r="BX126" s="155"/>
      <c r="BY126" s="155"/>
      <c r="DN126" s="716"/>
      <c r="DO126" s="3" t="b">
        <f t="shared" si="15"/>
        <v>1</v>
      </c>
    </row>
    <row r="127" spans="1:119" ht="13.5" customHeight="1" x14ac:dyDescent="0.2">
      <c r="A127" s="1" t="s">
        <v>197</v>
      </c>
      <c r="B127" s="89"/>
      <c r="C127" s="71" t="s">
        <v>198</v>
      </c>
      <c r="D127" s="7"/>
      <c r="E127" s="306"/>
      <c r="F127" s="407" t="str">
        <f xml:space="preserve"> VLOOKUP( $A127 &amp; F$1, TEXTDF, Sprachwahlcode + 1, FALSE )</f>
        <v>Aufgliederung der Vermögensverwaltungskosten</v>
      </c>
      <c r="G127" s="407"/>
      <c r="H127" s="408"/>
      <c r="I127" s="408" t="str">
        <f xml:space="preserve"> VLOOKUP( $A127 &amp; I$1, TEXTDF, Sprachwahlcode + 1, FALSE )</f>
        <v>Verursachte Kosten</v>
      </c>
      <c r="J127" s="408"/>
      <c r="K127" s="409"/>
      <c r="L127" s="410"/>
      <c r="M127" s="38"/>
      <c r="N127" s="39"/>
      <c r="O127" s="39"/>
      <c r="P127" s="40"/>
      <c r="Q127" s="411"/>
      <c r="R127" s="411" t="str">
        <f>$I127</f>
        <v>Verursachte Kosten</v>
      </c>
      <c r="S127" s="411"/>
      <c r="T127" s="412"/>
      <c r="U127" s="413"/>
      <c r="V127" s="408"/>
      <c r="W127" s="408" t="s">
        <v>478</v>
      </c>
      <c r="X127" s="408"/>
      <c r="Y127" s="409"/>
      <c r="Z127" s="410"/>
      <c r="AA127" s="408"/>
      <c r="AB127" s="408" t="s">
        <v>478</v>
      </c>
      <c r="AC127" s="408"/>
      <c r="AD127" s="409"/>
      <c r="AE127" s="410"/>
      <c r="AF127" s="408"/>
      <c r="AG127" s="408" t="s">
        <v>478</v>
      </c>
      <c r="AH127" s="408"/>
      <c r="AI127" s="409"/>
      <c r="AJ127" s="410"/>
      <c r="AK127" s="408"/>
      <c r="AL127" s="408" t="s">
        <v>478</v>
      </c>
      <c r="AM127" s="408"/>
      <c r="AN127" s="409"/>
      <c r="AO127" s="410"/>
      <c r="AP127" s="408"/>
      <c r="AQ127" s="408" t="s">
        <v>478</v>
      </c>
      <c r="AR127" s="408"/>
      <c r="AS127" s="409"/>
      <c r="AT127" s="410"/>
      <c r="AU127" s="408"/>
      <c r="AV127" s="408" t="s">
        <v>478</v>
      </c>
      <c r="AW127" s="408"/>
      <c r="AX127" s="409"/>
      <c r="AY127" s="410"/>
      <c r="AZ127" s="408"/>
      <c r="BA127" s="408" t="s">
        <v>478</v>
      </c>
      <c r="BB127" s="408"/>
      <c r="BC127" s="409"/>
      <c r="BD127" s="410"/>
      <c r="BE127" s="408"/>
      <c r="BF127" s="408" t="s">
        <v>479</v>
      </c>
      <c r="BG127" s="408"/>
      <c r="BH127" s="409"/>
      <c r="BI127" s="410"/>
      <c r="BJ127" s="408"/>
      <c r="BK127" s="408" t="s">
        <v>478</v>
      </c>
      <c r="BL127" s="408"/>
      <c r="BM127" s="409"/>
      <c r="BN127" s="410"/>
      <c r="BO127" s="155"/>
      <c r="BP127" s="155"/>
      <c r="BQ127" s="155"/>
      <c r="BR127" s="155"/>
      <c r="BS127" s="155"/>
      <c r="BT127" s="155"/>
      <c r="BU127" s="155"/>
      <c r="BV127" s="155"/>
      <c r="BW127" s="155"/>
      <c r="BX127" s="155"/>
      <c r="BY127" s="155"/>
      <c r="DN127" s="715" t="s">
        <v>198</v>
      </c>
      <c r="DO127" s="3" t="b">
        <f t="shared" si="15"/>
        <v>1</v>
      </c>
    </row>
    <row r="128" spans="1:119" ht="13.5" customHeight="1" x14ac:dyDescent="0.2">
      <c r="A128" s="1" t="s">
        <v>199</v>
      </c>
      <c r="B128" s="89"/>
      <c r="C128" s="71" t="s">
        <v>200</v>
      </c>
      <c r="D128" s="7"/>
      <c r="E128" s="306"/>
      <c r="F128" s="414"/>
      <c r="G128" s="414"/>
      <c r="H128" s="415" t="str">
        <f xml:space="preserve"> VLOOKUP( $A128 &amp; H$1, TEXTDF, Sprachwahlcode + 1, FALSE )</f>
        <v>Marktwert</v>
      </c>
      <c r="I128" s="415" t="str">
        <f xml:space="preserve"> VLOOKUP( $A128 &amp; I$1, TEXTDF, Sprachwahlcode + 1, FALSE )</f>
        <v>TER-Kosten</v>
      </c>
      <c r="J128" s="415" t="str">
        <f xml:space="preserve"> VLOOKUP( $A128 &amp; J$1, TEXTDF, Sprachwahlcode + 1, FALSE )</f>
        <v>TTC-Kosten</v>
      </c>
      <c r="K128" s="416" t="str">
        <f xml:space="preserve"> VLOOKUP( $A128 &amp; K$1, TEXTDF, Sprachwahlcode + 1, FALSE )</f>
        <v>SC-Kosten</v>
      </c>
      <c r="L128" s="417" t="str">
        <f xml:space="preserve"> VLOOKUP( $A128 &amp; L$1, TEXTDF, Sprachwahlcode + 1, FALSE )</f>
        <v>Total</v>
      </c>
      <c r="M128" s="38"/>
      <c r="N128" s="39"/>
      <c r="O128" s="39"/>
      <c r="P128" s="40"/>
      <c r="Q128" s="418" t="str">
        <f>$H128</f>
        <v>Marktwert</v>
      </c>
      <c r="R128" s="418" t="str">
        <f>$I128</f>
        <v>TER-Kosten</v>
      </c>
      <c r="S128" s="418" t="str">
        <f>$J128</f>
        <v>TTC-Kosten</v>
      </c>
      <c r="T128" s="419" t="str">
        <f>$K128</f>
        <v>SC-Kosten</v>
      </c>
      <c r="U128" s="420" t="str">
        <f>$L128</f>
        <v>Total</v>
      </c>
      <c r="V128" s="415" t="s">
        <v>320</v>
      </c>
      <c r="W128" s="415" t="s">
        <v>314</v>
      </c>
      <c r="X128" s="415" t="s">
        <v>316</v>
      </c>
      <c r="Y128" s="416" t="s">
        <v>318</v>
      </c>
      <c r="Z128" s="417" t="s">
        <v>296</v>
      </c>
      <c r="AA128" s="415" t="s">
        <v>320</v>
      </c>
      <c r="AB128" s="415" t="s">
        <v>314</v>
      </c>
      <c r="AC128" s="415" t="s">
        <v>316</v>
      </c>
      <c r="AD128" s="416" t="s">
        <v>318</v>
      </c>
      <c r="AE128" s="417" t="s">
        <v>296</v>
      </c>
      <c r="AF128" s="415" t="s">
        <v>320</v>
      </c>
      <c r="AG128" s="415" t="s">
        <v>314</v>
      </c>
      <c r="AH128" s="415" t="s">
        <v>316</v>
      </c>
      <c r="AI128" s="416" t="s">
        <v>318</v>
      </c>
      <c r="AJ128" s="417" t="s">
        <v>296</v>
      </c>
      <c r="AK128" s="415" t="s">
        <v>320</v>
      </c>
      <c r="AL128" s="415" t="s">
        <v>314</v>
      </c>
      <c r="AM128" s="415" t="s">
        <v>316</v>
      </c>
      <c r="AN128" s="416" t="s">
        <v>318</v>
      </c>
      <c r="AO128" s="417" t="s">
        <v>296</v>
      </c>
      <c r="AP128" s="415" t="s">
        <v>320</v>
      </c>
      <c r="AQ128" s="415" t="s">
        <v>314</v>
      </c>
      <c r="AR128" s="415" t="s">
        <v>316</v>
      </c>
      <c r="AS128" s="416" t="s">
        <v>318</v>
      </c>
      <c r="AT128" s="417" t="s">
        <v>296</v>
      </c>
      <c r="AU128" s="415" t="s">
        <v>320</v>
      </c>
      <c r="AV128" s="415" t="s">
        <v>314</v>
      </c>
      <c r="AW128" s="415" t="s">
        <v>316</v>
      </c>
      <c r="AX128" s="416" t="s">
        <v>318</v>
      </c>
      <c r="AY128" s="417" t="s">
        <v>296</v>
      </c>
      <c r="AZ128" s="415" t="s">
        <v>320</v>
      </c>
      <c r="BA128" s="415" t="s">
        <v>314</v>
      </c>
      <c r="BB128" s="415" t="s">
        <v>316</v>
      </c>
      <c r="BC128" s="416" t="s">
        <v>318</v>
      </c>
      <c r="BD128" s="417" t="s">
        <v>296</v>
      </c>
      <c r="BE128" s="415" t="s">
        <v>321</v>
      </c>
      <c r="BF128" s="415" t="s">
        <v>315</v>
      </c>
      <c r="BG128" s="415" t="s">
        <v>317</v>
      </c>
      <c r="BH128" s="416" t="s">
        <v>319</v>
      </c>
      <c r="BI128" s="417" t="s">
        <v>296</v>
      </c>
      <c r="BJ128" s="415" t="s">
        <v>320</v>
      </c>
      <c r="BK128" s="415" t="s">
        <v>314</v>
      </c>
      <c r="BL128" s="415" t="s">
        <v>316</v>
      </c>
      <c r="BM128" s="416" t="s">
        <v>318</v>
      </c>
      <c r="BN128" s="417" t="s">
        <v>296</v>
      </c>
      <c r="BO128" s="155"/>
      <c r="BP128" s="155"/>
      <c r="BQ128" s="155"/>
      <c r="BR128" s="155"/>
      <c r="BS128" s="155"/>
      <c r="BT128" s="155"/>
      <c r="BU128" s="155"/>
      <c r="BV128" s="155"/>
      <c r="BW128" s="155"/>
      <c r="BX128" s="155"/>
      <c r="BY128" s="155"/>
      <c r="DN128" s="715" t="s">
        <v>200</v>
      </c>
      <c r="DO128" s="3" t="b">
        <f t="shared" si="15"/>
        <v>1</v>
      </c>
    </row>
    <row r="129" spans="1:119" ht="13.5" customHeight="1" x14ac:dyDescent="0.2">
      <c r="A129" s="1" t="s">
        <v>201</v>
      </c>
      <c r="B129" s="89" t="s">
        <v>202</v>
      </c>
      <c r="C129" s="71" t="s">
        <v>203</v>
      </c>
      <c r="D129" s="7"/>
      <c r="E129" s="306"/>
      <c r="F129" s="421" t="str">
        <f t="shared" ref="F129:F135" si="19" xml:space="preserve"> VLOOKUP( $A129 &amp; F$1, TEXTDF, Sprachwahlcode + 1, FALSE )</f>
        <v>Direkte Kapitalanlagen</v>
      </c>
      <c r="G129" s="421"/>
      <c r="H129" s="422">
        <f xml:space="preserve"> MAX($H$4,$L$5) * V129 + MAX($I$4,$L$5) * AA129 + MAX($J$4,$L$5) * AF129 + MAX($K$4,$L$5) * AK129 + MAX($L$4,$L$5) * AP129 + MAX($I$5,$L$5) * AZ129 + MAX($H$5,$L$5) * AU129 + MAX($J$5,$L$5) * BE129 + MAX($K$5,$L$5) * BJ129</f>
        <v>199972888.77274531</v>
      </c>
      <c r="I129" s="423">
        <f xml:space="preserve"> MAX($H$4,$L$5) * W129 + MAX($I$4,$L$5) * AB129 + MAX($J$4,$L$5) * AG129 + MAX($K$4,$L$5) * AL129 + MAX($L$4,$L$5) * AQ129 + MAX($I$5,$L$5) * BA129 + MAX($H$5,$L$5) * AV129 + MAX($J$5,$L$5) * BF129 + MAX($K$5,$L$5) * BK129</f>
        <v>584105.68476000009</v>
      </c>
      <c r="J129" s="423">
        <f xml:space="preserve"> MAX($H$4,$L$5) * X129 + MAX($I$4,$L$5) * AC129 + MAX($J$4,$L$5) * AH129 + MAX($K$4,$L$5) * AM129 + MAX($L$4,$L$5) * AR129 + MAX($I$5,$L$5) * BB129 + MAX($H$5,$L$5) * AW129 + MAX($J$5,$L$5) * BG129 + MAX($K$5,$L$5) * BL129</f>
        <v>85071.635280000017</v>
      </c>
      <c r="K129" s="424"/>
      <c r="L129" s="425">
        <f xml:space="preserve"> MAX($H$4,$L$5) * Z129 + MAX($I$4,$L$5) * AE129 + MAX($J$4,$L$5) * AJ129 + MAX($K$4,$L$5) * AO129 + MAX($L$4,$L$5) * AT129 + MAX($I$5,$L$5) * BD129 + MAX($H$5,$L$5) * AY129 + MAX($J$5,$L$5) * BI129 + MAX($K$5,$L$5) * BN129</f>
        <v>669177.32004000002</v>
      </c>
      <c r="M129" s="38"/>
      <c r="N129" s="39"/>
      <c r="O129" s="39"/>
      <c r="P129" s="40"/>
      <c r="Q129" s="426">
        <v>197194882.18798429</v>
      </c>
      <c r="R129" s="427">
        <v>600618.54456324794</v>
      </c>
      <c r="S129" s="427">
        <v>56034.102179999994</v>
      </c>
      <c r="T129" s="428"/>
      <c r="U129" s="429">
        <v>656652.64674324798</v>
      </c>
      <c r="V129" s="430">
        <v>75699681.479049996</v>
      </c>
      <c r="W129" s="431">
        <v>228103.01527999999</v>
      </c>
      <c r="X129" s="431">
        <v>35566.556700000001</v>
      </c>
      <c r="Y129" s="424"/>
      <c r="Z129" s="432">
        <v>263669.57198000001</v>
      </c>
      <c r="AA129" s="430">
        <v>55964097.860400006</v>
      </c>
      <c r="AB129" s="431">
        <v>180714.06488000002</v>
      </c>
      <c r="AC129" s="431">
        <v>35425.113440000001</v>
      </c>
      <c r="AD129" s="424"/>
      <c r="AE129" s="432">
        <v>216139.17832000001</v>
      </c>
      <c r="AF129" s="430">
        <v>19707996</v>
      </c>
      <c r="AG129" s="431">
        <v>63757.105190000002</v>
      </c>
      <c r="AH129" s="431">
        <v>2108.58169</v>
      </c>
      <c r="AI129" s="424"/>
      <c r="AJ129" s="432">
        <v>65865.686880000008</v>
      </c>
      <c r="AK129" s="422">
        <v>19343292.281779997</v>
      </c>
      <c r="AL129" s="423">
        <v>54448.648540000002</v>
      </c>
      <c r="AM129" s="423">
        <v>2571.2192200000004</v>
      </c>
      <c r="AN129" s="424"/>
      <c r="AO129" s="425">
        <v>57019.867760000001</v>
      </c>
      <c r="AP129" s="430">
        <v>12351452.223395292</v>
      </c>
      <c r="AQ129" s="431">
        <v>30067.219870000001</v>
      </c>
      <c r="AR129" s="431">
        <v>1481.9322299999999</v>
      </c>
      <c r="AS129" s="424"/>
      <c r="AT129" s="432">
        <v>31549.152099999999</v>
      </c>
      <c r="AU129" s="430">
        <v>3940659.82712</v>
      </c>
      <c r="AV129" s="431">
        <v>6587</v>
      </c>
      <c r="AW129" s="431">
        <v>31</v>
      </c>
      <c r="AX129" s="424"/>
      <c r="AY129" s="432">
        <v>6618</v>
      </c>
      <c r="AZ129" s="430">
        <v>9448976</v>
      </c>
      <c r="BA129" s="431">
        <v>16678</v>
      </c>
      <c r="BB129" s="431">
        <v>3265</v>
      </c>
      <c r="BC129" s="424"/>
      <c r="BD129" s="432">
        <v>19943</v>
      </c>
      <c r="BE129" s="430">
        <v>3352641.1009999998</v>
      </c>
      <c r="BF129" s="431">
        <v>3750.6309999999999</v>
      </c>
      <c r="BG129" s="431">
        <v>4622.232</v>
      </c>
      <c r="BH129" s="424"/>
      <c r="BI129" s="432">
        <v>8372.8629999999994</v>
      </c>
      <c r="BJ129" s="430">
        <v>164092</v>
      </c>
      <c r="BK129" s="431">
        <v>0</v>
      </c>
      <c r="BL129" s="431">
        <v>0</v>
      </c>
      <c r="BM129" s="424"/>
      <c r="BN129" s="432">
        <v>0</v>
      </c>
      <c r="BO129" s="155"/>
      <c r="BP129" s="155"/>
      <c r="BQ129" s="155"/>
      <c r="BR129" s="155"/>
      <c r="BS129" s="155"/>
      <c r="BT129" s="155"/>
      <c r="BU129" s="155"/>
      <c r="BV129" s="155"/>
      <c r="BW129" s="155"/>
      <c r="BX129" s="155"/>
      <c r="BY129" s="155"/>
      <c r="DN129" s="716" t="s">
        <v>203</v>
      </c>
      <c r="DO129" s="3" t="b">
        <f t="shared" si="15"/>
        <v>1</v>
      </c>
    </row>
    <row r="130" spans="1:119" ht="13.5" customHeight="1" x14ac:dyDescent="0.2">
      <c r="A130" s="1" t="s">
        <v>204</v>
      </c>
      <c r="B130" s="89" t="s">
        <v>205</v>
      </c>
      <c r="C130" s="71" t="s">
        <v>206</v>
      </c>
      <c r="D130" s="7"/>
      <c r="E130" s="306"/>
      <c r="F130" s="433" t="str">
        <f t="shared" si="19"/>
        <v>Einstufige kollektive Kapitalanlagen</v>
      </c>
      <c r="G130" s="433"/>
      <c r="H130" s="434">
        <f xml:space="preserve"> MAX($H$4,$L$5) * V130 + MAX($I$4,$L$5) * AA130 + MAX($J$4,$L$5) * AF130 + MAX($K$4,$L$5) * AK130 + MAX($L$4,$L$5) * AP130 + MAX($I$5,$L$5) * AZ130 + MAX($H$5,$L$5) * AU130 + MAX($J$5,$L$5) * BE130 + MAX($K$5,$L$5) * BJ130</f>
        <v>6018399.1168400003</v>
      </c>
      <c r="I130" s="423">
        <f xml:space="preserve"> MAX($H$4,$L$5) * W130 + MAX($I$4,$L$5) * AB130 + MAX($J$4,$L$5) * AG130 + MAX($K$4,$L$5) * AL130 + MAX($L$4,$L$5) * AQ130 + MAX($I$5,$L$5) * BA130 + MAX($H$5,$L$5) * AV130 + MAX($J$5,$L$5) * BF130 + MAX($K$5,$L$5) * BK130</f>
        <v>77525.424409596526</v>
      </c>
      <c r="J130" s="435"/>
      <c r="K130" s="435"/>
      <c r="L130" s="436">
        <f xml:space="preserve"> MAX($H$4,$L$5) * Z130 + MAX($I$4,$L$5) * AE130 + MAX($J$4,$L$5) * AJ130 + MAX($K$4,$L$5) * AO130 + MAX($L$4,$L$5) * AT130 + MAX($I$5,$L$5) * BD130 + MAX($H$5,$L$5) * AY130 + MAX($J$5,$L$5) * BI130 + MAX($K$5,$L$5) * BN130</f>
        <v>77525.424409596526</v>
      </c>
      <c r="M130" s="38"/>
      <c r="N130" s="39"/>
      <c r="O130" s="39"/>
      <c r="P130" s="40"/>
      <c r="Q130" s="437">
        <v>5370539.1862000003</v>
      </c>
      <c r="R130" s="427">
        <v>65746.517302494743</v>
      </c>
      <c r="S130" s="438"/>
      <c r="T130" s="438"/>
      <c r="U130" s="439">
        <v>65746.517302494743</v>
      </c>
      <c r="V130" s="440">
        <v>1896529.44469</v>
      </c>
      <c r="W130" s="431">
        <v>11563.97911</v>
      </c>
      <c r="X130" s="435"/>
      <c r="Y130" s="435"/>
      <c r="Z130" s="441">
        <v>11563.97911</v>
      </c>
      <c r="AA130" s="440">
        <v>2699247.0895999996</v>
      </c>
      <c r="AB130" s="431">
        <v>59997.383614817001</v>
      </c>
      <c r="AC130" s="435"/>
      <c r="AD130" s="435"/>
      <c r="AE130" s="441">
        <v>59997.383614817001</v>
      </c>
      <c r="AF130" s="440">
        <v>656281.06753999996</v>
      </c>
      <c r="AG130" s="431">
        <v>2959.0182599999998</v>
      </c>
      <c r="AH130" s="435"/>
      <c r="AI130" s="435"/>
      <c r="AJ130" s="441">
        <v>2959.0182599999998</v>
      </c>
      <c r="AK130" s="434">
        <v>369738.64549000002</v>
      </c>
      <c r="AL130" s="423">
        <v>679.06146000000001</v>
      </c>
      <c r="AM130" s="435"/>
      <c r="AN130" s="435"/>
      <c r="AO130" s="436">
        <v>679.06146000000001</v>
      </c>
      <c r="AP130" s="440">
        <v>98152.396520000009</v>
      </c>
      <c r="AQ130" s="431">
        <v>286.534665234675</v>
      </c>
      <c r="AR130" s="435"/>
      <c r="AS130" s="435"/>
      <c r="AT130" s="441">
        <v>286.534665234675</v>
      </c>
      <c r="AU130" s="440">
        <v>0</v>
      </c>
      <c r="AV130" s="431">
        <v>0</v>
      </c>
      <c r="AW130" s="435"/>
      <c r="AX130" s="435"/>
      <c r="AY130" s="441">
        <v>0</v>
      </c>
      <c r="AZ130" s="440">
        <v>0</v>
      </c>
      <c r="BA130" s="431">
        <v>0</v>
      </c>
      <c r="BB130" s="435"/>
      <c r="BC130" s="435"/>
      <c r="BD130" s="441">
        <v>0</v>
      </c>
      <c r="BE130" s="440">
        <v>276138.473</v>
      </c>
      <c r="BF130" s="431">
        <v>1925.0450000000001</v>
      </c>
      <c r="BG130" s="435"/>
      <c r="BH130" s="435"/>
      <c r="BI130" s="441">
        <v>1925.0450000000001</v>
      </c>
      <c r="BJ130" s="440">
        <v>22312</v>
      </c>
      <c r="BK130" s="431">
        <v>114.40229954485197</v>
      </c>
      <c r="BL130" s="435"/>
      <c r="BM130" s="435"/>
      <c r="BN130" s="441">
        <v>114.40229954485197</v>
      </c>
      <c r="BO130" s="155"/>
      <c r="BP130" s="155"/>
      <c r="BQ130" s="155"/>
      <c r="BR130" s="155"/>
      <c r="BS130" s="155"/>
      <c r="BT130" s="155"/>
      <c r="BU130" s="155"/>
      <c r="BV130" s="155"/>
      <c r="BW130" s="155"/>
      <c r="BX130" s="155"/>
      <c r="BY130" s="155"/>
      <c r="DN130" s="716" t="s">
        <v>206</v>
      </c>
      <c r="DO130" s="3" t="b">
        <f t="shared" si="15"/>
        <v>1</v>
      </c>
    </row>
    <row r="131" spans="1:119" ht="13.5" customHeight="1" x14ac:dyDescent="0.2">
      <c r="A131" s="1" t="s">
        <v>207</v>
      </c>
      <c r="B131" s="89" t="s">
        <v>208</v>
      </c>
      <c r="C131" s="71" t="s">
        <v>209</v>
      </c>
      <c r="D131" s="7"/>
      <c r="E131" s="306"/>
      <c r="F131" s="433" t="str">
        <f t="shared" si="19"/>
        <v>Mehrstufige kollektive Kapitalanlagen</v>
      </c>
      <c r="G131" s="433"/>
      <c r="H131" s="434">
        <f xml:space="preserve"> MAX($H$4,$L$5) * V131 + MAX($I$4,$L$5) * AA131 + MAX($J$4,$L$5) * AF131 + MAX($K$4,$L$5) * AK131 + MAX($L$4,$L$5) * AP131 + MAX($I$5,$L$5) * AZ131 + MAX($H$5,$L$5) * AU131 + MAX($J$5,$L$5) * BE131 + MAX($K$5,$L$5) * BJ131</f>
        <v>905444.02862</v>
      </c>
      <c r="I131" s="423">
        <f xml:space="preserve"> MAX($H$4,$L$5) * W131 + MAX($I$4,$L$5) * AB131 + MAX($J$4,$L$5) * AG131 + MAX($K$4,$L$5) * AL131 + MAX($L$4,$L$5) * AQ131 + MAX($I$5,$L$5) * BA131 + MAX($H$5,$L$5) * AV131 + MAX($J$5,$L$5) * BF131 + MAX($K$5,$L$5) * BK131</f>
        <v>39051.899995183005</v>
      </c>
      <c r="J131" s="435"/>
      <c r="K131" s="435"/>
      <c r="L131" s="436">
        <f xml:space="preserve"> MAX($H$4,$L$5) * Z131 + MAX($I$4,$L$5) * AE131 + MAX($J$4,$L$5) * AJ131 + MAX($K$4,$L$5) * AO131 + MAX($L$4,$L$5) * AT131 + MAX($I$5,$L$5) * BD131 + MAX($H$5,$L$5) * AY131 + MAX($J$5,$L$5) * BI131 + MAX($K$5,$L$5) * BN131</f>
        <v>39051.899995183005</v>
      </c>
      <c r="M131" s="38"/>
      <c r="N131" s="39"/>
      <c r="O131" s="39"/>
      <c r="P131" s="40"/>
      <c r="Q131" s="437">
        <v>1138419.7826399999</v>
      </c>
      <c r="R131" s="427">
        <v>49214.06033</v>
      </c>
      <c r="S131" s="438"/>
      <c r="T131" s="438"/>
      <c r="U131" s="439">
        <v>49214.06033</v>
      </c>
      <c r="V131" s="440">
        <v>509679.16037</v>
      </c>
      <c r="W131" s="431">
        <v>8301.3483799999995</v>
      </c>
      <c r="X131" s="435"/>
      <c r="Y131" s="435"/>
      <c r="Z131" s="441">
        <v>8301.3483799999995</v>
      </c>
      <c r="AA131" s="440">
        <v>137894.30861000001</v>
      </c>
      <c r="AB131" s="431">
        <v>8541.6686951829997</v>
      </c>
      <c r="AC131" s="435"/>
      <c r="AD131" s="435"/>
      <c r="AE131" s="441">
        <v>8541.6686951829997</v>
      </c>
      <c r="AF131" s="440">
        <v>257870.55963999999</v>
      </c>
      <c r="AG131" s="431">
        <v>22208.88292</v>
      </c>
      <c r="AH131" s="435"/>
      <c r="AI131" s="435"/>
      <c r="AJ131" s="441">
        <v>22208.88292</v>
      </c>
      <c r="AK131" s="434">
        <v>0</v>
      </c>
      <c r="AL131" s="423">
        <v>0</v>
      </c>
      <c r="AM131" s="435"/>
      <c r="AN131" s="435"/>
      <c r="AO131" s="436">
        <v>0</v>
      </c>
      <c r="AP131" s="440">
        <v>0</v>
      </c>
      <c r="AQ131" s="431">
        <v>0</v>
      </c>
      <c r="AR131" s="435"/>
      <c r="AS131" s="435"/>
      <c r="AT131" s="441">
        <v>0</v>
      </c>
      <c r="AU131" s="440">
        <v>0</v>
      </c>
      <c r="AV131" s="431">
        <v>0</v>
      </c>
      <c r="AW131" s="435"/>
      <c r="AX131" s="435"/>
      <c r="AY131" s="441">
        <v>0</v>
      </c>
      <c r="AZ131" s="440">
        <v>0</v>
      </c>
      <c r="BA131" s="431">
        <v>0</v>
      </c>
      <c r="BB131" s="435"/>
      <c r="BC131" s="435"/>
      <c r="BD131" s="441">
        <v>0</v>
      </c>
      <c r="BE131" s="440">
        <v>0</v>
      </c>
      <c r="BF131" s="431">
        <v>0</v>
      </c>
      <c r="BG131" s="435"/>
      <c r="BH131" s="435"/>
      <c r="BI131" s="441">
        <v>0</v>
      </c>
      <c r="BJ131" s="440">
        <v>0</v>
      </c>
      <c r="BK131" s="431">
        <v>0</v>
      </c>
      <c r="BL131" s="435"/>
      <c r="BM131" s="435"/>
      <c r="BN131" s="441">
        <v>0</v>
      </c>
      <c r="BO131" s="155"/>
      <c r="BP131" s="155"/>
      <c r="BQ131" s="155"/>
      <c r="BR131" s="155"/>
      <c r="BS131" s="155"/>
      <c r="BT131" s="155"/>
      <c r="BU131" s="155"/>
      <c r="BV131" s="155"/>
      <c r="BW131" s="155"/>
      <c r="BX131" s="155"/>
      <c r="BY131" s="155"/>
      <c r="DN131" s="716" t="s">
        <v>209</v>
      </c>
      <c r="DO131" s="3" t="b">
        <f t="shared" si="15"/>
        <v>1</v>
      </c>
    </row>
    <row r="132" spans="1:119" ht="13.5" customHeight="1" x14ac:dyDescent="0.2">
      <c r="A132" s="1" t="s">
        <v>210</v>
      </c>
      <c r="B132" s="89" t="s">
        <v>211</v>
      </c>
      <c r="C132" s="71" t="s">
        <v>212</v>
      </c>
      <c r="D132" s="7"/>
      <c r="E132" s="306"/>
      <c r="F132" s="395" t="str">
        <f t="shared" si="19"/>
        <v>Kostenintransparente Kapitalanlagen</v>
      </c>
      <c r="G132" s="395"/>
      <c r="H132" s="442">
        <f xml:space="preserve"> MAX($H$4,$L$5) * V132 + MAX($I$4,$L$5) * AA132 + MAX($J$4,$L$5) * AF132 + MAX($K$4,$L$5) * AK132 + MAX($L$4,$L$5) * AP132 + MAX($I$5,$L$5) * AZ132 + MAX($H$5,$L$5) * AU132 + MAX($J$5,$L$5) * BE132 + MAX($K$5,$L$5) * BJ132</f>
        <v>2456695.8844699999</v>
      </c>
      <c r="I132" s="443"/>
      <c r="J132" s="443"/>
      <c r="K132" s="443"/>
      <c r="L132" s="444"/>
      <c r="M132" s="38"/>
      <c r="N132" s="39"/>
      <c r="O132" s="39"/>
      <c r="P132" s="40"/>
      <c r="Q132" s="445">
        <v>2434150.0926999999</v>
      </c>
      <c r="R132" s="446"/>
      <c r="S132" s="446"/>
      <c r="T132" s="446"/>
      <c r="U132" s="447"/>
      <c r="V132" s="448">
        <v>224295.80002</v>
      </c>
      <c r="W132" s="443"/>
      <c r="X132" s="443"/>
      <c r="Y132" s="443"/>
      <c r="Z132" s="444"/>
      <c r="AA132" s="448">
        <v>1647318.6937200001</v>
      </c>
      <c r="AB132" s="443"/>
      <c r="AC132" s="443"/>
      <c r="AD132" s="443"/>
      <c r="AE132" s="444"/>
      <c r="AF132" s="448">
        <v>0</v>
      </c>
      <c r="AG132" s="443"/>
      <c r="AH132" s="443"/>
      <c r="AI132" s="443"/>
      <c r="AJ132" s="444"/>
      <c r="AK132" s="442">
        <v>320603.40573</v>
      </c>
      <c r="AL132" s="443"/>
      <c r="AM132" s="443"/>
      <c r="AN132" s="443"/>
      <c r="AO132" s="444"/>
      <c r="AP132" s="448">
        <v>0</v>
      </c>
      <c r="AQ132" s="443"/>
      <c r="AR132" s="443"/>
      <c r="AS132" s="443"/>
      <c r="AT132" s="444"/>
      <c r="AU132" s="448">
        <v>0</v>
      </c>
      <c r="AV132" s="443"/>
      <c r="AW132" s="443"/>
      <c r="AX132" s="443"/>
      <c r="AY132" s="444"/>
      <c r="AZ132" s="448">
        <v>202046</v>
      </c>
      <c r="BA132" s="443"/>
      <c r="BB132" s="443"/>
      <c r="BC132" s="443"/>
      <c r="BD132" s="444"/>
      <c r="BE132" s="448">
        <v>62431.985000000001</v>
      </c>
      <c r="BF132" s="443"/>
      <c r="BG132" s="443"/>
      <c r="BH132" s="443"/>
      <c r="BI132" s="444"/>
      <c r="BJ132" s="448">
        <v>0</v>
      </c>
      <c r="BK132" s="443"/>
      <c r="BL132" s="443"/>
      <c r="BM132" s="443"/>
      <c r="BN132" s="444"/>
      <c r="BO132" s="155"/>
      <c r="BP132" s="155"/>
      <c r="BQ132" s="155"/>
      <c r="BR132" s="155"/>
      <c r="BS132" s="155"/>
      <c r="BT132" s="155"/>
      <c r="BU132" s="155"/>
      <c r="BV132" s="155"/>
      <c r="BW132" s="155"/>
      <c r="BX132" s="155"/>
      <c r="BY132" s="155"/>
      <c r="DN132" s="716" t="s">
        <v>212</v>
      </c>
      <c r="DO132" s="3" t="b">
        <f t="shared" si="15"/>
        <v>1</v>
      </c>
    </row>
    <row r="133" spans="1:119" ht="13.5" customHeight="1" x14ac:dyDescent="0.2">
      <c r="A133" s="1" t="s">
        <v>213</v>
      </c>
      <c r="B133" s="89" t="s">
        <v>214</v>
      </c>
      <c r="C133" s="71" t="s">
        <v>215</v>
      </c>
      <c r="D133" s="7"/>
      <c r="E133" s="306"/>
      <c r="F133" s="449" t="str">
        <f t="shared" si="19"/>
        <v>Total Marktwert / Total vor Aktivierung</v>
      </c>
      <c r="G133" s="449"/>
      <c r="H133" s="450">
        <f xml:space="preserve"> MAX($H$4,$L$5) * V133 + MAX($I$4,$L$5) * AA133 + MAX($J$4,$L$5) * AF133 + MAX($K$4,$L$5) * AK133 + MAX($L$4,$L$5) * AP133 + MAX($I$5,$L$5) * AZ133 + MAX($H$5,$L$5) * AU133 + MAX($J$5,$L$5) * BE133 + MAX($K$5,$L$5) * BJ133</f>
        <v>209353427.80267528</v>
      </c>
      <c r="I133" s="451">
        <f t="shared" ref="I133:L135" si="20" xml:space="preserve"> MAX($H$4,$L$5) * W133 + MAX($I$4,$L$5) * AB133 + MAX($J$4,$L$5) * AG133 + MAX($K$4,$L$5) * AL133 + MAX($L$4,$L$5) * AQ133 + MAX($I$5,$L$5) * BA133 + MAX($H$5,$L$5) * AV133 + MAX($J$5,$L$5) * BF133 + MAX($K$5,$L$5) * BK133</f>
        <v>700683.00916477945</v>
      </c>
      <c r="J133" s="451">
        <f t="shared" si="20"/>
        <v>85071.635280000017</v>
      </c>
      <c r="K133" s="423">
        <f t="shared" si="20"/>
        <v>39008.998698455143</v>
      </c>
      <c r="L133" s="425">
        <f t="shared" si="20"/>
        <v>824763.64314323477</v>
      </c>
      <c r="M133" s="38"/>
      <c r="N133" s="39"/>
      <c r="O133" s="39"/>
      <c r="P133" s="40"/>
      <c r="Q133" s="452">
        <v>206137991.24952435</v>
      </c>
      <c r="R133" s="453">
        <v>715579.12219574291</v>
      </c>
      <c r="S133" s="453">
        <v>56034.102179999994</v>
      </c>
      <c r="T133" s="427">
        <v>44705.15769172064</v>
      </c>
      <c r="U133" s="429">
        <v>816318.38206746348</v>
      </c>
      <c r="V133" s="454">
        <v>78330185.884130001</v>
      </c>
      <c r="W133" s="455">
        <v>247968.34277000002</v>
      </c>
      <c r="X133" s="455">
        <v>35566.556700000001</v>
      </c>
      <c r="Y133" s="431">
        <v>5328.0584500000004</v>
      </c>
      <c r="Z133" s="432">
        <v>288862.95792000002</v>
      </c>
      <c r="AA133" s="454">
        <v>60448557.952330001</v>
      </c>
      <c r="AB133" s="455">
        <v>249253.11719000002</v>
      </c>
      <c r="AC133" s="455">
        <v>35425.113440000001</v>
      </c>
      <c r="AD133" s="431">
        <v>19238</v>
      </c>
      <c r="AE133" s="432">
        <v>303916.23063000001</v>
      </c>
      <c r="AF133" s="454">
        <v>20622147.627180003</v>
      </c>
      <c r="AG133" s="455">
        <v>88925.006370000003</v>
      </c>
      <c r="AH133" s="455">
        <v>2108.58169</v>
      </c>
      <c r="AI133" s="431">
        <v>1080.0074</v>
      </c>
      <c r="AJ133" s="432">
        <v>92113.595460000011</v>
      </c>
      <c r="AK133" s="450">
        <v>20033634.332999997</v>
      </c>
      <c r="AL133" s="451">
        <v>55127.71</v>
      </c>
      <c r="AM133" s="451">
        <v>2571.2192200000004</v>
      </c>
      <c r="AN133" s="423">
        <v>712.18242999999995</v>
      </c>
      <c r="AO133" s="425">
        <v>58411.111649999999</v>
      </c>
      <c r="AP133" s="454">
        <v>12449604.619915292</v>
      </c>
      <c r="AQ133" s="455">
        <v>30353.754535234675</v>
      </c>
      <c r="AR133" s="455">
        <v>1481.9322299999999</v>
      </c>
      <c r="AS133" s="431">
        <v>8093.5881479999989</v>
      </c>
      <c r="AT133" s="432">
        <v>39929.274913234673</v>
      </c>
      <c r="AU133" s="454">
        <v>3940659.82712</v>
      </c>
      <c r="AV133" s="455">
        <v>6587</v>
      </c>
      <c r="AW133" s="455">
        <v>31</v>
      </c>
      <c r="AX133" s="431">
        <v>0</v>
      </c>
      <c r="AY133" s="432">
        <v>6618</v>
      </c>
      <c r="AZ133" s="454">
        <v>9651022</v>
      </c>
      <c r="BA133" s="455">
        <v>16678</v>
      </c>
      <c r="BB133" s="455">
        <v>3265</v>
      </c>
      <c r="BC133" s="431">
        <v>4107</v>
      </c>
      <c r="BD133" s="432">
        <v>24050</v>
      </c>
      <c r="BE133" s="454">
        <v>3691211.5589999999</v>
      </c>
      <c r="BF133" s="455">
        <v>5675.6759999999995</v>
      </c>
      <c r="BG133" s="455">
        <v>4622.232</v>
      </c>
      <c r="BH133" s="431">
        <v>0</v>
      </c>
      <c r="BI133" s="432">
        <v>10297.907999999999</v>
      </c>
      <c r="BJ133" s="454">
        <v>186404</v>
      </c>
      <c r="BK133" s="455">
        <v>114.40229954485197</v>
      </c>
      <c r="BL133" s="455">
        <v>0</v>
      </c>
      <c r="BM133" s="431">
        <v>450.16227045514802</v>
      </c>
      <c r="BN133" s="432">
        <v>564.56457</v>
      </c>
      <c r="BO133" s="155"/>
      <c r="BP133" s="155"/>
      <c r="BQ133" s="155"/>
      <c r="BR133" s="155"/>
      <c r="BS133" s="155"/>
      <c r="BT133" s="155"/>
      <c r="BU133" s="155"/>
      <c r="BV133" s="155"/>
      <c r="BW133" s="155"/>
      <c r="BX133" s="155"/>
      <c r="BY133" s="155"/>
      <c r="DN133" s="716" t="s">
        <v>215</v>
      </c>
      <c r="DO133" s="3" t="b">
        <f t="shared" si="15"/>
        <v>1</v>
      </c>
    </row>
    <row r="134" spans="1:119" ht="13.5" customHeight="1" x14ac:dyDescent="0.2">
      <c r="A134" s="1" t="s">
        <v>216</v>
      </c>
      <c r="B134" s="89" t="s">
        <v>217</v>
      </c>
      <c r="C134" s="71" t="s">
        <v>218</v>
      </c>
      <c r="D134" s="7"/>
      <c r="E134" s="306"/>
      <c r="F134" s="398" t="str">
        <f t="shared" si="19"/>
        <v>Aktivierte Kosten</v>
      </c>
      <c r="G134" s="398"/>
      <c r="H134" s="456"/>
      <c r="I134" s="423">
        <f t="shared" si="20"/>
        <v>7507.5875000000005</v>
      </c>
      <c r="J134" s="423">
        <f t="shared" si="20"/>
        <v>33609.023579999994</v>
      </c>
      <c r="K134" s="423">
        <f t="shared" si="20"/>
        <v>5328.0584500000004</v>
      </c>
      <c r="L134" s="457">
        <f t="shared" si="20"/>
        <v>46444.669530000006</v>
      </c>
      <c r="M134" s="38"/>
      <c r="N134" s="39"/>
      <c r="O134" s="39"/>
      <c r="P134" s="40"/>
      <c r="Q134" s="458"/>
      <c r="R134" s="427">
        <v>13124.518240000069</v>
      </c>
      <c r="S134" s="427">
        <v>33218.45465</v>
      </c>
      <c r="T134" s="427">
        <v>7833.9709999999995</v>
      </c>
      <c r="U134" s="459">
        <v>54176.943890000068</v>
      </c>
      <c r="V134" s="460"/>
      <c r="W134" s="431">
        <v>0</v>
      </c>
      <c r="X134" s="431">
        <v>27021.668859999998</v>
      </c>
      <c r="Y134" s="431">
        <v>5328.0584500000004</v>
      </c>
      <c r="Z134" s="461">
        <v>32349.727309999998</v>
      </c>
      <c r="AA134" s="460"/>
      <c r="AB134" s="431">
        <v>0</v>
      </c>
      <c r="AC134" s="431">
        <v>2307.6306300000001</v>
      </c>
      <c r="AD134" s="431">
        <v>0</v>
      </c>
      <c r="AE134" s="461">
        <v>2307.6306300000001</v>
      </c>
      <c r="AF134" s="460"/>
      <c r="AG134" s="431">
        <v>0</v>
      </c>
      <c r="AH134" s="431">
        <v>1278.9125900000001</v>
      </c>
      <c r="AI134" s="431">
        <v>0</v>
      </c>
      <c r="AJ134" s="461">
        <v>1278.9125900000001</v>
      </c>
      <c r="AK134" s="460"/>
      <c r="AL134" s="423">
        <v>0</v>
      </c>
      <c r="AM134" s="423">
        <v>0</v>
      </c>
      <c r="AN134" s="423">
        <v>0</v>
      </c>
      <c r="AO134" s="457">
        <v>0</v>
      </c>
      <c r="AP134" s="460"/>
      <c r="AQ134" s="431">
        <v>2590.5875000000005</v>
      </c>
      <c r="AR134" s="431">
        <v>1365.6125000000004</v>
      </c>
      <c r="AS134" s="431">
        <v>0</v>
      </c>
      <c r="AT134" s="461">
        <v>3956.2000000000007</v>
      </c>
      <c r="AU134" s="460"/>
      <c r="AV134" s="431">
        <v>0</v>
      </c>
      <c r="AW134" s="431">
        <v>0</v>
      </c>
      <c r="AX134" s="431">
        <v>0</v>
      </c>
      <c r="AY134" s="461">
        <v>0</v>
      </c>
      <c r="AZ134" s="460"/>
      <c r="BA134" s="431">
        <v>4917</v>
      </c>
      <c r="BB134" s="431">
        <v>58</v>
      </c>
      <c r="BC134" s="431">
        <v>0</v>
      </c>
      <c r="BD134" s="461">
        <v>4975</v>
      </c>
      <c r="BE134" s="460"/>
      <c r="BF134" s="431">
        <v>0</v>
      </c>
      <c r="BG134" s="431">
        <v>1577.1990000000001</v>
      </c>
      <c r="BH134" s="431">
        <v>0</v>
      </c>
      <c r="BI134" s="461">
        <v>1577.1990000000001</v>
      </c>
      <c r="BJ134" s="460"/>
      <c r="BK134" s="431">
        <v>0</v>
      </c>
      <c r="BL134" s="431">
        <v>0</v>
      </c>
      <c r="BM134" s="431">
        <v>0</v>
      </c>
      <c r="BN134" s="461">
        <v>0</v>
      </c>
      <c r="BO134" s="155"/>
      <c r="BP134" s="155"/>
      <c r="BQ134" s="155"/>
      <c r="BR134" s="155"/>
      <c r="BS134" s="155"/>
      <c r="BT134" s="155"/>
      <c r="BU134" s="155"/>
      <c r="BV134" s="155"/>
      <c r="BW134" s="155"/>
      <c r="BX134" s="155"/>
      <c r="BY134" s="155"/>
      <c r="DN134" s="716" t="s">
        <v>218</v>
      </c>
      <c r="DO134" s="3" t="b">
        <f t="shared" si="15"/>
        <v>1</v>
      </c>
    </row>
    <row r="135" spans="1:119" ht="13.5" customHeight="1" x14ac:dyDescent="0.2">
      <c r="A135" s="1" t="s">
        <v>219</v>
      </c>
      <c r="B135" s="89" t="s">
        <v>220</v>
      </c>
      <c r="C135" s="71" t="s">
        <v>221</v>
      </c>
      <c r="D135" s="7"/>
      <c r="E135" s="306"/>
      <c r="F135" s="462" t="str">
        <f t="shared" si="19"/>
        <v>Total erfolgswirksam ausgewiesen</v>
      </c>
      <c r="G135" s="462"/>
      <c r="H135" s="463"/>
      <c r="I135" s="464">
        <f t="shared" si="20"/>
        <v>693175.42166477942</v>
      </c>
      <c r="J135" s="464">
        <f t="shared" si="20"/>
        <v>51462.611700000009</v>
      </c>
      <c r="K135" s="464">
        <f t="shared" si="20"/>
        <v>33680.940248455147</v>
      </c>
      <c r="L135" s="465">
        <f t="shared" si="20"/>
        <v>778318.97361323482</v>
      </c>
      <c r="M135" s="38"/>
      <c r="N135" s="39"/>
      <c r="O135" s="39"/>
      <c r="P135" s="40"/>
      <c r="Q135" s="466"/>
      <c r="R135" s="467">
        <v>702454.60395574279</v>
      </c>
      <c r="S135" s="467">
        <v>22815.647529999998</v>
      </c>
      <c r="T135" s="467">
        <v>36871.186691720643</v>
      </c>
      <c r="U135" s="468">
        <v>762141.43817746337</v>
      </c>
      <c r="V135" s="469"/>
      <c r="W135" s="470">
        <v>247968.34277000002</v>
      </c>
      <c r="X135" s="470">
        <v>8544.8878400000031</v>
      </c>
      <c r="Y135" s="470">
        <v>0</v>
      </c>
      <c r="Z135" s="471">
        <v>256513.23061000003</v>
      </c>
      <c r="AA135" s="469"/>
      <c r="AB135" s="470">
        <v>249253.11719000002</v>
      </c>
      <c r="AC135" s="470">
        <v>33117.482810000001</v>
      </c>
      <c r="AD135" s="470">
        <v>19238</v>
      </c>
      <c r="AE135" s="471">
        <v>301608.60000000003</v>
      </c>
      <c r="AF135" s="469"/>
      <c r="AG135" s="470">
        <v>88925.006370000003</v>
      </c>
      <c r="AH135" s="470">
        <v>829.66909999999984</v>
      </c>
      <c r="AI135" s="470">
        <v>1080.0074</v>
      </c>
      <c r="AJ135" s="471">
        <v>90834.682870000004</v>
      </c>
      <c r="AK135" s="469"/>
      <c r="AL135" s="464">
        <v>55127.71</v>
      </c>
      <c r="AM135" s="464">
        <v>2571.2192200000004</v>
      </c>
      <c r="AN135" s="464">
        <v>712.18242999999995</v>
      </c>
      <c r="AO135" s="465">
        <v>58411.111649999999</v>
      </c>
      <c r="AP135" s="469"/>
      <c r="AQ135" s="470">
        <v>27763.167035234674</v>
      </c>
      <c r="AR135" s="470">
        <v>116.31972999999948</v>
      </c>
      <c r="AS135" s="470">
        <v>8093.5881479999989</v>
      </c>
      <c r="AT135" s="471">
        <v>35973.074913234668</v>
      </c>
      <c r="AU135" s="469"/>
      <c r="AV135" s="470">
        <v>6587</v>
      </c>
      <c r="AW135" s="470">
        <v>31</v>
      </c>
      <c r="AX135" s="470">
        <v>0</v>
      </c>
      <c r="AY135" s="471">
        <v>6618</v>
      </c>
      <c r="AZ135" s="469"/>
      <c r="BA135" s="470">
        <v>11761</v>
      </c>
      <c r="BB135" s="470">
        <v>3207</v>
      </c>
      <c r="BC135" s="470">
        <v>4107</v>
      </c>
      <c r="BD135" s="471">
        <v>19075</v>
      </c>
      <c r="BE135" s="469"/>
      <c r="BF135" s="470">
        <v>5675.6759999999995</v>
      </c>
      <c r="BG135" s="470">
        <v>3045.0329999999999</v>
      </c>
      <c r="BH135" s="470">
        <v>0</v>
      </c>
      <c r="BI135" s="471">
        <v>8720.7089999999989</v>
      </c>
      <c r="BJ135" s="469"/>
      <c r="BK135" s="470">
        <v>114.40229954485197</v>
      </c>
      <c r="BL135" s="470">
        <v>0</v>
      </c>
      <c r="BM135" s="470">
        <v>450.16227045514802</v>
      </c>
      <c r="BN135" s="471">
        <v>564.56457</v>
      </c>
      <c r="BO135" s="155"/>
      <c r="BP135" s="155"/>
      <c r="BQ135" s="155"/>
      <c r="BR135" s="155"/>
      <c r="BS135" s="155"/>
      <c r="BT135" s="155"/>
      <c r="BU135" s="155"/>
      <c r="BV135" s="155"/>
      <c r="BW135" s="155"/>
      <c r="BX135" s="155"/>
      <c r="BY135" s="155"/>
      <c r="DN135" s="716" t="s">
        <v>221</v>
      </c>
      <c r="DO135" s="3" t="b">
        <f t="shared" si="15"/>
        <v>1</v>
      </c>
    </row>
    <row r="136" spans="1:119" ht="12.75" customHeight="1" x14ac:dyDescent="0.2">
      <c r="A136" s="1" t="s">
        <v>222</v>
      </c>
      <c r="B136" s="89"/>
      <c r="C136" s="71" t="s">
        <v>223</v>
      </c>
      <c r="D136" s="7"/>
      <c r="E136" s="306"/>
      <c r="F136" s="398"/>
      <c r="G136" s="398"/>
      <c r="H136" s="472"/>
      <c r="I136" s="473" t="str">
        <f xml:space="preserve"> VLOOKUP( $A136 &amp; I$1, TEXTDF, Sprachwahlcode + 1, FALSE )</f>
        <v>TER-Kosten: Kosten für Verwaltung und Bewirtschaftung (intern und extern)</v>
      </c>
      <c r="J136" s="472"/>
      <c r="K136" s="474"/>
      <c r="L136" s="475"/>
      <c r="M136" s="38"/>
      <c r="N136" s="39"/>
      <c r="O136" s="39"/>
      <c r="P136" s="40"/>
      <c r="Q136" s="476"/>
      <c r="R136" s="477" t="str">
        <f>$I136</f>
        <v>TER-Kosten: Kosten für Verwaltung und Bewirtschaftung (intern und extern)</v>
      </c>
      <c r="S136" s="476"/>
      <c r="T136" s="478"/>
      <c r="U136" s="479"/>
      <c r="V136" s="472"/>
      <c r="W136" s="480" t="s">
        <v>493</v>
      </c>
      <c r="X136" s="472"/>
      <c r="Y136" s="474"/>
      <c r="Z136" s="475"/>
      <c r="AA136" s="472"/>
      <c r="AB136" s="473" t="s">
        <v>493</v>
      </c>
      <c r="AC136" s="472"/>
      <c r="AD136" s="474"/>
      <c r="AE136" s="475"/>
      <c r="AF136" s="472"/>
      <c r="AG136" s="473" t="s">
        <v>493</v>
      </c>
      <c r="AH136" s="472"/>
      <c r="AI136" s="474"/>
      <c r="AJ136" s="475"/>
      <c r="AK136" s="472"/>
      <c r="AL136" s="473" t="s">
        <v>493</v>
      </c>
      <c r="AM136" s="472"/>
      <c r="AN136" s="474"/>
      <c r="AO136" s="475"/>
      <c r="AP136" s="472"/>
      <c r="AQ136" s="473" t="s">
        <v>493</v>
      </c>
      <c r="AR136" s="472"/>
      <c r="AS136" s="474"/>
      <c r="AT136" s="475"/>
      <c r="AU136" s="472"/>
      <c r="AV136" s="473" t="s">
        <v>493</v>
      </c>
      <c r="AW136" s="472"/>
      <c r="AX136" s="474"/>
      <c r="AY136" s="475"/>
      <c r="AZ136" s="472"/>
      <c r="BA136" s="473" t="s">
        <v>493</v>
      </c>
      <c r="BB136" s="472"/>
      <c r="BC136" s="474"/>
      <c r="BD136" s="475"/>
      <c r="BE136" s="472"/>
      <c r="BF136" s="473" t="s">
        <v>494</v>
      </c>
      <c r="BG136" s="472"/>
      <c r="BH136" s="474"/>
      <c r="BI136" s="475"/>
      <c r="BJ136" s="472"/>
      <c r="BK136" s="473" t="s">
        <v>493</v>
      </c>
      <c r="BL136" s="472"/>
      <c r="BM136" s="474"/>
      <c r="BN136" s="475"/>
      <c r="BO136" s="155"/>
      <c r="BP136" s="155"/>
      <c r="BQ136" s="155"/>
      <c r="BR136" s="155"/>
      <c r="BS136" s="155"/>
      <c r="BT136" s="155"/>
      <c r="BU136" s="155"/>
      <c r="BV136" s="155"/>
      <c r="BW136" s="155"/>
      <c r="BX136" s="155"/>
      <c r="BY136" s="155"/>
      <c r="DN136" s="718" t="s">
        <v>223</v>
      </c>
      <c r="DO136" s="3" t="b">
        <f t="shared" si="15"/>
        <v>1</v>
      </c>
    </row>
    <row r="137" spans="1:119" ht="12.75" customHeight="1" x14ac:dyDescent="0.2">
      <c r="A137" s="1" t="s">
        <v>224</v>
      </c>
      <c r="B137" s="89"/>
      <c r="C137" s="71" t="s">
        <v>225</v>
      </c>
      <c r="D137" s="7"/>
      <c r="E137" s="306"/>
      <c r="F137" s="398"/>
      <c r="G137" s="398"/>
      <c r="H137" s="472"/>
      <c r="I137" s="473" t="str">
        <f xml:space="preserve"> VLOOKUP( $A137 &amp; I$1, TEXTDF, Sprachwahlcode + 1, FALSE )</f>
        <v>TTC-Kosten: Transaktionskosten</v>
      </c>
      <c r="J137" s="472"/>
      <c r="K137" s="474"/>
      <c r="L137" s="475"/>
      <c r="M137" s="38"/>
      <c r="N137" s="39"/>
      <c r="O137" s="39"/>
      <c r="P137" s="40"/>
      <c r="Q137" s="476"/>
      <c r="R137" s="477" t="str">
        <f>$I137</f>
        <v>TTC-Kosten: Transaktionskosten</v>
      </c>
      <c r="S137" s="476"/>
      <c r="T137" s="478"/>
      <c r="U137" s="479"/>
      <c r="V137" s="472"/>
      <c r="W137" s="480" t="s">
        <v>495</v>
      </c>
      <c r="X137" s="472"/>
      <c r="Y137" s="474"/>
      <c r="Z137" s="475"/>
      <c r="AA137" s="472"/>
      <c r="AB137" s="473" t="s">
        <v>495</v>
      </c>
      <c r="AC137" s="472"/>
      <c r="AD137" s="474"/>
      <c r="AE137" s="475"/>
      <c r="AF137" s="472"/>
      <c r="AG137" s="473" t="s">
        <v>495</v>
      </c>
      <c r="AH137" s="472"/>
      <c r="AI137" s="474"/>
      <c r="AJ137" s="475"/>
      <c r="AK137" s="472"/>
      <c r="AL137" s="473" t="s">
        <v>495</v>
      </c>
      <c r="AM137" s="472"/>
      <c r="AN137" s="474"/>
      <c r="AO137" s="475"/>
      <c r="AP137" s="472"/>
      <c r="AQ137" s="473" t="s">
        <v>495</v>
      </c>
      <c r="AR137" s="472"/>
      <c r="AS137" s="474"/>
      <c r="AT137" s="475"/>
      <c r="AU137" s="472"/>
      <c r="AV137" s="473" t="s">
        <v>495</v>
      </c>
      <c r="AW137" s="472"/>
      <c r="AX137" s="474"/>
      <c r="AY137" s="475"/>
      <c r="AZ137" s="472"/>
      <c r="BA137" s="473" t="s">
        <v>495</v>
      </c>
      <c r="BB137" s="472"/>
      <c r="BC137" s="474"/>
      <c r="BD137" s="475"/>
      <c r="BE137" s="472"/>
      <c r="BF137" s="473" t="s">
        <v>496</v>
      </c>
      <c r="BG137" s="472"/>
      <c r="BH137" s="474"/>
      <c r="BI137" s="475"/>
      <c r="BJ137" s="472"/>
      <c r="BK137" s="473" t="s">
        <v>495</v>
      </c>
      <c r="BL137" s="472"/>
      <c r="BM137" s="474"/>
      <c r="BN137" s="475"/>
      <c r="BO137" s="155"/>
      <c r="BP137" s="155"/>
      <c r="BQ137" s="155"/>
      <c r="BR137" s="155"/>
      <c r="BS137" s="155"/>
      <c r="BT137" s="155"/>
      <c r="BU137" s="155"/>
      <c r="BV137" s="155"/>
      <c r="BW137" s="155"/>
      <c r="BX137" s="155"/>
      <c r="BY137" s="155"/>
      <c r="DN137" s="718" t="s">
        <v>225</v>
      </c>
      <c r="DO137" s="3" t="b">
        <f t="shared" si="15"/>
        <v>1</v>
      </c>
    </row>
    <row r="138" spans="1:119" ht="12.75" customHeight="1" x14ac:dyDescent="0.2">
      <c r="A138" s="1" t="s">
        <v>226</v>
      </c>
      <c r="B138" s="89"/>
      <c r="C138" s="71" t="s">
        <v>227</v>
      </c>
      <c r="D138" s="7"/>
      <c r="E138" s="306"/>
      <c r="F138" s="481"/>
      <c r="G138" s="481"/>
      <c r="H138" s="482"/>
      <c r="I138" s="483" t="str">
        <f xml:space="preserve"> VLOOKUP( $A138 &amp; I$1, TEXTDF, Sprachwahlcode + 1, FALSE )</f>
        <v>SC-Kosten:   Kosten, die nicht einzelnen Kapitalanlagen zugeordnet werden</v>
      </c>
      <c r="J138" s="482"/>
      <c r="K138" s="484"/>
      <c r="L138" s="485"/>
      <c r="M138" s="38"/>
      <c r="N138" s="39"/>
      <c r="O138" s="39"/>
      <c r="P138" s="40"/>
      <c r="Q138" s="486"/>
      <c r="R138" s="487" t="str">
        <f>$I138</f>
        <v>SC-Kosten:   Kosten, die nicht einzelnen Kapitalanlagen zugeordnet werden</v>
      </c>
      <c r="S138" s="486"/>
      <c r="T138" s="488"/>
      <c r="U138" s="489"/>
      <c r="V138" s="482"/>
      <c r="W138" s="490" t="s">
        <v>497</v>
      </c>
      <c r="X138" s="482"/>
      <c r="Y138" s="484"/>
      <c r="Z138" s="485"/>
      <c r="AA138" s="482"/>
      <c r="AB138" s="483" t="s">
        <v>497</v>
      </c>
      <c r="AC138" s="482"/>
      <c r="AD138" s="484"/>
      <c r="AE138" s="485"/>
      <c r="AF138" s="482"/>
      <c r="AG138" s="483" t="s">
        <v>497</v>
      </c>
      <c r="AH138" s="482"/>
      <c r="AI138" s="484"/>
      <c r="AJ138" s="485"/>
      <c r="AK138" s="482"/>
      <c r="AL138" s="483" t="s">
        <v>497</v>
      </c>
      <c r="AM138" s="482"/>
      <c r="AN138" s="484"/>
      <c r="AO138" s="485"/>
      <c r="AP138" s="482"/>
      <c r="AQ138" s="483" t="s">
        <v>497</v>
      </c>
      <c r="AR138" s="482"/>
      <c r="AS138" s="484"/>
      <c r="AT138" s="485"/>
      <c r="AU138" s="482"/>
      <c r="AV138" s="483" t="s">
        <v>497</v>
      </c>
      <c r="AW138" s="482"/>
      <c r="AX138" s="484"/>
      <c r="AY138" s="485"/>
      <c r="AZ138" s="482"/>
      <c r="BA138" s="483" t="s">
        <v>497</v>
      </c>
      <c r="BB138" s="482"/>
      <c r="BC138" s="484"/>
      <c r="BD138" s="485"/>
      <c r="BE138" s="482"/>
      <c r="BF138" s="483" t="s">
        <v>1023</v>
      </c>
      <c r="BG138" s="482"/>
      <c r="BH138" s="484"/>
      <c r="BI138" s="485"/>
      <c r="BJ138" s="482"/>
      <c r="BK138" s="483" t="s">
        <v>497</v>
      </c>
      <c r="BL138" s="482"/>
      <c r="BM138" s="484"/>
      <c r="BN138" s="485"/>
      <c r="BO138" s="155"/>
      <c r="BP138" s="155"/>
      <c r="BQ138" s="155"/>
      <c r="BR138" s="155"/>
      <c r="BS138" s="155"/>
      <c r="BT138" s="155"/>
      <c r="BU138" s="155"/>
      <c r="BV138" s="155"/>
      <c r="BW138" s="155"/>
      <c r="BX138" s="155"/>
      <c r="BY138" s="155"/>
      <c r="DN138" s="718" t="s">
        <v>227</v>
      </c>
      <c r="DO138" s="3" t="b">
        <f t="shared" si="15"/>
        <v>1</v>
      </c>
    </row>
    <row r="139" spans="1:119" ht="3" customHeight="1" x14ac:dyDescent="0.2">
      <c r="A139" s="1"/>
      <c r="B139" s="89"/>
      <c r="C139" s="71"/>
      <c r="D139" s="7"/>
      <c r="E139" s="306"/>
      <c r="F139" s="7"/>
      <c r="G139" s="57"/>
      <c r="H139" s="491"/>
      <c r="I139" s="73"/>
      <c r="J139" s="329"/>
      <c r="K139" s="304"/>
      <c r="L139" s="73"/>
      <c r="M139" s="38"/>
      <c r="N139" s="39"/>
      <c r="O139" s="39"/>
      <c r="P139" s="40"/>
      <c r="Q139" s="72"/>
      <c r="R139" s="73"/>
      <c r="S139" s="329"/>
      <c r="T139" s="304"/>
      <c r="U139" s="73"/>
      <c r="V139" s="56"/>
      <c r="W139" s="57"/>
      <c r="X139" s="162"/>
      <c r="Y139" s="66"/>
      <c r="Z139" s="406"/>
      <c r="AA139" s="56"/>
      <c r="AB139" s="57"/>
      <c r="AC139" s="162"/>
      <c r="AD139" s="66"/>
      <c r="AE139" s="406"/>
      <c r="AF139" s="56"/>
      <c r="AG139" s="57"/>
      <c r="AH139" s="162"/>
      <c r="AI139" s="66"/>
      <c r="AJ139" s="406"/>
      <c r="AK139" s="56"/>
      <c r="AL139" s="57"/>
      <c r="AM139" s="162"/>
      <c r="AN139" s="66"/>
      <c r="AO139" s="406"/>
      <c r="AP139" s="56"/>
      <c r="AQ139" s="57"/>
      <c r="AR139" s="162"/>
      <c r="AS139" s="66"/>
      <c r="AT139" s="406"/>
      <c r="AU139" s="56"/>
      <c r="AV139" s="57"/>
      <c r="AW139" s="162"/>
      <c r="AX139" s="66"/>
      <c r="AY139" s="406"/>
      <c r="AZ139" s="56"/>
      <c r="BA139" s="57"/>
      <c r="BB139" s="162"/>
      <c r="BC139" s="66"/>
      <c r="BD139" s="406"/>
      <c r="BE139" s="56"/>
      <c r="BF139" s="57"/>
      <c r="BG139" s="162"/>
      <c r="BH139" s="66"/>
      <c r="BI139" s="406"/>
      <c r="BJ139" s="56"/>
      <c r="BK139" s="57"/>
      <c r="BL139" s="162"/>
      <c r="BM139" s="66"/>
      <c r="BN139" s="406"/>
      <c r="BO139" s="155"/>
      <c r="BP139" s="155"/>
      <c r="BQ139" s="155"/>
      <c r="BR139" s="155"/>
      <c r="BS139" s="155"/>
      <c r="BT139" s="155"/>
      <c r="BU139" s="155"/>
      <c r="BV139" s="155"/>
      <c r="BW139" s="155"/>
      <c r="BX139" s="155"/>
      <c r="BY139" s="155"/>
      <c r="DN139" s="716"/>
      <c r="DO139" s="3" t="b">
        <f t="shared" si="15"/>
        <v>1</v>
      </c>
    </row>
    <row r="140" spans="1:119" ht="12.75" x14ac:dyDescent="0.2">
      <c r="A140" s="1">
        <v>108</v>
      </c>
      <c r="B140" s="89"/>
      <c r="C140" s="71" t="s">
        <v>228</v>
      </c>
      <c r="D140" s="7"/>
      <c r="E140" s="306">
        <v>7</v>
      </c>
      <c r="F140" s="492" t="str">
        <f xml:space="preserve"> VLOOKUP( $A140 &amp; F$1, TEXTDF, Sprachwahlcode + 1, FALSE )</f>
        <v>Verwendete Parameter im Überobligatorium</v>
      </c>
      <c r="G140" s="90"/>
      <c r="H140" s="493"/>
      <c r="I140" s="494" t="str">
        <f xml:space="preserve"> VLOOKUP( $A140 &amp; I$1, TEXTDF, Sprachwahlcode + 1, FALSE )</f>
        <v>Aggregierte Daten nach Altersguthaben gewichtet</v>
      </c>
      <c r="J140" s="316"/>
      <c r="K140" s="495"/>
      <c r="L140" s="316"/>
      <c r="M140" s="38"/>
      <c r="N140" s="39"/>
      <c r="O140" s="39"/>
      <c r="P140" s="40"/>
      <c r="Q140" s="496"/>
      <c r="R140" s="497"/>
      <c r="S140" s="316"/>
      <c r="T140" s="495"/>
      <c r="U140" s="316"/>
      <c r="V140" s="498"/>
      <c r="W140" s="499"/>
      <c r="X140" s="57"/>
      <c r="Y140" s="66"/>
      <c r="Z140" s="406"/>
      <c r="AA140" s="498"/>
      <c r="AB140" s="499"/>
      <c r="AC140" s="57"/>
      <c r="AD140" s="66"/>
      <c r="AE140" s="406"/>
      <c r="AF140" s="498"/>
      <c r="AG140" s="499"/>
      <c r="AH140" s="57"/>
      <c r="AI140" s="66"/>
      <c r="AJ140" s="406"/>
      <c r="AK140" s="498"/>
      <c r="AL140" s="499"/>
      <c r="AM140" s="57"/>
      <c r="AN140" s="66"/>
      <c r="AO140" s="406"/>
      <c r="AP140" s="498"/>
      <c r="AQ140" s="499"/>
      <c r="AR140" s="57"/>
      <c r="AS140" s="66"/>
      <c r="AT140" s="406"/>
      <c r="AU140" s="498"/>
      <c r="AV140" s="499"/>
      <c r="AW140" s="57"/>
      <c r="AX140" s="66"/>
      <c r="AY140" s="406"/>
      <c r="AZ140" s="498"/>
      <c r="BA140" s="499"/>
      <c r="BB140" s="57"/>
      <c r="BC140" s="66"/>
      <c r="BD140" s="406"/>
      <c r="BE140" s="498"/>
      <c r="BF140" s="499"/>
      <c r="BG140" s="57"/>
      <c r="BH140" s="66"/>
      <c r="BI140" s="406"/>
      <c r="BJ140" s="498"/>
      <c r="BK140" s="499"/>
      <c r="BL140" s="57"/>
      <c r="BM140" s="66"/>
      <c r="BN140" s="406"/>
      <c r="BO140" s="311"/>
      <c r="BP140" s="311"/>
      <c r="BQ140" s="155"/>
      <c r="BR140" s="155"/>
      <c r="BS140" s="155"/>
      <c r="BT140" s="155"/>
      <c r="BU140" s="155"/>
      <c r="BV140" s="155"/>
      <c r="BW140" s="155"/>
      <c r="BX140" s="155"/>
      <c r="BY140" s="155"/>
      <c r="DN140" s="715" t="s">
        <v>228</v>
      </c>
      <c r="DO140" s="3" t="b">
        <f t="shared" si="15"/>
        <v>1</v>
      </c>
    </row>
    <row r="141" spans="1:119" ht="12.75" x14ac:dyDescent="0.2">
      <c r="A141" s="1">
        <v>109</v>
      </c>
      <c r="B141" s="89" t="s">
        <v>229</v>
      </c>
      <c r="C141" s="71">
        <v>456</v>
      </c>
      <c r="D141" s="7"/>
      <c r="E141" s="306"/>
      <c r="F141" s="113" t="str">
        <f xml:space="preserve"> VLOOKUP( $A141 &amp; F$1, TEXTDF, Sprachwahlcode + 1, FALSE )</f>
        <v>Zinssatz für die Verzinsung der Altersguthaben</v>
      </c>
      <c r="G141" s="107"/>
      <c r="H141" s="500"/>
      <c r="I141" s="501"/>
      <c r="J141" s="321"/>
      <c r="K141" s="502">
        <f xml:space="preserve"> IF( AND( $L$5 = 1,
( MAX($H$4,$L$5) * Z$68 + MAX($I$4,$L$5) * AE$68 + MAX($J$4,$L$5) * AJ$68 + MAX($K$4,$L$5) * AO$68 + MAX($L$4,$L$5) * AT$68 + MAX($I$5,$L$5) * BD$68 + MAX($H$5,$L$5) * AY$68 + MAX($J$5,$L$5) * BI$68 + MAX($K$5,$L$5) * BN$68 ) &gt; 0 ),
( MAX($H$4,$L$5) * Z$68 * Y141 + MAX($I$4,$L$5) * AE$68 * AD141 + MAX($J$4,$L$5) * AJ$68 * AI141 + MAX($K$4,$L$5) * AO$68 * AN141 + MAX($L$4,$L$5) * AT$68 * AS141 + MAX($I$5,$L$5) * BD$68 * BC141 + MAX($H$5,$L$5) * AY$68 * AX141 + MAX($J$5,$L$5) * BI$68 * BH141 + MAX($K$5,$L$5) * BN$68 * BM141 )  /  ( MAX($H$4,$L$5) * Z$68 + MAX($I$4,$L$5) * AE$68 + MAX($J$4,$L$5) * AJ$68 + MAX($K$4,$L$5) * AO$68 + MAX($L$4,$L$5) * AT$68 + MAX($I$5,$L$5) * BD$68 + MAX($H$5,$L$5) * AY$68 + MAX($J$5,$L$5) * BI$68 + MAX($K$5,$L$5) * BN$68 ),
( MAX($H$4,$L$5) * Y141 + MAX($I$4,$L$5) * AD141 + MAX($J$4,$L$5) * AI141 + MAX($K$4,$L$5) * AN141 + MAX($L$4,$L$5) * AS141 + MAX($I$5,$L$5) * BC141 + MAX($H$5,$L$5) * AX141 + MAX($J$5,$L$5) * BH141 + MAX($K$5,$L$5) * BM141 ) )</f>
        <v>0.2235561370433076</v>
      </c>
      <c r="L141" s="339"/>
      <c r="M141" s="38"/>
      <c r="N141" s="39"/>
      <c r="O141" s="39"/>
      <c r="P141" s="40"/>
      <c r="Q141" s="500"/>
      <c r="R141" s="501"/>
      <c r="S141" s="321"/>
      <c r="T141" s="502">
        <v>0.65313414696443839</v>
      </c>
      <c r="U141" s="339"/>
      <c r="V141" s="106"/>
      <c r="W141" s="107"/>
      <c r="X141" s="107"/>
      <c r="Y141" s="503">
        <v>0.25</v>
      </c>
      <c r="Z141" s="406"/>
      <c r="AA141" s="106"/>
      <c r="AB141" s="107"/>
      <c r="AC141" s="107"/>
      <c r="AD141" s="503">
        <v>0</v>
      </c>
      <c r="AE141" s="406"/>
      <c r="AF141" s="106"/>
      <c r="AG141" s="107"/>
      <c r="AH141" s="107"/>
      <c r="AI141" s="503">
        <v>0.5</v>
      </c>
      <c r="AJ141" s="406"/>
      <c r="AK141" s="106"/>
      <c r="AL141" s="107"/>
      <c r="AM141" s="107"/>
      <c r="AN141" s="502">
        <v>0.25</v>
      </c>
      <c r="AO141" s="406"/>
      <c r="AP141" s="106"/>
      <c r="AQ141" s="107"/>
      <c r="AR141" s="107"/>
      <c r="AS141" s="503">
        <v>0.25</v>
      </c>
      <c r="AT141" s="406"/>
      <c r="AU141" s="106"/>
      <c r="AV141" s="107"/>
      <c r="AW141" s="107"/>
      <c r="AX141" s="503">
        <v>0.65</v>
      </c>
      <c r="AY141" s="406"/>
      <c r="AZ141" s="106"/>
      <c r="BA141" s="107"/>
      <c r="BB141" s="107"/>
      <c r="BC141" s="503">
        <v>1</v>
      </c>
      <c r="BD141" s="406"/>
      <c r="BE141" s="106"/>
      <c r="BF141" s="107"/>
      <c r="BG141" s="107"/>
      <c r="BH141" s="503">
        <v>0</v>
      </c>
      <c r="BI141" s="406"/>
      <c r="BJ141" s="106"/>
      <c r="BK141" s="107"/>
      <c r="BL141" s="107"/>
      <c r="BM141" s="503">
        <v>1</v>
      </c>
      <c r="BN141" s="406"/>
      <c r="BO141" s="155"/>
      <c r="BP141" s="155"/>
      <c r="BQ141" s="155"/>
      <c r="BR141" s="155"/>
      <c r="BS141" s="155"/>
      <c r="BT141" s="155"/>
      <c r="BU141" s="155"/>
      <c r="BV141" s="155"/>
      <c r="BW141" s="155"/>
      <c r="BX141" s="155"/>
      <c r="BY141" s="155"/>
      <c r="DN141" s="716">
        <v>456</v>
      </c>
      <c r="DO141" s="3" t="b">
        <f t="shared" si="15"/>
        <v>1</v>
      </c>
    </row>
    <row r="142" spans="1:119" ht="12.75" x14ac:dyDescent="0.2">
      <c r="A142" s="1">
        <v>110</v>
      </c>
      <c r="B142" s="89" t="s">
        <v>230</v>
      </c>
      <c r="C142" s="71">
        <v>457</v>
      </c>
      <c r="D142" s="7"/>
      <c r="E142" s="306"/>
      <c r="F142" s="113" t="str">
        <f xml:space="preserve"> VLOOKUP( $A142 &amp; F$1, TEXTDF, Sprachwahlcode + 1, FALSE )</f>
        <v>Rentenumwandlungssatz für Männer im Schlussalter 65</v>
      </c>
      <c r="G142" s="107"/>
      <c r="H142" s="100"/>
      <c r="I142" s="101"/>
      <c r="J142" s="321"/>
      <c r="K142" s="504">
        <f xml:space="preserve"> IF( AND( $L$5 = 1,
( MAX($H$4,$L$5) * Z$68 + MAX($I$4,$L$5) * AE$68 + MAX($J$4,$L$5) * AJ$68 + MAX($K$4,$L$5) * AO$68 + MAX($L$4,$L$5) * AT$68 + MAX($I$5,$L$5) * BD$68 + MAX($H$5,$L$5) * AY$68 + MAX($J$5,$L$5) * BI$68 + MAX($K$5,$L$5) * BN$68 ) &gt; 0 ),
( MAX($H$4,$L$5) * Z$68 * Y142 + MAX($I$4,$L$5) * AE$68 * AD142 + MAX($J$4,$L$5) * AJ$68 * AI142 + MAX($K$4,$L$5) * AO$68 * AN142 + MAX($L$4,$L$5) * AT$68 * AS142 + MAX($I$5,$L$5) * BD$68 * BC142 + MAX($H$5,$L$5) * AY$68 * AX142 + MAX($J$5,$L$5) * BI$68 * BH142 + MAX($K$5,$L$5) * BN$68 * BM142 )  /  ( MAX($H$4,$L$5) * Z$68 + MAX($I$4,$L$5) * AE$68 + MAX($J$4,$L$5) * AJ$68 + MAX($K$4,$L$5) * AO$68 + MAX($L$4,$L$5) * AT$68 + MAX($I$5,$L$5) * BD$68 + MAX($H$5,$L$5) * AY$68 + MAX($J$5,$L$5) * BI$68 + MAX($K$5,$L$5) * BN$68 ),
( MAX($H$4,$L$5) * Y142 + MAX($I$4,$L$5) * AD142 + MAX($J$4,$L$5) * AI142 + MAX($K$4,$L$5) * AN142 + MAX($L$4,$L$5) * AS142 + MAX($I$5,$L$5) * BC142 + MAX($H$5,$L$5) * AX142 + MAX($J$5,$L$5) * BH142 + MAX($K$5,$L$5) * BM142 ) )</f>
        <v>5.3919852447937631</v>
      </c>
      <c r="L142" s="339"/>
      <c r="M142" s="38"/>
      <c r="N142" s="39"/>
      <c r="O142" s="39"/>
      <c r="P142" s="40"/>
      <c r="Q142" s="100"/>
      <c r="R142" s="101"/>
      <c r="S142" s="321"/>
      <c r="T142" s="504">
        <v>5.6220213137760746</v>
      </c>
      <c r="U142" s="339"/>
      <c r="V142" s="106"/>
      <c r="W142" s="107"/>
      <c r="X142" s="107"/>
      <c r="Y142" s="505">
        <v>5.57</v>
      </c>
      <c r="Z142" s="58"/>
      <c r="AA142" s="106"/>
      <c r="AB142" s="107"/>
      <c r="AC142" s="107"/>
      <c r="AD142" s="505">
        <v>5.1740000000000004</v>
      </c>
      <c r="AE142" s="58"/>
      <c r="AF142" s="106"/>
      <c r="AG142" s="107"/>
      <c r="AH142" s="107"/>
      <c r="AI142" s="505">
        <v>5.3550000000000004</v>
      </c>
      <c r="AJ142" s="58"/>
      <c r="AK142" s="106"/>
      <c r="AL142" s="107"/>
      <c r="AM142" s="107"/>
      <c r="AN142" s="504">
        <v>5.3559900000000003</v>
      </c>
      <c r="AO142" s="58"/>
      <c r="AP142" s="106"/>
      <c r="AQ142" s="107"/>
      <c r="AR142" s="107"/>
      <c r="AS142" s="505">
        <v>5.5640000000000001</v>
      </c>
      <c r="AT142" s="58"/>
      <c r="AU142" s="106"/>
      <c r="AV142" s="107"/>
      <c r="AW142" s="107"/>
      <c r="AX142" s="505">
        <v>5.32</v>
      </c>
      <c r="AY142" s="58"/>
      <c r="AZ142" s="106"/>
      <c r="BA142" s="107"/>
      <c r="BB142" s="107"/>
      <c r="BC142" s="505">
        <v>5.48</v>
      </c>
      <c r="BD142" s="58"/>
      <c r="BE142" s="106"/>
      <c r="BF142" s="107"/>
      <c r="BG142" s="107"/>
      <c r="BH142" s="505">
        <v>4.6500000000000004</v>
      </c>
      <c r="BI142" s="58"/>
      <c r="BJ142" s="106"/>
      <c r="BK142" s="107"/>
      <c r="BL142" s="107"/>
      <c r="BM142" s="505">
        <v>6.8</v>
      </c>
      <c r="BN142" s="58"/>
      <c r="BO142" s="155"/>
      <c r="BP142" s="155"/>
      <c r="BQ142" s="155"/>
      <c r="BR142" s="155"/>
      <c r="BS142" s="155"/>
      <c r="BT142" s="155"/>
      <c r="BU142" s="155"/>
      <c r="BV142" s="155"/>
      <c r="BW142" s="155"/>
      <c r="BX142" s="155"/>
      <c r="BY142" s="155"/>
      <c r="DN142" s="716">
        <v>457</v>
      </c>
      <c r="DO142" s="3" t="b">
        <f t="shared" ref="DO142:DO200" si="21">+C142=DN142</f>
        <v>1</v>
      </c>
    </row>
    <row r="143" spans="1:119" ht="12.75" x14ac:dyDescent="0.2">
      <c r="A143" s="1">
        <v>111</v>
      </c>
      <c r="B143" s="89" t="s">
        <v>231</v>
      </c>
      <c r="C143" s="71">
        <v>458</v>
      </c>
      <c r="D143" s="7"/>
      <c r="E143" s="306"/>
      <c r="F143" s="113" t="str">
        <f xml:space="preserve"> VLOOKUP( $A143 &amp; F$1, TEXTDF, Sprachwahlcode + 1, FALSE )</f>
        <v>Rentenumwandlungssatz für Frauen im Schlussalter 64</v>
      </c>
      <c r="G143" s="107"/>
      <c r="H143" s="100"/>
      <c r="I143" s="101"/>
      <c r="J143" s="321"/>
      <c r="K143" s="504">
        <f xml:space="preserve"> IF( AND( $L$5 = 1,
( MAX($H$4,$L$5) * Z$68 + MAX($I$4,$L$5) * AE$68 + MAX($J$4,$L$5) * AJ$68 + MAX($K$4,$L$5) * AO$68 + MAX($L$4,$L$5) * AT$68 + MAX($I$5,$L$5) * BD$68 + MAX($H$5,$L$5) * AY$68 + MAX($J$5,$L$5) * BI$68 + MAX($K$5,$L$5) * BN$68 ) &gt; 0 ),
( MAX($H$4,$L$5) * Z$68 * Y143 + MAX($I$4,$L$5) * AE$68 * AD143 + MAX($J$4,$L$5) * AJ$68 * AI143 + MAX($K$4,$L$5) * AO$68 * AN143 + MAX($L$4,$L$5) * AT$68 * AS143 + MAX($I$5,$L$5) * BD$68 * BC143 + MAX($H$5,$L$5) * AY$68 * AX143 + MAX($J$5,$L$5) * BI$68 * BH143 + MAX($K$5,$L$5) * BN$68 * BM143 )  /  ( MAX($H$4,$L$5) * Z$68 + MAX($I$4,$L$5) * AE$68 + MAX($J$4,$L$5) * AJ$68 + MAX($K$4,$L$5) * AO$68 + MAX($L$4,$L$5) * AT$68 + MAX($I$5,$L$5) * BD$68 + MAX($H$5,$L$5) * AY$68 + MAX($J$5,$L$5) * BI$68 + MAX($K$5,$L$5) * BN$68 ),
( MAX($H$4,$L$5) * Y143 + MAX($I$4,$L$5) * AD143 + MAX($J$4,$L$5) * AI143 + MAX($K$4,$L$5) * AN143 + MAX($L$4,$L$5) * AS143 + MAX($I$5,$L$5) * BC143 + MAX($H$5,$L$5) * AX143 + MAX($J$5,$L$5) * BH143 + MAX($K$5,$L$5) * BM143 ) )</f>
        <v>5.3045289759073064</v>
      </c>
      <c r="L143" s="339"/>
      <c r="M143" s="38"/>
      <c r="N143" s="39"/>
      <c r="O143" s="39"/>
      <c r="P143" s="40"/>
      <c r="Q143" s="100"/>
      <c r="R143" s="101"/>
      <c r="S143" s="321"/>
      <c r="T143" s="504">
        <v>5.4897927449478328</v>
      </c>
      <c r="U143" s="339"/>
      <c r="V143" s="106"/>
      <c r="W143" s="107"/>
      <c r="X143" s="107"/>
      <c r="Y143" s="505">
        <v>5.5617000000000001</v>
      </c>
      <c r="Z143" s="58"/>
      <c r="AA143" s="106"/>
      <c r="AB143" s="107"/>
      <c r="AC143" s="107"/>
      <c r="AD143" s="505">
        <v>5.0540000000000003</v>
      </c>
      <c r="AE143" s="58"/>
      <c r="AF143" s="106"/>
      <c r="AG143" s="107"/>
      <c r="AH143" s="107"/>
      <c r="AI143" s="505">
        <v>5.2060000000000004</v>
      </c>
      <c r="AJ143" s="58"/>
      <c r="AK143" s="106"/>
      <c r="AL143" s="107"/>
      <c r="AM143" s="107"/>
      <c r="AN143" s="504">
        <v>5.2420099999999996</v>
      </c>
      <c r="AO143" s="58"/>
      <c r="AP143" s="106"/>
      <c r="AQ143" s="107"/>
      <c r="AR143" s="107"/>
      <c r="AS143" s="505">
        <v>5.306</v>
      </c>
      <c r="AT143" s="58"/>
      <c r="AU143" s="106"/>
      <c r="AV143" s="107"/>
      <c r="AW143" s="107"/>
      <c r="AX143" s="505">
        <v>5.07</v>
      </c>
      <c r="AY143" s="58"/>
      <c r="AZ143" s="106"/>
      <c r="BA143" s="107"/>
      <c r="BB143" s="107"/>
      <c r="BC143" s="505">
        <v>5.48</v>
      </c>
      <c r="BD143" s="58"/>
      <c r="BE143" s="106"/>
      <c r="BF143" s="107"/>
      <c r="BG143" s="107"/>
      <c r="BH143" s="505">
        <v>4.66</v>
      </c>
      <c r="BI143" s="58"/>
      <c r="BJ143" s="106"/>
      <c r="BK143" s="107"/>
      <c r="BL143" s="107"/>
      <c r="BM143" s="505">
        <v>6.8</v>
      </c>
      <c r="BN143" s="58"/>
      <c r="BO143" s="155"/>
      <c r="BP143" s="155"/>
      <c r="BQ143" s="155"/>
      <c r="BR143" s="155"/>
      <c r="BS143" s="155"/>
      <c r="BT143" s="155"/>
      <c r="BU143" s="155"/>
      <c r="BV143" s="155"/>
      <c r="BW143" s="155"/>
      <c r="BX143" s="155"/>
      <c r="BY143" s="155"/>
      <c r="DN143" s="716">
        <v>458</v>
      </c>
      <c r="DO143" s="3" t="b">
        <f t="shared" si="21"/>
        <v>1</v>
      </c>
    </row>
    <row r="144" spans="1:119" ht="3" customHeight="1" x14ac:dyDescent="0.2">
      <c r="A144" s="1"/>
      <c r="B144" s="89"/>
      <c r="C144" s="71"/>
      <c r="D144" s="7"/>
      <c r="E144" s="306"/>
      <c r="F144" s="7"/>
      <c r="G144" s="7"/>
      <c r="H144" s="343"/>
      <c r="I144" s="344"/>
      <c r="J144" s="304"/>
      <c r="K144" s="301"/>
      <c r="L144" s="339"/>
      <c r="M144" s="38"/>
      <c r="N144" s="39"/>
      <c r="O144" s="39"/>
      <c r="P144" s="40"/>
      <c r="Q144" s="343"/>
      <c r="R144" s="344"/>
      <c r="S144" s="304"/>
      <c r="T144" s="301"/>
      <c r="U144" s="339"/>
      <c r="V144" s="345"/>
      <c r="W144" s="346"/>
      <c r="X144" s="66"/>
      <c r="Y144" s="66"/>
      <c r="Z144" s="58"/>
      <c r="AA144" s="345"/>
      <c r="AB144" s="346"/>
      <c r="AC144" s="66"/>
      <c r="AD144" s="66"/>
      <c r="AE144" s="58"/>
      <c r="AF144" s="345"/>
      <c r="AG144" s="346"/>
      <c r="AH144" s="66"/>
      <c r="AI144" s="66"/>
      <c r="AJ144" s="58"/>
      <c r="AK144" s="345"/>
      <c r="AL144" s="346"/>
      <c r="AM144" s="66"/>
      <c r="AN144" s="66"/>
      <c r="AO144" s="58"/>
      <c r="AP144" s="345"/>
      <c r="AQ144" s="346"/>
      <c r="AR144" s="66"/>
      <c r="AS144" s="66"/>
      <c r="AT144" s="58"/>
      <c r="AU144" s="345"/>
      <c r="AV144" s="346"/>
      <c r="AW144" s="66"/>
      <c r="AX144" s="66"/>
      <c r="AY144" s="58"/>
      <c r="AZ144" s="345"/>
      <c r="BA144" s="346"/>
      <c r="BB144" s="66"/>
      <c r="BC144" s="66"/>
      <c r="BD144" s="58"/>
      <c r="BE144" s="345"/>
      <c r="BF144" s="346"/>
      <c r="BG144" s="66"/>
      <c r="BH144" s="66"/>
      <c r="BI144" s="58"/>
      <c r="BJ144" s="345"/>
      <c r="BK144" s="346"/>
      <c r="BL144" s="66"/>
      <c r="BM144" s="66"/>
      <c r="BN144" s="58"/>
      <c r="BO144" s="155"/>
      <c r="BP144" s="155"/>
      <c r="BQ144" s="155"/>
      <c r="BR144" s="155"/>
      <c r="BS144" s="155"/>
      <c r="BT144" s="155"/>
      <c r="BU144" s="155"/>
      <c r="BV144" s="155"/>
      <c r="BW144" s="155"/>
      <c r="BX144" s="155"/>
      <c r="BY144" s="155"/>
      <c r="DN144" s="716"/>
      <c r="DO144" s="3" t="b">
        <f t="shared" si="21"/>
        <v>1</v>
      </c>
    </row>
    <row r="145" spans="1:119" ht="12.75" x14ac:dyDescent="0.2">
      <c r="A145" s="1">
        <v>113</v>
      </c>
      <c r="B145" s="89"/>
      <c r="C145" s="71" t="s">
        <v>232</v>
      </c>
      <c r="D145" s="7"/>
      <c r="E145" s="306">
        <v>8</v>
      </c>
      <c r="F145" s="320" t="str">
        <f xml:space="preserve"> VLOOKUP( $A145 &amp; F$1, TEXTDF, Sprachwahlcode + 1, FALSE )</f>
        <v>Anzahl Versicherte Ende Rechnungsjahr</v>
      </c>
      <c r="G145" s="90"/>
      <c r="H145" s="506"/>
      <c r="I145" s="507"/>
      <c r="J145" s="316"/>
      <c r="K145" s="508"/>
      <c r="L145" s="339"/>
      <c r="M145" s="38"/>
      <c r="N145" s="39"/>
      <c r="O145" s="39"/>
      <c r="P145" s="40"/>
      <c r="Q145" s="506"/>
      <c r="R145" s="507"/>
      <c r="S145" s="316"/>
      <c r="T145" s="508"/>
      <c r="U145" s="339"/>
      <c r="V145" s="56"/>
      <c r="W145" s="57"/>
      <c r="X145" s="57"/>
      <c r="Y145" s="162"/>
      <c r="Z145" s="58"/>
      <c r="AA145" s="56"/>
      <c r="AB145" s="57"/>
      <c r="AC145" s="57"/>
      <c r="AD145" s="162"/>
      <c r="AE145" s="58"/>
      <c r="AF145" s="56"/>
      <c r="AG145" s="57"/>
      <c r="AH145" s="57"/>
      <c r="AI145" s="162"/>
      <c r="AJ145" s="58"/>
      <c r="AK145" s="56"/>
      <c r="AL145" s="57"/>
      <c r="AM145" s="57"/>
      <c r="AN145" s="162"/>
      <c r="AO145" s="58"/>
      <c r="AP145" s="56"/>
      <c r="AQ145" s="57"/>
      <c r="AR145" s="57"/>
      <c r="AS145" s="162"/>
      <c r="AT145" s="58"/>
      <c r="AU145" s="56"/>
      <c r="AV145" s="57"/>
      <c r="AW145" s="57"/>
      <c r="AX145" s="162"/>
      <c r="AY145" s="58"/>
      <c r="AZ145" s="56"/>
      <c r="BA145" s="57"/>
      <c r="BB145" s="57"/>
      <c r="BC145" s="162"/>
      <c r="BD145" s="58"/>
      <c r="BE145" s="56"/>
      <c r="BF145" s="57"/>
      <c r="BG145" s="57"/>
      <c r="BH145" s="162"/>
      <c r="BI145" s="58"/>
      <c r="BJ145" s="56"/>
      <c r="BK145" s="57"/>
      <c r="BL145" s="57"/>
      <c r="BM145" s="162"/>
      <c r="BN145" s="58"/>
      <c r="BO145" s="155"/>
      <c r="BP145" s="155"/>
      <c r="BQ145" s="155"/>
      <c r="BR145" s="155"/>
      <c r="BS145" s="155"/>
      <c r="BT145" s="155"/>
      <c r="BU145" s="155"/>
      <c r="BV145" s="155"/>
      <c r="BW145" s="155"/>
      <c r="BX145" s="155"/>
      <c r="BY145" s="155"/>
      <c r="DN145" s="715" t="s">
        <v>232</v>
      </c>
      <c r="DO145" s="3" t="b">
        <f t="shared" si="21"/>
        <v>1</v>
      </c>
    </row>
    <row r="146" spans="1:119" ht="12.75" x14ac:dyDescent="0.2">
      <c r="A146" s="1">
        <v>114</v>
      </c>
      <c r="B146" s="89" t="s">
        <v>233</v>
      </c>
      <c r="C146" s="71">
        <v>459</v>
      </c>
      <c r="D146" s="7"/>
      <c r="E146" s="306"/>
      <c r="F146" s="113" t="str">
        <f xml:space="preserve"> VLOOKUP( $A146 &amp; F$1, TEXTDF, Sprachwahlcode + 1, FALSE )</f>
        <v>Anzahl aktiv Versicherte</v>
      </c>
      <c r="G146" s="107"/>
      <c r="H146" s="100"/>
      <c r="I146" s="101"/>
      <c r="J146" s="321"/>
      <c r="K146" s="509">
        <f xml:space="preserve"> MAX($H$4,$L$5) * Y146 + MAX($I$4,$L$5) * AD146 + MAX($J$4,$L$5) * AI146 + MAX($K$4,$L$5) * AN146 + MAX($L$4,$L$5) * AS146 + MAX($I$5,$L$5) * BC146 + MAX($H$5,$L$5) * AX146 + MAX($J$5,$L$5) * BH146 + MAX($K$5,$L$5) * BM146</f>
        <v>1850847.62</v>
      </c>
      <c r="L146" s="339"/>
      <c r="M146" s="38"/>
      <c r="N146" s="39"/>
      <c r="O146" s="39"/>
      <c r="P146" s="40"/>
      <c r="Q146" s="100"/>
      <c r="R146" s="101"/>
      <c r="S146" s="321"/>
      <c r="T146" s="509">
        <v>1836759.45</v>
      </c>
      <c r="U146" s="339"/>
      <c r="V146" s="106"/>
      <c r="W146" s="107"/>
      <c r="X146" s="107"/>
      <c r="Y146" s="510">
        <v>462582</v>
      </c>
      <c r="Z146" s="58"/>
      <c r="AA146" s="106"/>
      <c r="AB146" s="107"/>
      <c r="AC146" s="107"/>
      <c r="AD146" s="510">
        <v>402299.52</v>
      </c>
      <c r="AE146" s="58"/>
      <c r="AF146" s="106"/>
      <c r="AG146" s="107"/>
      <c r="AH146" s="107"/>
      <c r="AI146" s="510">
        <v>153347</v>
      </c>
      <c r="AJ146" s="58"/>
      <c r="AK146" s="106"/>
      <c r="AL146" s="107"/>
      <c r="AM146" s="107"/>
      <c r="AN146" s="511">
        <v>191027.1</v>
      </c>
      <c r="AO146" s="58"/>
      <c r="AP146" s="106"/>
      <c r="AQ146" s="107"/>
      <c r="AR146" s="107"/>
      <c r="AS146" s="510">
        <v>85265</v>
      </c>
      <c r="AT146" s="58"/>
      <c r="AU146" s="106"/>
      <c r="AV146" s="107"/>
      <c r="AW146" s="107"/>
      <c r="AX146" s="510">
        <v>32825</v>
      </c>
      <c r="AY146" s="58"/>
      <c r="AZ146" s="106"/>
      <c r="BA146" s="107"/>
      <c r="BB146" s="107"/>
      <c r="BC146" s="510">
        <v>264983</v>
      </c>
      <c r="BD146" s="58"/>
      <c r="BE146" s="106"/>
      <c r="BF146" s="107"/>
      <c r="BG146" s="107"/>
      <c r="BH146" s="510">
        <v>258519</v>
      </c>
      <c r="BI146" s="58"/>
      <c r="BJ146" s="106"/>
      <c r="BK146" s="107"/>
      <c r="BL146" s="107"/>
      <c r="BM146" s="510">
        <v>0</v>
      </c>
      <c r="BN146" s="58"/>
      <c r="BO146" s="155"/>
      <c r="BP146" s="155"/>
      <c r="BQ146" s="155"/>
      <c r="BR146" s="155"/>
      <c r="BS146" s="155"/>
      <c r="BT146" s="155"/>
      <c r="BU146" s="155"/>
      <c r="BV146" s="155"/>
      <c r="BW146" s="155"/>
      <c r="BX146" s="155"/>
      <c r="BY146" s="155"/>
      <c r="DN146" s="716">
        <v>459</v>
      </c>
      <c r="DO146" s="3" t="b">
        <f t="shared" si="21"/>
        <v>1</v>
      </c>
    </row>
    <row r="147" spans="1:119" ht="12.75" x14ac:dyDescent="0.2">
      <c r="A147" s="1">
        <v>115</v>
      </c>
      <c r="B147" s="89" t="s">
        <v>234</v>
      </c>
      <c r="C147" s="71">
        <v>460</v>
      </c>
      <c r="D147" s="7"/>
      <c r="E147" s="306"/>
      <c r="F147" s="113" t="str">
        <f xml:space="preserve"> VLOOKUP( $A147 &amp; F$1, TEXTDF, Sprachwahlcode + 1, FALSE )</f>
        <v>Anzahl Rentenbezüger</v>
      </c>
      <c r="G147" s="107"/>
      <c r="H147" s="100"/>
      <c r="I147" s="101"/>
      <c r="J147" s="321"/>
      <c r="K147" s="511">
        <f xml:space="preserve"> MAX($H$4,$L$5) * Y147 + MAX($I$4,$L$5) * AD147 + MAX($J$4,$L$5) * AI147 + MAX($K$4,$L$5) * AN147 + MAX($L$4,$L$5) * AS147 + MAX($I$5,$L$5) * BC147 + MAX($H$5,$L$5) * AX147 + MAX($J$5,$L$5) * BH147 + MAX($K$5,$L$5) * BM147</f>
        <v>253366.84000000003</v>
      </c>
      <c r="L147" s="339"/>
      <c r="M147" s="38"/>
      <c r="N147" s="39"/>
      <c r="O147" s="39"/>
      <c r="P147" s="40"/>
      <c r="Q147" s="100"/>
      <c r="R147" s="101"/>
      <c r="S147" s="321"/>
      <c r="T147" s="511">
        <v>251297.56</v>
      </c>
      <c r="U147" s="339"/>
      <c r="V147" s="106"/>
      <c r="W147" s="107"/>
      <c r="X147" s="107"/>
      <c r="Y147" s="510">
        <v>80430</v>
      </c>
      <c r="Z147" s="58"/>
      <c r="AA147" s="106"/>
      <c r="AB147" s="107"/>
      <c r="AC147" s="107"/>
      <c r="AD147" s="510">
        <v>70120.930000000022</v>
      </c>
      <c r="AE147" s="58"/>
      <c r="AF147" s="106"/>
      <c r="AG147" s="107"/>
      <c r="AH147" s="107"/>
      <c r="AI147" s="510">
        <v>21215</v>
      </c>
      <c r="AJ147" s="58"/>
      <c r="AK147" s="106"/>
      <c r="AL147" s="107"/>
      <c r="AM147" s="107"/>
      <c r="AN147" s="511">
        <v>25896.91</v>
      </c>
      <c r="AO147" s="58"/>
      <c r="AP147" s="106"/>
      <c r="AQ147" s="107"/>
      <c r="AR147" s="107"/>
      <c r="AS147" s="510">
        <v>12588</v>
      </c>
      <c r="AT147" s="58"/>
      <c r="AU147" s="106"/>
      <c r="AV147" s="107"/>
      <c r="AW147" s="107"/>
      <c r="AX147" s="510">
        <v>4553</v>
      </c>
      <c r="AY147" s="58"/>
      <c r="AZ147" s="106"/>
      <c r="BA147" s="107"/>
      <c r="BB147" s="107"/>
      <c r="BC147" s="510">
        <v>27966</v>
      </c>
      <c r="BD147" s="58"/>
      <c r="BE147" s="106"/>
      <c r="BF147" s="107"/>
      <c r="BG147" s="107"/>
      <c r="BH147" s="510">
        <v>10424</v>
      </c>
      <c r="BI147" s="58"/>
      <c r="BJ147" s="106"/>
      <c r="BK147" s="107"/>
      <c r="BL147" s="107"/>
      <c r="BM147" s="510">
        <v>173</v>
      </c>
      <c r="BN147" s="58"/>
      <c r="BO147" s="155"/>
      <c r="BP147" s="155"/>
      <c r="BQ147" s="155"/>
      <c r="BR147" s="155"/>
      <c r="BS147" s="155"/>
      <c r="BT147" s="155"/>
      <c r="BU147" s="155"/>
      <c r="BV147" s="155"/>
      <c r="BW147" s="155"/>
      <c r="BX147" s="155"/>
      <c r="BY147" s="155"/>
      <c r="DN147" s="716">
        <v>460</v>
      </c>
      <c r="DO147" s="3" t="b">
        <f t="shared" si="21"/>
        <v>1</v>
      </c>
    </row>
    <row r="148" spans="1:119" ht="13.5" thickBot="1" x14ac:dyDescent="0.25">
      <c r="A148" s="1">
        <v>116</v>
      </c>
      <c r="B148" s="89" t="s">
        <v>235</v>
      </c>
      <c r="C148" s="71">
        <v>461</v>
      </c>
      <c r="D148" s="7"/>
      <c r="E148" s="306"/>
      <c r="F148" s="113" t="str">
        <f xml:space="preserve"> VLOOKUP( $A148 &amp; F$1, TEXTDF, Sprachwahlcode + 1, FALSE )</f>
        <v>Anzahl Freizügigkeitspolicen</v>
      </c>
      <c r="G148" s="107"/>
      <c r="H148" s="100"/>
      <c r="I148" s="101"/>
      <c r="J148" s="321"/>
      <c r="K148" s="512">
        <f xml:space="preserve"> MAX($H$4,$L$5) * Y148 + MAX($I$4,$L$5) * AD148 + MAX($J$4,$L$5) * AI148 + MAX($K$4,$L$5) * AN148 + MAX($L$4,$L$5) * AS148 + MAX($I$5,$L$5) * BC148 + MAX($H$5,$L$5) * AX148 + MAX($J$5,$L$5) * BH148 + MAX($K$5,$L$5) * BM148</f>
        <v>313148</v>
      </c>
      <c r="L148" s="339"/>
      <c r="M148" s="38"/>
      <c r="N148" s="39"/>
      <c r="O148" s="39"/>
      <c r="P148" s="40"/>
      <c r="Q148" s="100"/>
      <c r="R148" s="101"/>
      <c r="S148" s="321"/>
      <c r="T148" s="512">
        <v>323799</v>
      </c>
      <c r="U148" s="339"/>
      <c r="V148" s="106"/>
      <c r="W148" s="107"/>
      <c r="X148" s="107"/>
      <c r="Y148" s="513">
        <v>96110</v>
      </c>
      <c r="Z148" s="58"/>
      <c r="AA148" s="106"/>
      <c r="AB148" s="107"/>
      <c r="AC148" s="107"/>
      <c r="AD148" s="513">
        <v>117605</v>
      </c>
      <c r="AE148" s="58"/>
      <c r="AF148" s="106"/>
      <c r="AG148" s="107"/>
      <c r="AH148" s="107"/>
      <c r="AI148" s="513">
        <v>22768</v>
      </c>
      <c r="AJ148" s="58"/>
      <c r="AK148" s="106"/>
      <c r="AL148" s="107"/>
      <c r="AM148" s="107"/>
      <c r="AN148" s="512">
        <v>9244</v>
      </c>
      <c r="AO148" s="58"/>
      <c r="AP148" s="106"/>
      <c r="AQ148" s="107"/>
      <c r="AR148" s="107"/>
      <c r="AS148" s="513">
        <v>49157</v>
      </c>
      <c r="AT148" s="58"/>
      <c r="AU148" s="106"/>
      <c r="AV148" s="107"/>
      <c r="AW148" s="107"/>
      <c r="AX148" s="513">
        <v>1056</v>
      </c>
      <c r="AY148" s="58"/>
      <c r="AZ148" s="106"/>
      <c r="BA148" s="107"/>
      <c r="BB148" s="107"/>
      <c r="BC148" s="513">
        <v>13911</v>
      </c>
      <c r="BD148" s="58"/>
      <c r="BE148" s="106"/>
      <c r="BF148" s="107"/>
      <c r="BG148" s="107"/>
      <c r="BH148" s="513">
        <v>312</v>
      </c>
      <c r="BI148" s="58"/>
      <c r="BJ148" s="106"/>
      <c r="BK148" s="107"/>
      <c r="BL148" s="107"/>
      <c r="BM148" s="513">
        <v>2985</v>
      </c>
      <c r="BN148" s="58"/>
      <c r="BO148" s="155"/>
      <c r="BP148" s="155"/>
      <c r="BQ148" s="155"/>
      <c r="BR148" s="155"/>
      <c r="BS148" s="155"/>
      <c r="BT148" s="155"/>
      <c r="BU148" s="155"/>
      <c r="BV148" s="155"/>
      <c r="BW148" s="155"/>
      <c r="BX148" s="155"/>
      <c r="BY148" s="155"/>
      <c r="DN148" s="716">
        <v>461</v>
      </c>
      <c r="DO148" s="3" t="b">
        <f t="shared" si="21"/>
        <v>1</v>
      </c>
    </row>
    <row r="149" spans="1:119" ht="13.5" thickBot="1" x14ac:dyDescent="0.25">
      <c r="A149" s="1">
        <v>117</v>
      </c>
      <c r="B149" s="89" t="s">
        <v>236</v>
      </c>
      <c r="C149" s="71">
        <v>462</v>
      </c>
      <c r="D149" s="7"/>
      <c r="E149" s="306"/>
      <c r="F149" s="113" t="str">
        <f xml:space="preserve"> VLOOKUP( $A149 &amp; F$1, TEXTDF, Sprachwahlcode + 1, FALSE )</f>
        <v>Anzahl Versicherte insgesamt</v>
      </c>
      <c r="G149" s="107"/>
      <c r="H149" s="100"/>
      <c r="I149" s="101"/>
      <c r="J149" s="321"/>
      <c r="K149" s="514">
        <f xml:space="preserve"> MAX($H$4,$L$5) * Y149 + MAX($I$4,$L$5) * AD149 + MAX($J$4,$L$5) * AI149 + MAX($K$4,$L$5) * AN149 + MAX($L$4,$L$5) * AS149 + MAX($I$5,$L$5) * BC149 + MAX($H$5,$L$5) * AX149 + MAX($J$5,$L$5) * BH149 + MAX($K$5,$L$5) * BM149</f>
        <v>2417362.46</v>
      </c>
      <c r="L149" s="339"/>
      <c r="M149" s="38"/>
      <c r="N149" s="39"/>
      <c r="O149" s="39"/>
      <c r="P149" s="40"/>
      <c r="Q149" s="100"/>
      <c r="R149" s="101"/>
      <c r="S149" s="321"/>
      <c r="T149" s="514">
        <v>2411856.0099999998</v>
      </c>
      <c r="U149" s="339"/>
      <c r="V149" s="106"/>
      <c r="W149" s="107"/>
      <c r="X149" s="107"/>
      <c r="Y149" s="515">
        <v>639122</v>
      </c>
      <c r="Z149" s="58"/>
      <c r="AA149" s="106"/>
      <c r="AB149" s="107"/>
      <c r="AC149" s="107"/>
      <c r="AD149" s="515">
        <v>590025.45000000007</v>
      </c>
      <c r="AE149" s="58"/>
      <c r="AF149" s="106"/>
      <c r="AG149" s="107"/>
      <c r="AH149" s="107"/>
      <c r="AI149" s="515">
        <v>197330</v>
      </c>
      <c r="AJ149" s="58"/>
      <c r="AK149" s="106"/>
      <c r="AL149" s="107"/>
      <c r="AM149" s="107"/>
      <c r="AN149" s="514">
        <v>226168.01</v>
      </c>
      <c r="AO149" s="58"/>
      <c r="AP149" s="106"/>
      <c r="AQ149" s="107"/>
      <c r="AR149" s="107"/>
      <c r="AS149" s="515">
        <v>147010</v>
      </c>
      <c r="AT149" s="58"/>
      <c r="AU149" s="106"/>
      <c r="AV149" s="107"/>
      <c r="AW149" s="107"/>
      <c r="AX149" s="515">
        <v>38434</v>
      </c>
      <c r="AY149" s="58"/>
      <c r="AZ149" s="106"/>
      <c r="BA149" s="107"/>
      <c r="BB149" s="107"/>
      <c r="BC149" s="515">
        <v>306860</v>
      </c>
      <c r="BD149" s="58"/>
      <c r="BE149" s="106"/>
      <c r="BF149" s="107"/>
      <c r="BG149" s="107"/>
      <c r="BH149" s="515">
        <v>269255</v>
      </c>
      <c r="BI149" s="58"/>
      <c r="BJ149" s="106"/>
      <c r="BK149" s="107"/>
      <c r="BL149" s="107"/>
      <c r="BM149" s="515">
        <v>3158</v>
      </c>
      <c r="BN149" s="58"/>
      <c r="BO149" s="155"/>
      <c r="BP149" s="155"/>
      <c r="BQ149" s="155"/>
      <c r="BR149" s="155"/>
      <c r="BS149" s="155"/>
      <c r="BT149" s="155"/>
      <c r="BU149" s="155"/>
      <c r="BV149" s="155"/>
      <c r="BW149" s="155"/>
      <c r="BX149" s="155"/>
      <c r="BY149" s="155"/>
      <c r="DN149" s="716">
        <v>462</v>
      </c>
      <c r="DO149" s="3" t="b">
        <f t="shared" si="21"/>
        <v>1</v>
      </c>
    </row>
    <row r="150" spans="1:119" ht="3" customHeight="1" x14ac:dyDescent="0.2">
      <c r="A150" s="1"/>
      <c r="B150" s="89"/>
      <c r="C150" s="71"/>
      <c r="D150" s="7"/>
      <c r="E150" s="306"/>
      <c r="F150" s="7"/>
      <c r="G150" s="7"/>
      <c r="H150" s="72"/>
      <c r="I150" s="73"/>
      <c r="J150" s="316"/>
      <c r="K150" s="304"/>
      <c r="L150" s="316"/>
      <c r="M150" s="38"/>
      <c r="N150" s="39"/>
      <c r="O150" s="39"/>
      <c r="P150" s="40"/>
      <c r="Q150" s="72"/>
      <c r="R150" s="73"/>
      <c r="S150" s="316"/>
      <c r="T150" s="304"/>
      <c r="U150" s="316"/>
      <c r="V150" s="56"/>
      <c r="W150" s="57"/>
      <c r="X150" s="57"/>
      <c r="Y150" s="66"/>
      <c r="Z150" s="58"/>
      <c r="AA150" s="56"/>
      <c r="AB150" s="57"/>
      <c r="AC150" s="57"/>
      <c r="AD150" s="66"/>
      <c r="AE150" s="58"/>
      <c r="AF150" s="56"/>
      <c r="AG150" s="57"/>
      <c r="AH150" s="57"/>
      <c r="AI150" s="66"/>
      <c r="AJ150" s="58"/>
      <c r="AK150" s="56"/>
      <c r="AL150" s="57"/>
      <c r="AM150" s="57"/>
      <c r="AN150" s="66"/>
      <c r="AO150" s="58"/>
      <c r="AP150" s="56"/>
      <c r="AQ150" s="57"/>
      <c r="AR150" s="57"/>
      <c r="AS150" s="66"/>
      <c r="AT150" s="58"/>
      <c r="AU150" s="56"/>
      <c r="AV150" s="57"/>
      <c r="AW150" s="57"/>
      <c r="AX150" s="66"/>
      <c r="AY150" s="58"/>
      <c r="AZ150" s="56"/>
      <c r="BA150" s="57"/>
      <c r="BB150" s="57"/>
      <c r="BC150" s="66"/>
      <c r="BD150" s="58"/>
      <c r="BE150" s="56"/>
      <c r="BF150" s="57"/>
      <c r="BG150" s="57"/>
      <c r="BH150" s="66"/>
      <c r="BI150" s="58"/>
      <c r="BJ150" s="56"/>
      <c r="BK150" s="57"/>
      <c r="BL150" s="57"/>
      <c r="BM150" s="66"/>
      <c r="BN150" s="58"/>
      <c r="BO150" s="155"/>
      <c r="BP150" s="155"/>
      <c r="BQ150" s="155"/>
      <c r="BR150" s="155"/>
      <c r="BS150" s="155"/>
      <c r="BT150" s="155"/>
      <c r="BU150" s="155"/>
      <c r="BV150" s="155"/>
      <c r="BW150" s="155"/>
      <c r="BX150" s="155"/>
      <c r="BY150" s="155"/>
      <c r="DN150" s="716"/>
      <c r="DO150" s="3" t="b">
        <f t="shared" si="21"/>
        <v>1</v>
      </c>
    </row>
    <row r="151" spans="1:119" ht="12.75" x14ac:dyDescent="0.2">
      <c r="A151" s="1">
        <v>119</v>
      </c>
      <c r="B151" s="89"/>
      <c r="C151" s="71" t="s">
        <v>237</v>
      </c>
      <c r="D151" s="7"/>
      <c r="E151" s="516">
        <v>9</v>
      </c>
      <c r="F151" s="90" t="str">
        <f xml:space="preserve"> VLOOKUP( $A151 &amp; F$1, TEXTDF, Sprachwahlcode + 1, FALSE )</f>
        <v>Aufgliederung der Kostenprämien nach Kostenträgern</v>
      </c>
      <c r="G151" s="90"/>
      <c r="H151" s="72"/>
      <c r="I151" s="73"/>
      <c r="J151" s="321"/>
      <c r="K151" s="304"/>
      <c r="L151" s="316"/>
      <c r="M151" s="38"/>
      <c r="N151" s="39"/>
      <c r="O151" s="39"/>
      <c r="P151" s="40"/>
      <c r="Q151" s="72"/>
      <c r="R151" s="73"/>
      <c r="S151" s="321"/>
      <c r="T151" s="304"/>
      <c r="U151" s="316"/>
      <c r="V151" s="56"/>
      <c r="W151" s="57"/>
      <c r="X151" s="107"/>
      <c r="Y151" s="66"/>
      <c r="Z151" s="58"/>
      <c r="AA151" s="56"/>
      <c r="AB151" s="57"/>
      <c r="AC151" s="107"/>
      <c r="AD151" s="66"/>
      <c r="AE151" s="58"/>
      <c r="AF151" s="56"/>
      <c r="AG151" s="57"/>
      <c r="AH151" s="107"/>
      <c r="AI151" s="66"/>
      <c r="AJ151" s="58"/>
      <c r="AK151" s="56"/>
      <c r="AL151" s="57"/>
      <c r="AM151" s="107"/>
      <c r="AN151" s="66"/>
      <c r="AO151" s="58"/>
      <c r="AP151" s="56"/>
      <c r="AQ151" s="57"/>
      <c r="AR151" s="107"/>
      <c r="AS151" s="66"/>
      <c r="AT151" s="58"/>
      <c r="AU151" s="56"/>
      <c r="AV151" s="57"/>
      <c r="AW151" s="107"/>
      <c r="AX151" s="66"/>
      <c r="AY151" s="58"/>
      <c r="AZ151" s="56"/>
      <c r="BA151" s="57"/>
      <c r="BB151" s="107"/>
      <c r="BC151" s="66"/>
      <c r="BD151" s="58"/>
      <c r="BE151" s="56"/>
      <c r="BF151" s="57"/>
      <c r="BG151" s="107"/>
      <c r="BH151" s="66"/>
      <c r="BI151" s="58"/>
      <c r="BJ151" s="56"/>
      <c r="BK151" s="57"/>
      <c r="BL151" s="107"/>
      <c r="BM151" s="66"/>
      <c r="BN151" s="58"/>
      <c r="BO151" s="155"/>
      <c r="BP151" s="155"/>
      <c r="BQ151" s="155"/>
      <c r="BR151" s="155"/>
      <c r="BS151" s="155"/>
      <c r="BT151" s="155"/>
      <c r="BU151" s="155"/>
      <c r="BV151" s="155"/>
      <c r="BW151" s="155"/>
      <c r="BX151" s="155"/>
      <c r="BY151" s="155"/>
      <c r="DN151" s="715" t="s">
        <v>237</v>
      </c>
      <c r="DO151" s="3" t="b">
        <f t="shared" si="21"/>
        <v>1</v>
      </c>
    </row>
    <row r="152" spans="1:119" ht="12.75" x14ac:dyDescent="0.2">
      <c r="A152" s="1">
        <v>120</v>
      </c>
      <c r="B152" s="89" t="s">
        <v>238</v>
      </c>
      <c r="C152" s="71" t="s">
        <v>239</v>
      </c>
      <c r="D152" s="7"/>
      <c r="E152" s="306"/>
      <c r="F152" s="113" t="str">
        <f xml:space="preserve"> VLOOKUP( $A152 &amp; F$1, TEXTDF, Sprachwahlcode + 1, FALSE )</f>
        <v>Kostenprämien aktive Versicherte, absolut / pro Kopf in CHF</v>
      </c>
      <c r="G152" s="113"/>
      <c r="H152" s="100"/>
      <c r="I152" s="101"/>
      <c r="J152" s="144">
        <f xml:space="preserve"> MAX($H$4,$L$5) * X152 + MAX($I$4,$L$5) * AC152 + MAX($J$4,$L$5) * AH152 + MAX($K$4,$L$5) * AM152 + MAX($L$4,$L$5) * AR152 + MAX($I$5,$L$5) * BB152 + MAX($H$5,$L$5) * AW152 + MAX($J$5,$L$5) * BG152 + MAX($K$5,$L$5) * BL152</f>
        <v>743763.85605620174</v>
      </c>
      <c r="K152" s="321"/>
      <c r="L152" s="517">
        <f>IF($K$146&gt;0,$J152*1000/$K$146,0)</f>
        <v>401.8503997947717</v>
      </c>
      <c r="M152" s="38"/>
      <c r="N152" s="39"/>
      <c r="O152" s="39"/>
      <c r="P152" s="40"/>
      <c r="Q152" s="100"/>
      <c r="R152" s="101"/>
      <c r="S152" s="518">
        <v>741490.60279725969</v>
      </c>
      <c r="T152" s="323"/>
      <c r="U152" s="519">
        <v>403.69499816498001</v>
      </c>
      <c r="V152" s="106"/>
      <c r="W152" s="107"/>
      <c r="X152" s="149">
        <v>210264.02451280275</v>
      </c>
      <c r="Y152" s="107"/>
      <c r="Z152" s="520">
        <v>454.54432838459508</v>
      </c>
      <c r="AA152" s="106"/>
      <c r="AB152" s="107"/>
      <c r="AC152" s="149">
        <v>190173.1522977243</v>
      </c>
      <c r="AD152" s="107"/>
      <c r="AE152" s="520">
        <v>472.71533482745468</v>
      </c>
      <c r="AF152" s="106"/>
      <c r="AG152" s="107"/>
      <c r="AH152" s="149">
        <v>64157.115300000005</v>
      </c>
      <c r="AI152" s="107"/>
      <c r="AJ152" s="520">
        <v>418.37867907425647</v>
      </c>
      <c r="AK152" s="106"/>
      <c r="AL152" s="107"/>
      <c r="AM152" s="144">
        <v>88464.869323838953</v>
      </c>
      <c r="AN152" s="107"/>
      <c r="AO152" s="521">
        <v>463.10114807709977</v>
      </c>
      <c r="AP152" s="106"/>
      <c r="AQ152" s="107"/>
      <c r="AR152" s="149">
        <v>50832.588240000005</v>
      </c>
      <c r="AS152" s="107"/>
      <c r="AT152" s="520">
        <v>596.17179663402339</v>
      </c>
      <c r="AU152" s="106"/>
      <c r="AV152" s="107"/>
      <c r="AW152" s="149">
        <v>17975.971619999997</v>
      </c>
      <c r="AX152" s="107"/>
      <c r="AY152" s="520">
        <v>547.63051393754756</v>
      </c>
      <c r="AZ152" s="106"/>
      <c r="BA152" s="107"/>
      <c r="BB152" s="149">
        <v>95145.549025169137</v>
      </c>
      <c r="BC152" s="107"/>
      <c r="BD152" s="520">
        <v>359.06284186219165</v>
      </c>
      <c r="BE152" s="106"/>
      <c r="BF152" s="107"/>
      <c r="BG152" s="149">
        <v>26750.585736666668</v>
      </c>
      <c r="BH152" s="107"/>
      <c r="BI152" s="520">
        <v>103.47628505706223</v>
      </c>
      <c r="BJ152" s="106"/>
      <c r="BK152" s="107"/>
      <c r="BL152" s="149">
        <v>0</v>
      </c>
      <c r="BM152" s="107"/>
      <c r="BN152" s="520">
        <v>0</v>
      </c>
      <c r="BO152" s="155"/>
      <c r="BP152" s="155"/>
      <c r="BQ152" s="155"/>
      <c r="BR152" s="155"/>
      <c r="BS152" s="155"/>
      <c r="BT152" s="155"/>
      <c r="BU152" s="155"/>
      <c r="BV152" s="155"/>
      <c r="BW152" s="155"/>
      <c r="BX152" s="155"/>
      <c r="BY152" s="155"/>
      <c r="DN152" s="716" t="s">
        <v>239</v>
      </c>
      <c r="DO152" s="3" t="b">
        <f t="shared" si="21"/>
        <v>1</v>
      </c>
    </row>
    <row r="153" spans="1:119" ht="12.75" x14ac:dyDescent="0.2">
      <c r="A153" s="1">
        <v>121</v>
      </c>
      <c r="B153" s="89" t="s">
        <v>240</v>
      </c>
      <c r="C153" s="71" t="s">
        <v>241</v>
      </c>
      <c r="D153" s="7"/>
      <c r="E153" s="306"/>
      <c r="F153" s="113" t="str">
        <f xml:space="preserve"> VLOOKUP( $A153 &amp; F$1, TEXTDF, Sprachwahlcode + 1, FALSE )</f>
        <v>Kostenprämien Freizügigkeitspolicen, absolut / pro Kopf in CHF</v>
      </c>
      <c r="G153" s="113"/>
      <c r="H153" s="115"/>
      <c r="I153" s="116"/>
      <c r="J153" s="144">
        <f xml:space="preserve"> MAX($H$4,$L$5) * X153 + MAX($I$4,$L$5) * AC153 + MAX($J$4,$L$5) * AH153 + MAX($K$4,$L$5) * AM153 + MAX($L$4,$L$5) * AR153 + MAX($I$5,$L$5) * BB153 + MAX($H$5,$L$5) * AW153 + MAX($J$5,$L$5) * BG153 + MAX($K$5,$L$5) * BL153</f>
        <v>7482.3964687000007</v>
      </c>
      <c r="K153" s="321"/>
      <c r="L153" s="517">
        <f>IF($K$148&gt;0,$J153*1000/$K$148,0)</f>
        <v>23.894121848774386</v>
      </c>
      <c r="M153" s="38"/>
      <c r="N153" s="39"/>
      <c r="O153" s="39"/>
      <c r="P153" s="40"/>
      <c r="Q153" s="115"/>
      <c r="R153" s="116"/>
      <c r="S153" s="518">
        <v>8089.1862026700001</v>
      </c>
      <c r="T153" s="323"/>
      <c r="U153" s="519">
        <v>24.982122250748152</v>
      </c>
      <c r="V153" s="121"/>
      <c r="W153" s="113"/>
      <c r="X153" s="149">
        <v>3503.4412059000006</v>
      </c>
      <c r="Y153" s="107"/>
      <c r="Z153" s="520">
        <v>36.452410840703365</v>
      </c>
      <c r="AA153" s="121"/>
      <c r="AB153" s="113"/>
      <c r="AC153" s="149">
        <v>0</v>
      </c>
      <c r="AD153" s="107"/>
      <c r="AE153" s="520">
        <v>0</v>
      </c>
      <c r="AF153" s="121"/>
      <c r="AG153" s="113"/>
      <c r="AH153" s="149">
        <v>1144.0861500000001</v>
      </c>
      <c r="AI153" s="107"/>
      <c r="AJ153" s="520">
        <v>50.249743060435705</v>
      </c>
      <c r="AK153" s="121"/>
      <c r="AL153" s="113"/>
      <c r="AM153" s="144">
        <v>1095.9816228</v>
      </c>
      <c r="AN153" s="107"/>
      <c r="AO153" s="521">
        <v>118.56140445694504</v>
      </c>
      <c r="AP153" s="121"/>
      <c r="AQ153" s="113"/>
      <c r="AR153" s="149">
        <v>1718.9658999999999</v>
      </c>
      <c r="AS153" s="107"/>
      <c r="AT153" s="520">
        <v>34.968893545171589</v>
      </c>
      <c r="AU153" s="121"/>
      <c r="AV153" s="113"/>
      <c r="AW153" s="149">
        <v>19.921590000000002</v>
      </c>
      <c r="AX153" s="107"/>
      <c r="AY153" s="520">
        <v>18.865142045454547</v>
      </c>
      <c r="AZ153" s="121"/>
      <c r="BA153" s="113"/>
      <c r="BB153" s="149">
        <v>0</v>
      </c>
      <c r="BC153" s="107"/>
      <c r="BD153" s="520">
        <v>0</v>
      </c>
      <c r="BE153" s="121"/>
      <c r="BF153" s="113"/>
      <c r="BG153" s="149">
        <v>0</v>
      </c>
      <c r="BH153" s="107"/>
      <c r="BI153" s="520">
        <v>0</v>
      </c>
      <c r="BJ153" s="121"/>
      <c r="BK153" s="113"/>
      <c r="BL153" s="149">
        <v>0</v>
      </c>
      <c r="BM153" s="107"/>
      <c r="BN153" s="520">
        <v>0</v>
      </c>
      <c r="BO153" s="155"/>
      <c r="BP153" s="155"/>
      <c r="BQ153" s="155"/>
      <c r="BR153" s="155"/>
      <c r="BS153" s="155"/>
      <c r="BT153" s="155"/>
      <c r="BU153" s="155"/>
      <c r="BV153" s="155"/>
      <c r="BW153" s="155"/>
      <c r="BX153" s="155"/>
      <c r="BY153" s="155"/>
      <c r="DN153" s="716" t="s">
        <v>241</v>
      </c>
      <c r="DO153" s="3" t="b">
        <f t="shared" si="21"/>
        <v>1</v>
      </c>
    </row>
    <row r="154" spans="1:119" ht="13.5" thickBot="1" x14ac:dyDescent="0.25">
      <c r="A154" s="1">
        <v>122</v>
      </c>
      <c r="B154" s="89" t="s">
        <v>242</v>
      </c>
      <c r="C154" s="71" t="s">
        <v>243</v>
      </c>
      <c r="D154" s="7"/>
      <c r="E154" s="306"/>
      <c r="F154" s="113" t="str">
        <f xml:space="preserve"> VLOOKUP( $A154 &amp; F$1, TEXTDF, Sprachwahlcode + 1, FALSE )</f>
        <v>Übrige Kostenprämien / Kostenprämien total</v>
      </c>
      <c r="G154" s="113"/>
      <c r="H154" s="115"/>
      <c r="I154" s="116"/>
      <c r="J154" s="522">
        <f xml:space="preserve"> MAX($H$4,$L$5) * X154 + MAX($I$4,$L$5) * AC154 + MAX($J$4,$L$5) * AH154 + MAX($K$4,$L$5) * AM154 + MAX($L$4,$L$5) * AR154 + MAX($I$5,$L$5) * BB154 + MAX($H$5,$L$5) * AW154 + MAX($J$5,$L$5) * BG154 + MAX($K$5,$L$5) * BL154</f>
        <v>2547.3067207546687</v>
      </c>
      <c r="K154" s="523">
        <f xml:space="preserve"> MAX($H$4,$L$5) * Y154 + MAX($I$4,$L$5) * AD154 + MAX($J$4,$L$5) * AI154 + MAX($K$4,$L$5) * AN154 + MAX($L$4,$L$5) * AS154 + MAX($I$5,$L$5) * BC154 + MAX($H$5,$L$5) * AX154 + MAX($J$5,$L$5) * BH154 + MAX($K$5,$L$5) * BM154</f>
        <v>753793.55924565648</v>
      </c>
      <c r="L154" s="524"/>
      <c r="M154" s="38"/>
      <c r="N154" s="39"/>
      <c r="O154" s="39"/>
      <c r="P154" s="40"/>
      <c r="Q154" s="115"/>
      <c r="R154" s="116"/>
      <c r="S154" s="525">
        <v>4168.7315090764478</v>
      </c>
      <c r="T154" s="526">
        <v>753748.52050900634</v>
      </c>
      <c r="U154" s="527"/>
      <c r="V154" s="121"/>
      <c r="W154" s="113"/>
      <c r="X154" s="528">
        <v>1001.093700000014</v>
      </c>
      <c r="Y154" s="529">
        <v>214768.55941870276</v>
      </c>
      <c r="Z154" s="530"/>
      <c r="AA154" s="121"/>
      <c r="AB154" s="113"/>
      <c r="AC154" s="528">
        <v>0</v>
      </c>
      <c r="AD154" s="529">
        <v>190173.1522977243</v>
      </c>
      <c r="AE154" s="530"/>
      <c r="AF154" s="121"/>
      <c r="AG154" s="113"/>
      <c r="AH154" s="528">
        <v>1529.5270999999948</v>
      </c>
      <c r="AI154" s="529">
        <v>66830.72855</v>
      </c>
      <c r="AJ154" s="530"/>
      <c r="AK154" s="121"/>
      <c r="AL154" s="113"/>
      <c r="AM154" s="522">
        <v>-1.8189894035458565E-12</v>
      </c>
      <c r="AN154" s="523">
        <v>89560.850946638951</v>
      </c>
      <c r="AO154" s="530"/>
      <c r="AP154" s="121"/>
      <c r="AQ154" s="113"/>
      <c r="AR154" s="528">
        <v>-4.3200998334214091E-12</v>
      </c>
      <c r="AS154" s="529">
        <v>52551.55414</v>
      </c>
      <c r="AT154" s="530"/>
      <c r="AU154" s="121"/>
      <c r="AV154" s="113"/>
      <c r="AW154" s="528">
        <v>1.7408297026122455E-12</v>
      </c>
      <c r="AX154" s="529">
        <v>17995.893209999998</v>
      </c>
      <c r="AY154" s="530"/>
      <c r="AZ154" s="121"/>
      <c r="BA154" s="113"/>
      <c r="BB154" s="528">
        <v>0</v>
      </c>
      <c r="BC154" s="529">
        <v>95145.549025169137</v>
      </c>
      <c r="BD154" s="530"/>
      <c r="BE154" s="121"/>
      <c r="BF154" s="113"/>
      <c r="BG154" s="528">
        <v>0</v>
      </c>
      <c r="BH154" s="529">
        <v>26750.585736666668</v>
      </c>
      <c r="BI154" s="530"/>
      <c r="BJ154" s="121"/>
      <c r="BK154" s="113"/>
      <c r="BL154" s="528">
        <v>16.685920754664313</v>
      </c>
      <c r="BM154" s="529">
        <v>16.685920754664313</v>
      </c>
      <c r="BN154" s="530"/>
      <c r="BO154" s="367"/>
      <c r="BP154" s="155"/>
      <c r="BQ154" s="155"/>
      <c r="BR154" s="155"/>
      <c r="BS154" s="155"/>
      <c r="BT154" s="155"/>
      <c r="BU154" s="155"/>
      <c r="BV154" s="155"/>
      <c r="BW154" s="155"/>
      <c r="BX154" s="155"/>
      <c r="BY154" s="155"/>
      <c r="DN154" s="716" t="s">
        <v>243</v>
      </c>
      <c r="DO154" s="3" t="b">
        <f t="shared" si="21"/>
        <v>1</v>
      </c>
    </row>
    <row r="155" spans="1:119" ht="3" customHeight="1" x14ac:dyDescent="0.2">
      <c r="A155" s="1"/>
      <c r="B155" s="89"/>
      <c r="C155" s="71"/>
      <c r="D155" s="7"/>
      <c r="E155" s="306"/>
      <c r="F155" s="7"/>
      <c r="G155" s="7"/>
      <c r="H155" s="72"/>
      <c r="I155" s="73"/>
      <c r="J155" s="316"/>
      <c r="K155" s="304"/>
      <c r="L155" s="316"/>
      <c r="M155" s="38"/>
      <c r="N155" s="39"/>
      <c r="O155" s="39"/>
      <c r="P155" s="40"/>
      <c r="Q155" s="72"/>
      <c r="R155" s="73"/>
      <c r="S155" s="318"/>
      <c r="T155" s="331"/>
      <c r="U155" s="318"/>
      <c r="V155" s="56"/>
      <c r="W155" s="57"/>
      <c r="X155" s="57"/>
      <c r="Y155" s="66"/>
      <c r="Z155" s="531"/>
      <c r="AA155" s="56"/>
      <c r="AB155" s="57"/>
      <c r="AC155" s="57"/>
      <c r="AD155" s="66"/>
      <c r="AE155" s="531"/>
      <c r="AF155" s="56"/>
      <c r="AG155" s="57"/>
      <c r="AH155" s="57"/>
      <c r="AI155" s="66"/>
      <c r="AJ155" s="531"/>
      <c r="AK155" s="56"/>
      <c r="AL155" s="57"/>
      <c r="AM155" s="57"/>
      <c r="AN155" s="66"/>
      <c r="AO155" s="531"/>
      <c r="AP155" s="56"/>
      <c r="AQ155" s="57"/>
      <c r="AR155" s="57"/>
      <c r="AS155" s="66"/>
      <c r="AT155" s="531"/>
      <c r="AU155" s="56"/>
      <c r="AV155" s="57"/>
      <c r="AW155" s="57"/>
      <c r="AX155" s="66"/>
      <c r="AY155" s="531"/>
      <c r="AZ155" s="56"/>
      <c r="BA155" s="57"/>
      <c r="BB155" s="57"/>
      <c r="BC155" s="66"/>
      <c r="BD155" s="531"/>
      <c r="BE155" s="56"/>
      <c r="BF155" s="57"/>
      <c r="BG155" s="57"/>
      <c r="BH155" s="66"/>
      <c r="BI155" s="531"/>
      <c r="BJ155" s="56"/>
      <c r="BK155" s="57"/>
      <c r="BL155" s="57"/>
      <c r="BM155" s="66"/>
      <c r="BN155" s="531"/>
      <c r="BO155" s="155"/>
      <c r="BP155" s="155"/>
      <c r="BQ155" s="155"/>
      <c r="BR155" s="155"/>
      <c r="BS155" s="155"/>
      <c r="BT155" s="155"/>
      <c r="BU155" s="155"/>
      <c r="BV155" s="155"/>
      <c r="BW155" s="155"/>
      <c r="BX155" s="155"/>
      <c r="BY155" s="155"/>
      <c r="DN155" s="716"/>
      <c r="DO155" s="3" t="b">
        <f t="shared" si="21"/>
        <v>1</v>
      </c>
    </row>
    <row r="156" spans="1:119" ht="22.5" x14ac:dyDescent="0.2">
      <c r="A156" s="1">
        <v>124</v>
      </c>
      <c r="B156" s="89"/>
      <c r="C156" s="71" t="s">
        <v>244</v>
      </c>
      <c r="D156" s="7"/>
      <c r="E156" s="516">
        <v>10</v>
      </c>
      <c r="F156" s="90" t="str">
        <f t="shared" ref="F156:F161" si="22" xml:space="preserve"> VLOOKUP( $A156 &amp; F$1, TEXTDF, Sprachwahlcode + 1, FALSE )</f>
        <v>Aufgliederung des Betriebsaufwands nach Kostenstellen</v>
      </c>
      <c r="G156" s="90"/>
      <c r="H156" s="72"/>
      <c r="I156" s="73"/>
      <c r="J156" s="316"/>
      <c r="K156" s="532" t="str">
        <f xml:space="preserve"> VLOOKUP( $A156 &amp; K$1, TEXTDF, Sprachwahlcode + 1, FALSE )</f>
        <v>An Broker
und Makler</v>
      </c>
      <c r="L156" s="532" t="str">
        <f xml:space="preserve"> VLOOKUP( $A156 &amp; L$1, TEXTDF, Sprachwahlcode + 1, FALSE )</f>
        <v>An eigenen
Aussendienst</v>
      </c>
      <c r="M156" s="38"/>
      <c r="N156" s="39"/>
      <c r="O156" s="39"/>
      <c r="P156" s="40"/>
      <c r="Q156" s="72"/>
      <c r="R156" s="73"/>
      <c r="S156" s="318"/>
      <c r="T156" s="533" t="str">
        <f>$K156</f>
        <v>An Broker
und Makler</v>
      </c>
      <c r="U156" s="533" t="str">
        <f>$L156</f>
        <v>An eigenen
Aussendienst</v>
      </c>
      <c r="V156" s="56"/>
      <c r="W156" s="57"/>
      <c r="X156" s="57"/>
      <c r="Y156" s="534" t="s">
        <v>515</v>
      </c>
      <c r="Z156" s="535" t="s">
        <v>517</v>
      </c>
      <c r="AA156" s="56"/>
      <c r="AB156" s="57"/>
      <c r="AC156" s="57"/>
      <c r="AD156" s="534" t="s">
        <v>515</v>
      </c>
      <c r="AE156" s="535" t="s">
        <v>517</v>
      </c>
      <c r="AF156" s="56"/>
      <c r="AG156" s="57"/>
      <c r="AH156" s="57"/>
      <c r="AI156" s="534" t="s">
        <v>515</v>
      </c>
      <c r="AJ156" s="535" t="s">
        <v>517</v>
      </c>
      <c r="AK156" s="56"/>
      <c r="AL156" s="57"/>
      <c r="AM156" s="57"/>
      <c r="AN156" s="534" t="s">
        <v>515</v>
      </c>
      <c r="AO156" s="535" t="s">
        <v>517</v>
      </c>
      <c r="AP156" s="56"/>
      <c r="AQ156" s="57"/>
      <c r="AR156" s="57"/>
      <c r="AS156" s="534" t="s">
        <v>515</v>
      </c>
      <c r="AT156" s="535" t="s">
        <v>517</v>
      </c>
      <c r="AU156" s="56"/>
      <c r="AV156" s="57"/>
      <c r="AW156" s="57"/>
      <c r="AX156" s="534" t="s">
        <v>515</v>
      </c>
      <c r="AY156" s="535" t="s">
        <v>517</v>
      </c>
      <c r="AZ156" s="56"/>
      <c r="BA156" s="57"/>
      <c r="BB156" s="57"/>
      <c r="BC156" s="534" t="s">
        <v>515</v>
      </c>
      <c r="BD156" s="535" t="s">
        <v>517</v>
      </c>
      <c r="BE156" s="56"/>
      <c r="BF156" s="57"/>
      <c r="BG156" s="57"/>
      <c r="BH156" s="534" t="s">
        <v>516</v>
      </c>
      <c r="BI156" s="535" t="s">
        <v>518</v>
      </c>
      <c r="BJ156" s="56"/>
      <c r="BK156" s="57"/>
      <c r="BL156" s="57"/>
      <c r="BM156" s="534" t="s">
        <v>515</v>
      </c>
      <c r="BN156" s="535" t="s">
        <v>517</v>
      </c>
      <c r="BO156" s="155"/>
      <c r="BP156" s="155"/>
      <c r="BQ156" s="155"/>
      <c r="BR156" s="155"/>
      <c r="BS156" s="155"/>
      <c r="BT156" s="155"/>
      <c r="BU156" s="155"/>
      <c r="BV156" s="155"/>
      <c r="BW156" s="155"/>
      <c r="BX156" s="155"/>
      <c r="BY156" s="155"/>
      <c r="DN156" s="715" t="s">
        <v>244</v>
      </c>
      <c r="DO156" s="3" t="b">
        <f t="shared" si="21"/>
        <v>1</v>
      </c>
    </row>
    <row r="157" spans="1:119" ht="12.75" x14ac:dyDescent="0.2">
      <c r="A157" s="1">
        <v>125</v>
      </c>
      <c r="B157" s="89" t="s">
        <v>245</v>
      </c>
      <c r="C157" s="71">
        <v>465</v>
      </c>
      <c r="D157" s="7"/>
      <c r="E157" s="306"/>
      <c r="F157" s="113" t="str">
        <f t="shared" si="22"/>
        <v>Abschlussaufwendungen, davon: Provisionen an Broker, Makler, Aussendienst</v>
      </c>
      <c r="G157" s="113"/>
      <c r="H157" s="100"/>
      <c r="I157" s="101"/>
      <c r="J157" s="536">
        <f xml:space="preserve"> MAX($H$4,$L$5) * X157 + MAX($I$4,$L$5) * AC157 + MAX($J$4,$L$5) * AH157 + MAX($K$4,$L$5) * AM157 + MAX($L$4,$L$5) * AR157 + MAX($I$5,$L$5) * BB157 + MAX($H$5,$L$5) * AW157 + MAX($J$5,$L$5) * BG157 + MAX($K$5,$L$5) * BL157</f>
        <v>230281.3742405157</v>
      </c>
      <c r="K157" s="537">
        <f xml:space="preserve"> MAX($H$4,$L$5) * Y157 + MAX($I$4,$L$5) * AD157 + MAX($J$4,$L$5) * AI157 + MAX($K$4,$L$5) * AN157 + MAX($L$4,$L$5) * AS157 + MAX($I$5,$L$5) * BC157 + MAX($H$5,$L$5) * AX157 + MAX($J$5,$L$5) * BH157 + MAX($K$5,$L$5) * BM157</f>
        <v>99566.401877848504</v>
      </c>
      <c r="L157" s="538">
        <f xml:space="preserve"> MAX($H$4,$L$5) * Z157 + MAX($I$4,$L$5) * AE157 + MAX($J$4,$L$5) * AJ157 + MAX($K$4,$L$5) * AO157 + MAX($L$4,$L$5) * AT157 + MAX($I$5,$L$5) * BD157 + MAX($H$5,$L$5) * AY157 + MAX($J$5,$L$5) * BI157 + MAX($K$5,$L$5) * BN157</f>
        <v>86125.114919151529</v>
      </c>
      <c r="M157" s="38"/>
      <c r="N157" s="39"/>
      <c r="O157" s="39"/>
      <c r="P157" s="40"/>
      <c r="Q157" s="100"/>
      <c r="R157" s="101"/>
      <c r="S157" s="539">
        <v>231910.96700450004</v>
      </c>
      <c r="T157" s="540">
        <v>105713.31318200001</v>
      </c>
      <c r="U157" s="541">
        <v>79947.899128500037</v>
      </c>
      <c r="V157" s="106"/>
      <c r="W157" s="107"/>
      <c r="X157" s="542">
        <v>51809.084770000001</v>
      </c>
      <c r="Y157" s="543">
        <v>30413.996832848501</v>
      </c>
      <c r="Z157" s="544">
        <v>21395.0879371515</v>
      </c>
      <c r="AA157" s="106"/>
      <c r="AB157" s="107"/>
      <c r="AC157" s="542">
        <v>76512.625379999998</v>
      </c>
      <c r="AD157" s="543">
        <v>28842.163130000001</v>
      </c>
      <c r="AE157" s="544">
        <v>36057.955220000003</v>
      </c>
      <c r="AF157" s="106"/>
      <c r="AG157" s="107"/>
      <c r="AH157" s="542">
        <v>17239.66073</v>
      </c>
      <c r="AI157" s="543">
        <v>13104.885840000039</v>
      </c>
      <c r="AJ157" s="544">
        <v>4092.0755899999999</v>
      </c>
      <c r="AK157" s="106"/>
      <c r="AL157" s="107"/>
      <c r="AM157" s="536">
        <v>21678.892402999998</v>
      </c>
      <c r="AN157" s="545">
        <v>6385.5847649999987</v>
      </c>
      <c r="AO157" s="546">
        <v>3725.3455820000004</v>
      </c>
      <c r="AP157" s="106"/>
      <c r="AQ157" s="107"/>
      <c r="AR157" s="542">
        <v>31282.086317515663</v>
      </c>
      <c r="AS157" s="543">
        <v>5497.0660499999994</v>
      </c>
      <c r="AT157" s="544">
        <v>7207.9066999999995</v>
      </c>
      <c r="AU157" s="106"/>
      <c r="AV157" s="107"/>
      <c r="AW157" s="542">
        <v>5160.6440000000002</v>
      </c>
      <c r="AX157" s="543">
        <v>3673.0340000000001</v>
      </c>
      <c r="AY157" s="544">
        <v>0</v>
      </c>
      <c r="AZ157" s="106"/>
      <c r="BA157" s="107"/>
      <c r="BB157" s="542">
        <v>26170.32084</v>
      </c>
      <c r="BC157" s="543">
        <v>11545.360659999995</v>
      </c>
      <c r="BD157" s="544">
        <v>13593.996690000011</v>
      </c>
      <c r="BE157" s="106"/>
      <c r="BF157" s="107"/>
      <c r="BG157" s="542">
        <v>271.00200000000001</v>
      </c>
      <c r="BH157" s="543">
        <v>0</v>
      </c>
      <c r="BI157" s="544">
        <v>0</v>
      </c>
      <c r="BJ157" s="106"/>
      <c r="BK157" s="107"/>
      <c r="BL157" s="542">
        <v>157.05779999999999</v>
      </c>
      <c r="BM157" s="543">
        <v>104.31059999999999</v>
      </c>
      <c r="BN157" s="544">
        <v>52.747199999999999</v>
      </c>
      <c r="BO157" s="367"/>
      <c r="BP157" s="367"/>
      <c r="BQ157" s="155"/>
      <c r="BR157" s="155"/>
      <c r="BS157" s="155"/>
      <c r="BT157" s="155"/>
      <c r="BU157" s="155"/>
      <c r="BV157" s="155"/>
      <c r="BW157" s="155"/>
      <c r="BX157" s="155"/>
      <c r="BY157" s="155"/>
      <c r="DN157" s="716">
        <v>465</v>
      </c>
      <c r="DO157" s="3" t="b">
        <f t="shared" si="21"/>
        <v>1</v>
      </c>
    </row>
    <row r="158" spans="1:119" ht="12.75" x14ac:dyDescent="0.2">
      <c r="A158" s="1">
        <v>126</v>
      </c>
      <c r="B158" s="89" t="s">
        <v>246</v>
      </c>
      <c r="C158" s="71" t="s">
        <v>247</v>
      </c>
      <c r="D158" s="7"/>
      <c r="E158" s="306"/>
      <c r="F158" s="113" t="str">
        <f t="shared" si="22"/>
        <v>Leistungsbearbeitungsaufwendungen</v>
      </c>
      <c r="G158" s="113"/>
      <c r="H158" s="115"/>
      <c r="I158" s="116"/>
      <c r="J158" s="322">
        <f xml:space="preserve"> MAX($H$4,$L$5) * X158 + MAX($I$4,$L$5) * AC158 + MAX($J$4,$L$5) * AH158 + MAX($K$4,$L$5) * AM158 + MAX($L$4,$L$5) * AR158 + MAX($I$5,$L$5) * BB158 + MAX($H$5,$L$5) * AW158 + MAX($J$5,$L$5) * BG158 + MAX($K$5,$L$5) * BL158</f>
        <v>114044.62424977723</v>
      </c>
      <c r="K158" s="316"/>
      <c r="L158" s="316"/>
      <c r="M158" s="38"/>
      <c r="N158" s="39"/>
      <c r="O158" s="39"/>
      <c r="P158" s="40"/>
      <c r="Q158" s="115"/>
      <c r="R158" s="116"/>
      <c r="S158" s="324">
        <v>111716.3093330383</v>
      </c>
      <c r="T158" s="318"/>
      <c r="U158" s="318"/>
      <c r="V158" s="121"/>
      <c r="W158" s="113"/>
      <c r="X158" s="369">
        <v>35559.440845681056</v>
      </c>
      <c r="Y158" s="57"/>
      <c r="Z158" s="58"/>
      <c r="AA158" s="121"/>
      <c r="AB158" s="113"/>
      <c r="AC158" s="369">
        <v>30347.119320000002</v>
      </c>
      <c r="AD158" s="57"/>
      <c r="AE158" s="58"/>
      <c r="AF158" s="121"/>
      <c r="AG158" s="113"/>
      <c r="AH158" s="369">
        <v>15195.35288</v>
      </c>
      <c r="AI158" s="57"/>
      <c r="AJ158" s="58"/>
      <c r="AK158" s="121"/>
      <c r="AL158" s="113"/>
      <c r="AM158" s="322">
        <v>7066.9643799999994</v>
      </c>
      <c r="AN158" s="57"/>
      <c r="AO158" s="58"/>
      <c r="AP158" s="121"/>
      <c r="AQ158" s="113"/>
      <c r="AR158" s="369">
        <v>9157.5142240961522</v>
      </c>
      <c r="AS158" s="57"/>
      <c r="AT158" s="58"/>
      <c r="AU158" s="121"/>
      <c r="AV158" s="113"/>
      <c r="AW158" s="369">
        <v>1750</v>
      </c>
      <c r="AX158" s="57"/>
      <c r="AY158" s="58"/>
      <c r="AZ158" s="121"/>
      <c r="BA158" s="113"/>
      <c r="BB158" s="369">
        <v>9491.0648700000002</v>
      </c>
      <c r="BC158" s="57"/>
      <c r="BD158" s="58"/>
      <c r="BE158" s="121"/>
      <c r="BF158" s="113"/>
      <c r="BG158" s="369">
        <v>5195.8909999999996</v>
      </c>
      <c r="BH158" s="57"/>
      <c r="BI158" s="58"/>
      <c r="BJ158" s="121"/>
      <c r="BK158" s="113"/>
      <c r="BL158" s="369">
        <v>281.27672999999999</v>
      </c>
      <c r="BM158" s="57"/>
      <c r="BN158" s="58"/>
      <c r="BO158" s="155"/>
      <c r="BP158" s="155"/>
      <c r="BQ158" s="155"/>
      <c r="BR158" s="155"/>
      <c r="BS158" s="155"/>
      <c r="BT158" s="155"/>
      <c r="BU158" s="155"/>
      <c r="BV158" s="155"/>
      <c r="BW158" s="155"/>
      <c r="BX158" s="155"/>
      <c r="BY158" s="155"/>
      <c r="DN158" s="716" t="s">
        <v>247</v>
      </c>
      <c r="DO158" s="3" t="b">
        <f t="shared" si="21"/>
        <v>1</v>
      </c>
    </row>
    <row r="159" spans="1:119" ht="12.75" x14ac:dyDescent="0.2">
      <c r="A159" s="1">
        <v>127</v>
      </c>
      <c r="B159" s="89" t="s">
        <v>248</v>
      </c>
      <c r="C159" s="71" t="s">
        <v>249</v>
      </c>
      <c r="D159" s="7"/>
      <c r="E159" s="306"/>
      <c r="F159" s="113" t="str">
        <f t="shared" si="22"/>
        <v>Aufwendungen für Marketing und Werbung</v>
      </c>
      <c r="G159" s="113"/>
      <c r="H159" s="115"/>
      <c r="I159" s="116"/>
      <c r="J159" s="144">
        <f xml:space="preserve"> MAX($H$4,$L$5) * X159 + MAX($I$4,$L$5) * AC159 + MAX($J$4,$L$5) * AH159 + MAX($K$4,$L$5) * AM159 + MAX($L$4,$L$5) * AR159 + MAX($I$5,$L$5) * BB159 + MAX($H$5,$L$5) * AW159 + MAX($J$5,$L$5) * BG159 + MAX($K$5,$L$5) * BL159</f>
        <v>22069.67217341287</v>
      </c>
      <c r="K159" s="316"/>
      <c r="L159" s="316"/>
      <c r="M159" s="38"/>
      <c r="N159" s="39"/>
      <c r="O159" s="39"/>
      <c r="P159" s="40"/>
      <c r="Q159" s="115"/>
      <c r="R159" s="116"/>
      <c r="S159" s="518">
        <v>22662.931420328579</v>
      </c>
      <c r="T159" s="318"/>
      <c r="U159" s="318"/>
      <c r="V159" s="121"/>
      <c r="W159" s="113"/>
      <c r="X159" s="149">
        <v>4263.3199334128703</v>
      </c>
      <c r="Y159" s="57"/>
      <c r="Z159" s="58"/>
      <c r="AA159" s="121"/>
      <c r="AB159" s="113"/>
      <c r="AC159" s="149">
        <v>2973.9</v>
      </c>
      <c r="AD159" s="57"/>
      <c r="AE159" s="58"/>
      <c r="AF159" s="121"/>
      <c r="AG159" s="113"/>
      <c r="AH159" s="149">
        <v>3697.15139</v>
      </c>
      <c r="AI159" s="57"/>
      <c r="AJ159" s="58"/>
      <c r="AK159" s="121"/>
      <c r="AL159" s="113"/>
      <c r="AM159" s="144">
        <v>2534.6251299999999</v>
      </c>
      <c r="AN159" s="57"/>
      <c r="AO159" s="58"/>
      <c r="AP159" s="121"/>
      <c r="AQ159" s="113"/>
      <c r="AR159" s="149">
        <v>4718.0075399999996</v>
      </c>
      <c r="AS159" s="57"/>
      <c r="AT159" s="58"/>
      <c r="AU159" s="121"/>
      <c r="AV159" s="113"/>
      <c r="AW159" s="149">
        <v>1167</v>
      </c>
      <c r="AX159" s="57"/>
      <c r="AY159" s="58"/>
      <c r="AZ159" s="121"/>
      <c r="BA159" s="113"/>
      <c r="BB159" s="149">
        <v>1840.5431799999999</v>
      </c>
      <c r="BC159" s="57"/>
      <c r="BD159" s="58"/>
      <c r="BE159" s="121"/>
      <c r="BF159" s="113"/>
      <c r="BG159" s="149">
        <v>875.125</v>
      </c>
      <c r="BH159" s="57"/>
      <c r="BI159" s="58"/>
      <c r="BJ159" s="121"/>
      <c r="BK159" s="113"/>
      <c r="BL159" s="149">
        <v>0</v>
      </c>
      <c r="BM159" s="57"/>
      <c r="BN159" s="58"/>
      <c r="BO159" s="155"/>
      <c r="BP159" s="155"/>
      <c r="BQ159" s="155"/>
      <c r="BR159" s="155"/>
      <c r="BS159" s="155"/>
      <c r="BT159" s="155"/>
      <c r="BU159" s="155"/>
      <c r="BV159" s="155"/>
      <c r="BW159" s="155"/>
      <c r="BX159" s="155"/>
      <c r="BY159" s="155"/>
      <c r="DN159" s="716" t="s">
        <v>249</v>
      </c>
      <c r="DO159" s="3" t="b">
        <f t="shared" si="21"/>
        <v>1</v>
      </c>
    </row>
    <row r="160" spans="1:119" ht="12.75" x14ac:dyDescent="0.2">
      <c r="A160" s="1">
        <v>128</v>
      </c>
      <c r="B160" s="89" t="s">
        <v>250</v>
      </c>
      <c r="C160" s="71">
        <v>467</v>
      </c>
      <c r="D160" s="7"/>
      <c r="E160" s="306"/>
      <c r="F160" s="113" t="str">
        <f t="shared" si="22"/>
        <v>Übrige Aufwendungen für die allgemeine Verwaltung</v>
      </c>
      <c r="G160" s="113"/>
      <c r="H160" s="115"/>
      <c r="I160" s="116"/>
      <c r="J160" s="144">
        <f xml:space="preserve"> MAX($H$4,$L$5) * X160 + MAX($I$4,$L$5) * AC160 + MAX($J$4,$L$5) * AH160 + MAX($K$4,$L$5) * AM160 + MAX($L$4,$L$5) * AR160 + MAX($I$5,$L$5) * BB160 + MAX($H$5,$L$5) * AW160 + MAX($J$5,$L$5) * BG160 + MAX($K$5,$L$5) * BL160</f>
        <v>525489.4221804681</v>
      </c>
      <c r="K160" s="316"/>
      <c r="L160" s="316"/>
      <c r="M160" s="38"/>
      <c r="N160" s="39"/>
      <c r="O160" s="39"/>
      <c r="P160" s="40"/>
      <c r="Q160" s="115"/>
      <c r="R160" s="116"/>
      <c r="S160" s="518">
        <v>516242.9865019162</v>
      </c>
      <c r="T160" s="318"/>
      <c r="U160" s="318"/>
      <c r="V160" s="121"/>
      <c r="W160" s="113"/>
      <c r="X160" s="149">
        <v>146533.31587532995</v>
      </c>
      <c r="Y160" s="57"/>
      <c r="Z160" s="58"/>
      <c r="AA160" s="121"/>
      <c r="AB160" s="113"/>
      <c r="AC160" s="149">
        <v>107145.44413</v>
      </c>
      <c r="AD160" s="57"/>
      <c r="AE160" s="58"/>
      <c r="AF160" s="121"/>
      <c r="AG160" s="113"/>
      <c r="AH160" s="149">
        <v>56220.895729999997</v>
      </c>
      <c r="AI160" s="57"/>
      <c r="AJ160" s="58"/>
      <c r="AK160" s="121"/>
      <c r="AL160" s="113"/>
      <c r="AM160" s="144">
        <v>73734.552727000002</v>
      </c>
      <c r="AN160" s="57"/>
      <c r="AO160" s="58"/>
      <c r="AP160" s="121"/>
      <c r="AQ160" s="113"/>
      <c r="AR160" s="149">
        <v>23782.002308138181</v>
      </c>
      <c r="AS160" s="57"/>
      <c r="AT160" s="58"/>
      <c r="AU160" s="121"/>
      <c r="AV160" s="113"/>
      <c r="AW160" s="149">
        <v>16699.047999999999</v>
      </c>
      <c r="AX160" s="57"/>
      <c r="AY160" s="58"/>
      <c r="AZ160" s="121"/>
      <c r="BA160" s="113"/>
      <c r="BB160" s="149">
        <v>69170.494739999995</v>
      </c>
      <c r="BC160" s="57"/>
      <c r="BD160" s="58"/>
      <c r="BE160" s="121"/>
      <c r="BF160" s="113"/>
      <c r="BG160" s="149">
        <v>31697.83</v>
      </c>
      <c r="BH160" s="57"/>
      <c r="BI160" s="58"/>
      <c r="BJ160" s="121"/>
      <c r="BK160" s="113"/>
      <c r="BL160" s="149">
        <v>505.83867000000015</v>
      </c>
      <c r="BM160" s="57"/>
      <c r="BN160" s="58"/>
      <c r="BO160" s="367"/>
      <c r="BP160" s="155"/>
      <c r="BQ160" s="155"/>
      <c r="BR160" s="155"/>
      <c r="BS160" s="155"/>
      <c r="BT160" s="155"/>
      <c r="BU160" s="155"/>
      <c r="BV160" s="155"/>
      <c r="BW160" s="155"/>
      <c r="BX160" s="155"/>
      <c r="BY160" s="155"/>
      <c r="DN160" s="716">
        <v>467</v>
      </c>
      <c r="DO160" s="3" t="b">
        <f t="shared" si="21"/>
        <v>1</v>
      </c>
    </row>
    <row r="161" spans="1:119" ht="13.5" thickBot="1" x14ac:dyDescent="0.25">
      <c r="A161" s="1">
        <v>129</v>
      </c>
      <c r="B161" s="89" t="s">
        <v>251</v>
      </c>
      <c r="C161" s="71">
        <v>468</v>
      </c>
      <c r="D161" s="7"/>
      <c r="E161" s="306"/>
      <c r="F161" s="113" t="str">
        <f t="shared" si="22"/>
        <v>Anteil Rückversicherer am Betriebsaufw. / Total Betriebsaufwand netto</v>
      </c>
      <c r="G161" s="113"/>
      <c r="H161" s="115"/>
      <c r="I161" s="116"/>
      <c r="J161" s="178">
        <f xml:space="preserve"> MAX($H$4,$L$5) * X161 + MAX($I$4,$L$5) * AC161 + MAX($J$4,$L$5) * AH161 + MAX($K$4,$L$5) * AM161 + MAX($L$4,$L$5) * AR161 + MAX($I$5,$L$5) * BB161 + MAX($H$5,$L$5) * AW161 + MAX($J$5,$L$5) * BG161 + MAX($K$5,$L$5) * BL161</f>
        <v>10239.882539999999</v>
      </c>
      <c r="K161" s="523">
        <f xml:space="preserve"> MAX($H$4,$L$5) * Y161 + MAX($I$4,$L$5) * AD161 + MAX($J$4,$L$5) * AI161 + MAX($K$4,$L$5) * AN161 + MAX($L$4,$L$5) * AS161 + MAX($I$5,$L$5) * BC161 + MAX($H$5,$L$5) * AX161 + MAX($J$5,$L$5) * BH161 + MAX($K$5,$L$5) * BM161</f>
        <v>881645.21030417376</v>
      </c>
      <c r="L161" s="316"/>
      <c r="M161" s="38"/>
      <c r="N161" s="39"/>
      <c r="O161" s="39"/>
      <c r="P161" s="40"/>
      <c r="Q161" s="115"/>
      <c r="R161" s="116"/>
      <c r="S161" s="547">
        <v>16026.13984</v>
      </c>
      <c r="T161" s="526">
        <v>866507.05441978306</v>
      </c>
      <c r="U161" s="318"/>
      <c r="V161" s="121"/>
      <c r="W161" s="113"/>
      <c r="X161" s="179">
        <v>0</v>
      </c>
      <c r="Y161" s="548">
        <v>238165.16142442386</v>
      </c>
      <c r="Z161" s="58"/>
      <c r="AA161" s="121"/>
      <c r="AB161" s="113"/>
      <c r="AC161" s="179">
        <v>0</v>
      </c>
      <c r="AD161" s="548">
        <v>216979.08882999999</v>
      </c>
      <c r="AE161" s="58"/>
      <c r="AF161" s="121"/>
      <c r="AG161" s="113"/>
      <c r="AH161" s="179">
        <v>1336.1579999999999</v>
      </c>
      <c r="AI161" s="548">
        <v>91016.902730000002</v>
      </c>
      <c r="AJ161" s="58"/>
      <c r="AK161" s="121"/>
      <c r="AL161" s="113"/>
      <c r="AM161" s="178">
        <v>5296.5858099999996</v>
      </c>
      <c r="AN161" s="549">
        <v>99718.448829999994</v>
      </c>
      <c r="AO161" s="58"/>
      <c r="AP161" s="121"/>
      <c r="AQ161" s="113"/>
      <c r="AR161" s="179">
        <v>351.55599999999998</v>
      </c>
      <c r="AS161" s="548">
        <v>68588.054389749988</v>
      </c>
      <c r="AT161" s="58"/>
      <c r="AU161" s="121"/>
      <c r="AV161" s="113"/>
      <c r="AW161" s="179">
        <v>0</v>
      </c>
      <c r="AX161" s="548">
        <v>24776.691999999999</v>
      </c>
      <c r="AY161" s="58"/>
      <c r="AZ161" s="121"/>
      <c r="BA161" s="113"/>
      <c r="BB161" s="179">
        <v>3255.5827300000001</v>
      </c>
      <c r="BC161" s="548">
        <v>103416.84090000001</v>
      </c>
      <c r="BD161" s="58"/>
      <c r="BE161" s="121"/>
      <c r="BF161" s="113"/>
      <c r="BG161" s="179">
        <v>0</v>
      </c>
      <c r="BH161" s="548">
        <v>38039.847999999998</v>
      </c>
      <c r="BI161" s="58"/>
      <c r="BJ161" s="121"/>
      <c r="BK161" s="113"/>
      <c r="BL161" s="179">
        <v>0</v>
      </c>
      <c r="BM161" s="548">
        <v>944.17320000000018</v>
      </c>
      <c r="BN161" s="58"/>
      <c r="BO161" s="367"/>
      <c r="BP161" s="155"/>
      <c r="BQ161" s="155"/>
      <c r="BR161" s="155"/>
      <c r="BS161" s="155"/>
      <c r="BT161" s="155"/>
      <c r="BU161" s="155"/>
      <c r="BV161" s="155"/>
      <c r="BW161" s="155"/>
      <c r="BX161" s="155"/>
      <c r="BY161" s="155"/>
      <c r="DN161" s="716">
        <v>468</v>
      </c>
      <c r="DO161" s="3" t="b">
        <f t="shared" si="21"/>
        <v>1</v>
      </c>
    </row>
    <row r="162" spans="1:119" ht="3" customHeight="1" x14ac:dyDescent="0.2">
      <c r="A162" s="1"/>
      <c r="B162" s="89"/>
      <c r="C162" s="71"/>
      <c r="D162" s="7"/>
      <c r="E162" s="306"/>
      <c r="F162" s="7"/>
      <c r="G162" s="7"/>
      <c r="H162" s="72"/>
      <c r="I162" s="73"/>
      <c r="J162" s="316"/>
      <c r="K162" s="304"/>
      <c r="L162" s="316"/>
      <c r="M162" s="38"/>
      <c r="N162" s="39"/>
      <c r="O162" s="39"/>
      <c r="P162" s="40"/>
      <c r="Q162" s="72"/>
      <c r="R162" s="73"/>
      <c r="S162" s="318"/>
      <c r="T162" s="331"/>
      <c r="U162" s="318"/>
      <c r="V162" s="56"/>
      <c r="W162" s="57"/>
      <c r="X162" s="57"/>
      <c r="Y162" s="66"/>
      <c r="Z162" s="58"/>
      <c r="AA162" s="56"/>
      <c r="AB162" s="57"/>
      <c r="AC162" s="57"/>
      <c r="AD162" s="66"/>
      <c r="AE162" s="58"/>
      <c r="AF162" s="56"/>
      <c r="AG162" s="57"/>
      <c r="AH162" s="57"/>
      <c r="AI162" s="66"/>
      <c r="AJ162" s="58"/>
      <c r="AK162" s="56"/>
      <c r="AL162" s="57"/>
      <c r="AM162" s="57"/>
      <c r="AN162" s="66"/>
      <c r="AO162" s="58"/>
      <c r="AP162" s="56"/>
      <c r="AQ162" s="57"/>
      <c r="AR162" s="57"/>
      <c r="AS162" s="66"/>
      <c r="AT162" s="58"/>
      <c r="AU162" s="56"/>
      <c r="AV162" s="57"/>
      <c r="AW162" s="57"/>
      <c r="AX162" s="66"/>
      <c r="AY162" s="58"/>
      <c r="AZ162" s="56"/>
      <c r="BA162" s="57"/>
      <c r="BB162" s="57"/>
      <c r="BC162" s="66"/>
      <c r="BD162" s="58"/>
      <c r="BE162" s="56"/>
      <c r="BF162" s="57"/>
      <c r="BG162" s="57"/>
      <c r="BH162" s="66"/>
      <c r="BI162" s="58"/>
      <c r="BJ162" s="56"/>
      <c r="BK162" s="57"/>
      <c r="BL162" s="57"/>
      <c r="BM162" s="66"/>
      <c r="BN162" s="58"/>
      <c r="BO162" s="155"/>
      <c r="BP162" s="155"/>
      <c r="BQ162" s="155"/>
      <c r="BR162" s="155"/>
      <c r="BS162" s="155"/>
      <c r="BT162" s="155"/>
      <c r="BU162" s="155"/>
      <c r="BV162" s="155"/>
      <c r="BW162" s="155"/>
      <c r="BX162" s="155"/>
      <c r="BY162" s="155"/>
      <c r="DN162" s="716"/>
      <c r="DO162" s="3" t="b">
        <f t="shared" si="21"/>
        <v>1</v>
      </c>
    </row>
    <row r="163" spans="1:119" ht="12.75" x14ac:dyDescent="0.2">
      <c r="A163" s="1">
        <v>131</v>
      </c>
      <c r="B163" s="89"/>
      <c r="C163" s="71" t="s">
        <v>252</v>
      </c>
      <c r="D163" s="7"/>
      <c r="E163" s="516">
        <v>11</v>
      </c>
      <c r="F163" s="90" t="str">
        <f xml:space="preserve"> VLOOKUP( $A163 &amp; F$1, TEXTDF, Sprachwahlcode + 1, FALSE )</f>
        <v>Aufgliederung des Betriebsaufwands nach Kostenträgern</v>
      </c>
      <c r="G163" s="90"/>
      <c r="H163" s="72"/>
      <c r="I163" s="73"/>
      <c r="J163" s="321"/>
      <c r="K163" s="304"/>
      <c r="L163" s="316"/>
      <c r="M163" s="38"/>
      <c r="N163" s="39"/>
      <c r="O163" s="39"/>
      <c r="P163" s="40"/>
      <c r="Q163" s="72"/>
      <c r="R163" s="73"/>
      <c r="S163" s="323"/>
      <c r="T163" s="331"/>
      <c r="U163" s="318"/>
      <c r="V163" s="56"/>
      <c r="W163" s="57"/>
      <c r="X163" s="107"/>
      <c r="Y163" s="66"/>
      <c r="Z163" s="58"/>
      <c r="AA163" s="56"/>
      <c r="AB163" s="57"/>
      <c r="AC163" s="107"/>
      <c r="AD163" s="66"/>
      <c r="AE163" s="58"/>
      <c r="AF163" s="56"/>
      <c r="AG163" s="57"/>
      <c r="AH163" s="107"/>
      <c r="AI163" s="66"/>
      <c r="AJ163" s="58"/>
      <c r="AK163" s="56"/>
      <c r="AL163" s="57"/>
      <c r="AM163" s="107"/>
      <c r="AN163" s="66"/>
      <c r="AO163" s="58"/>
      <c r="AP163" s="56"/>
      <c r="AQ163" s="57"/>
      <c r="AR163" s="107"/>
      <c r="AS163" s="66"/>
      <c r="AT163" s="58"/>
      <c r="AU163" s="56"/>
      <c r="AV163" s="57"/>
      <c r="AW163" s="107"/>
      <c r="AX163" s="66"/>
      <c r="AY163" s="58"/>
      <c r="AZ163" s="56"/>
      <c r="BA163" s="57"/>
      <c r="BB163" s="107"/>
      <c r="BC163" s="66"/>
      <c r="BD163" s="58"/>
      <c r="BE163" s="56"/>
      <c r="BF163" s="57"/>
      <c r="BG163" s="107"/>
      <c r="BH163" s="66"/>
      <c r="BI163" s="58"/>
      <c r="BJ163" s="56"/>
      <c r="BK163" s="57"/>
      <c r="BL163" s="107"/>
      <c r="BM163" s="66"/>
      <c r="BN163" s="58"/>
      <c r="BO163" s="155"/>
      <c r="BP163" s="155"/>
      <c r="BQ163" s="155"/>
      <c r="BR163" s="155"/>
      <c r="BS163" s="155"/>
      <c r="BT163" s="155"/>
      <c r="BU163" s="155"/>
      <c r="BV163" s="155"/>
      <c r="BW163" s="155"/>
      <c r="BX163" s="155"/>
      <c r="BY163" s="155"/>
      <c r="DN163" s="715" t="s">
        <v>252</v>
      </c>
      <c r="DO163" s="3" t="b">
        <f t="shared" si="21"/>
        <v>1</v>
      </c>
    </row>
    <row r="164" spans="1:119" ht="12.75" x14ac:dyDescent="0.2">
      <c r="A164" s="1">
        <v>132</v>
      </c>
      <c r="B164" s="89" t="s">
        <v>253</v>
      </c>
      <c r="C164" s="71" t="s">
        <v>254</v>
      </c>
      <c r="D164" s="7"/>
      <c r="E164" s="306"/>
      <c r="F164" s="113" t="str">
        <f xml:space="preserve"> VLOOKUP( $A164 &amp; F$1, TEXTDF, Sprachwahlcode + 1, FALSE )</f>
        <v>Betriebsaufwand aktive Versicherte, absolut / pro Kopf in CHF</v>
      </c>
      <c r="G164" s="113"/>
      <c r="H164" s="100"/>
      <c r="I164" s="101"/>
      <c r="J164" s="144">
        <f xml:space="preserve"> MAX($H$4,$L$5) * X164 + MAX($I$4,$L$5) * AC164 + MAX($J$4,$L$5) * AH164 + MAX($K$4,$L$5) * AM164 + MAX($L$4,$L$5) * AR164 + MAX($I$5,$L$5) * BB164 + MAX($H$5,$L$5) * AW164 + MAX($J$5,$L$5) * BG164 + MAX($K$5,$L$5) * BL164</f>
        <v>749369.45872045506</v>
      </c>
      <c r="K164" s="321"/>
      <c r="L164" s="517">
        <f>IF($K$146&gt;0,$J164*1000/$K$146,0)</f>
        <v>404.87906763521408</v>
      </c>
      <c r="M164" s="38"/>
      <c r="N164" s="39"/>
      <c r="O164" s="39"/>
      <c r="P164" s="40"/>
      <c r="Q164" s="100"/>
      <c r="R164" s="101"/>
      <c r="S164" s="518">
        <v>733858.12128189998</v>
      </c>
      <c r="T164" s="323"/>
      <c r="U164" s="519">
        <v>399.53959201456672</v>
      </c>
      <c r="V164" s="106"/>
      <c r="W164" s="107"/>
      <c r="X164" s="149">
        <v>197446.23233671239</v>
      </c>
      <c r="Y164" s="107"/>
      <c r="Z164" s="520">
        <v>426.83509591102205</v>
      </c>
      <c r="AA164" s="106"/>
      <c r="AB164" s="107"/>
      <c r="AC164" s="149">
        <v>181226.22262274293</v>
      </c>
      <c r="AD164" s="107"/>
      <c r="AE164" s="520">
        <v>450.47586092755694</v>
      </c>
      <c r="AF164" s="106"/>
      <c r="AG164" s="107"/>
      <c r="AH164" s="149">
        <v>78766.902730000002</v>
      </c>
      <c r="AI164" s="107"/>
      <c r="AJ164" s="520">
        <v>513.6514097439142</v>
      </c>
      <c r="AK164" s="106"/>
      <c r="AL164" s="107"/>
      <c r="AM164" s="144">
        <v>91503.887524410136</v>
      </c>
      <c r="AN164" s="107"/>
      <c r="AO164" s="521">
        <v>479.00998091061501</v>
      </c>
      <c r="AP164" s="106"/>
      <c r="AQ164" s="107"/>
      <c r="AR164" s="149">
        <v>52171.503704472088</v>
      </c>
      <c r="AS164" s="107"/>
      <c r="AT164" s="520">
        <v>611.87478689347427</v>
      </c>
      <c r="AU164" s="106"/>
      <c r="AV164" s="107"/>
      <c r="AW164" s="149">
        <v>22394</v>
      </c>
      <c r="AX164" s="107"/>
      <c r="AY164" s="520">
        <v>682.22391469916226</v>
      </c>
      <c r="AZ164" s="106"/>
      <c r="BA164" s="107"/>
      <c r="BB164" s="149">
        <v>93029.71324211749</v>
      </c>
      <c r="BC164" s="107"/>
      <c r="BD164" s="520">
        <v>351.07804365607416</v>
      </c>
      <c r="BE164" s="106"/>
      <c r="BF164" s="107"/>
      <c r="BG164" s="149">
        <v>32830.996560000007</v>
      </c>
      <c r="BH164" s="107"/>
      <c r="BI164" s="520">
        <v>126.99645503812101</v>
      </c>
      <c r="BJ164" s="106"/>
      <c r="BK164" s="107"/>
      <c r="BL164" s="149">
        <v>0</v>
      </c>
      <c r="BM164" s="107"/>
      <c r="BN164" s="520">
        <v>0</v>
      </c>
      <c r="BO164" s="155"/>
      <c r="BP164" s="155"/>
      <c r="BQ164" s="155"/>
      <c r="BR164" s="155"/>
      <c r="BS164" s="155"/>
      <c r="BT164" s="155"/>
      <c r="BU164" s="155"/>
      <c r="BV164" s="155"/>
      <c r="BW164" s="155"/>
      <c r="BX164" s="155"/>
      <c r="BY164" s="155"/>
      <c r="DN164" s="716" t="s">
        <v>254</v>
      </c>
      <c r="DO164" s="3" t="b">
        <f t="shared" si="21"/>
        <v>1</v>
      </c>
    </row>
    <row r="165" spans="1:119" ht="12.75" x14ac:dyDescent="0.2">
      <c r="A165" s="1">
        <v>133</v>
      </c>
      <c r="B165" s="89" t="s">
        <v>255</v>
      </c>
      <c r="C165" s="71" t="s">
        <v>256</v>
      </c>
      <c r="D165" s="7"/>
      <c r="E165" s="306"/>
      <c r="F165" s="113" t="str">
        <f xml:space="preserve"> VLOOKUP( $A165 &amp; F$1, TEXTDF, Sprachwahlcode + 1, FALSE )</f>
        <v>Betriebsaufwand Rentenbezüger, absolut / pro Kopf in CHF</v>
      </c>
      <c r="G165" s="113"/>
      <c r="H165" s="115"/>
      <c r="I165" s="116"/>
      <c r="J165" s="144">
        <f xml:space="preserve"> MAX($H$4,$L$5) * X165 + MAX($I$4,$L$5) * AC165 + MAX($J$4,$L$5) * AH165 + MAX($K$4,$L$5) * AM165 + MAX($L$4,$L$5) * AR165 + MAX($I$5,$L$5) * BB165 + MAX($H$5,$L$5) * AW165 + MAX($J$5,$L$5) * BG165 + MAX($K$5,$L$5) * BL165</f>
        <v>108956.37288183891</v>
      </c>
      <c r="K165" s="321"/>
      <c r="L165" s="517">
        <f>IF($K$147&gt;0,$J165*1000/$K$147,0)</f>
        <v>430.03406792238042</v>
      </c>
      <c r="M165" s="38"/>
      <c r="N165" s="39"/>
      <c r="O165" s="39"/>
      <c r="P165" s="40"/>
      <c r="Q165" s="115"/>
      <c r="R165" s="116"/>
      <c r="S165" s="518">
        <v>106910.6727650383</v>
      </c>
      <c r="T165" s="323"/>
      <c r="U165" s="519">
        <v>425.43458346765601</v>
      </c>
      <c r="V165" s="121"/>
      <c r="W165" s="113"/>
      <c r="X165" s="149">
        <v>35559.440847742764</v>
      </c>
      <c r="Y165" s="107"/>
      <c r="Z165" s="520">
        <v>442.11663369069709</v>
      </c>
      <c r="AA165" s="121"/>
      <c r="AB165" s="113"/>
      <c r="AC165" s="149">
        <v>30347.119319999994</v>
      </c>
      <c r="AD165" s="107"/>
      <c r="AE165" s="520">
        <v>432.78261312278636</v>
      </c>
      <c r="AF165" s="121"/>
      <c r="AG165" s="113"/>
      <c r="AH165" s="149">
        <v>10000</v>
      </c>
      <c r="AI165" s="107"/>
      <c r="AJ165" s="520">
        <v>471.36460051850105</v>
      </c>
      <c r="AK165" s="121"/>
      <c r="AL165" s="113"/>
      <c r="AM165" s="144">
        <v>7066.9643799999994</v>
      </c>
      <c r="AN165" s="107"/>
      <c r="AO165" s="521">
        <v>272.88832451439185</v>
      </c>
      <c r="AP165" s="121"/>
      <c r="AQ165" s="113"/>
      <c r="AR165" s="149">
        <v>9157.5142240961504</v>
      </c>
      <c r="AS165" s="107"/>
      <c r="AT165" s="520">
        <v>727.47968097363764</v>
      </c>
      <c r="AU165" s="121"/>
      <c r="AV165" s="113"/>
      <c r="AW165" s="149">
        <v>1750</v>
      </c>
      <c r="AX165" s="107"/>
      <c r="AY165" s="520">
        <v>384.36195914781462</v>
      </c>
      <c r="AZ165" s="121"/>
      <c r="BA165" s="113"/>
      <c r="BB165" s="149">
        <v>9491.0648700000002</v>
      </c>
      <c r="BC165" s="107"/>
      <c r="BD165" s="520">
        <v>339.37870521347355</v>
      </c>
      <c r="BE165" s="121"/>
      <c r="BF165" s="113"/>
      <c r="BG165" s="149">
        <v>5196</v>
      </c>
      <c r="BH165" s="107"/>
      <c r="BI165" s="520">
        <v>498.46508058326935</v>
      </c>
      <c r="BJ165" s="121"/>
      <c r="BK165" s="113"/>
      <c r="BL165" s="149">
        <v>388.26924000000008</v>
      </c>
      <c r="BM165" s="107"/>
      <c r="BN165" s="520">
        <v>2244.3308670520237</v>
      </c>
      <c r="BO165" s="155"/>
      <c r="BP165" s="155"/>
      <c r="BQ165" s="155"/>
      <c r="BR165" s="155"/>
      <c r="BS165" s="155"/>
      <c r="BT165" s="155"/>
      <c r="BU165" s="155"/>
      <c r="BV165" s="155"/>
      <c r="BW165" s="155"/>
      <c r="BX165" s="155"/>
      <c r="BY165" s="155"/>
      <c r="DN165" s="716" t="s">
        <v>256</v>
      </c>
      <c r="DO165" s="3" t="b">
        <f t="shared" si="21"/>
        <v>1</v>
      </c>
    </row>
    <row r="166" spans="1:119" ht="12.75" x14ac:dyDescent="0.2">
      <c r="A166" s="1">
        <v>134</v>
      </c>
      <c r="B166" s="89" t="s">
        <v>257</v>
      </c>
      <c r="C166" s="71" t="s">
        <v>258</v>
      </c>
      <c r="D166" s="7"/>
      <c r="E166" s="306"/>
      <c r="F166" s="113" t="str">
        <f xml:space="preserve"> VLOOKUP( $A166 &amp; F$1, TEXTDF, Sprachwahlcode + 1, FALSE )</f>
        <v>Betriebsaufwand Freizügigkeitspolicen, absolut / pro Kopf in CHF</v>
      </c>
      <c r="G166" s="113"/>
      <c r="H166" s="115"/>
      <c r="I166" s="116"/>
      <c r="J166" s="144">
        <f xml:space="preserve"> MAX($H$4,$L$5) * X166 + MAX($I$4,$L$5) * AC166 + MAX($J$4,$L$5) * AH166 + MAX($K$4,$L$5) * AM166 + MAX($L$4,$L$5) * AR166 + MAX($I$5,$L$5) * BB166 + MAX($H$5,$L$5) * AW166 + MAX($J$5,$L$5) * BG166 + MAX($K$5,$L$5) * BL166</f>
        <v>22033.144499840688</v>
      </c>
      <c r="K166" s="321"/>
      <c r="L166" s="517">
        <f>IF($K$148&gt;0,$J166*1000/$K$148,0)</f>
        <v>70.360163564323216</v>
      </c>
      <c r="M166" s="38"/>
      <c r="N166" s="39"/>
      <c r="O166" s="39"/>
      <c r="P166" s="40"/>
      <c r="Q166" s="115"/>
      <c r="R166" s="116"/>
      <c r="S166" s="518">
        <v>22585.876838133961</v>
      </c>
      <c r="T166" s="323"/>
      <c r="U166" s="519">
        <v>69.752768965110945</v>
      </c>
      <c r="V166" s="121"/>
      <c r="W166" s="113"/>
      <c r="X166" s="149">
        <v>4012.8368602072765</v>
      </c>
      <c r="Y166" s="107"/>
      <c r="Z166" s="520">
        <v>41.752542505538202</v>
      </c>
      <c r="AA166" s="121"/>
      <c r="AB166" s="113"/>
      <c r="AC166" s="149">
        <v>5405.7475149792772</v>
      </c>
      <c r="AD166" s="107"/>
      <c r="AE166" s="520">
        <v>45.965286467235892</v>
      </c>
      <c r="AF166" s="121"/>
      <c r="AG166" s="113"/>
      <c r="AH166" s="149">
        <v>2250</v>
      </c>
      <c r="AI166" s="107"/>
      <c r="AJ166" s="520">
        <v>98.822909346451155</v>
      </c>
      <c r="AK166" s="121"/>
      <c r="AL166" s="113"/>
      <c r="AM166" s="144">
        <v>1147.5969155898474</v>
      </c>
      <c r="AN166" s="107"/>
      <c r="AO166" s="521">
        <v>124.1450579391873</v>
      </c>
      <c r="AP166" s="121"/>
      <c r="AQ166" s="113"/>
      <c r="AR166" s="149">
        <v>7259.0364611817567</v>
      </c>
      <c r="AS166" s="107"/>
      <c r="AT166" s="520">
        <v>147.67045306226493</v>
      </c>
      <c r="AU166" s="121"/>
      <c r="AV166" s="113"/>
      <c r="AW166" s="149">
        <v>633</v>
      </c>
      <c r="AX166" s="107"/>
      <c r="AY166" s="520">
        <v>599.43181818181813</v>
      </c>
      <c r="AZ166" s="121"/>
      <c r="BA166" s="113"/>
      <c r="BB166" s="149">
        <v>896.06278788253019</v>
      </c>
      <c r="BC166" s="107"/>
      <c r="BD166" s="520">
        <v>64.41397368144132</v>
      </c>
      <c r="BE166" s="121"/>
      <c r="BF166" s="113"/>
      <c r="BG166" s="149">
        <v>12.96</v>
      </c>
      <c r="BH166" s="107"/>
      <c r="BI166" s="520">
        <v>41.53846153846154</v>
      </c>
      <c r="BJ166" s="121"/>
      <c r="BK166" s="113"/>
      <c r="BL166" s="149">
        <v>415.90396000000004</v>
      </c>
      <c r="BM166" s="107"/>
      <c r="BN166" s="520">
        <v>139.33130988274706</v>
      </c>
      <c r="BO166" s="155"/>
      <c r="BP166" s="155"/>
      <c r="BQ166" s="155"/>
      <c r="BR166" s="155"/>
      <c r="BS166" s="155"/>
      <c r="BT166" s="155"/>
      <c r="BU166" s="155"/>
      <c r="BV166" s="155"/>
      <c r="BW166" s="155"/>
      <c r="BX166" s="155"/>
      <c r="BY166" s="155"/>
      <c r="DN166" s="716" t="s">
        <v>258</v>
      </c>
      <c r="DO166" s="3" t="b">
        <f t="shared" si="21"/>
        <v>1</v>
      </c>
    </row>
    <row r="167" spans="1:119" ht="13.5" thickBot="1" x14ac:dyDescent="0.25">
      <c r="A167" s="1">
        <v>135</v>
      </c>
      <c r="B167" s="89" t="s">
        <v>259</v>
      </c>
      <c r="C167" s="71" t="s">
        <v>260</v>
      </c>
      <c r="D167" s="7"/>
      <c r="E167" s="306"/>
      <c r="F167" s="113" t="str">
        <f xml:space="preserve"> VLOOKUP( $A167 &amp; F$1, TEXTDF, Sprachwahlcode + 1, FALSE )</f>
        <v>Betriebsaufwand für übrige Kostenträger / Total Betriebsaufwand netto</v>
      </c>
      <c r="G167" s="113"/>
      <c r="H167" s="115"/>
      <c r="I167" s="116"/>
      <c r="J167" s="293">
        <f xml:space="preserve"> MAX($H$4,$L$5) * X167 + MAX($I$4,$L$5) * AC167 + MAX($J$4,$L$5) * AH167 + MAX($K$4,$L$5) * AM167 + MAX($L$4,$L$5) * AR167 + MAX($I$5,$L$5) * BB167 + MAX($H$5,$L$5) * AW167 + MAX($J$5,$L$5) * BG167 + MAX($K$5,$L$5) * BL167</f>
        <v>1286.2342020392134</v>
      </c>
      <c r="K167" s="523">
        <f xml:space="preserve"> MAX($H$4,$L$5) * Y167 + MAX($I$4,$L$5) * AD167 + MAX($J$4,$L$5) * AI167 + MAX($K$4,$L$5) * AN167 + MAX($L$4,$L$5) * AS167 + MAX($I$5,$L$5) * BC167 + MAX($H$5,$L$5) * AX167 + MAX($J$5,$L$5) * BH167 + MAX($K$5,$L$5) * BM167</f>
        <v>881645.21030417376</v>
      </c>
      <c r="L167" s="524"/>
      <c r="M167" s="38"/>
      <c r="N167" s="39"/>
      <c r="O167" s="39"/>
      <c r="P167" s="40"/>
      <c r="Q167" s="115"/>
      <c r="R167" s="116"/>
      <c r="S167" s="328">
        <v>3152.3835347107815</v>
      </c>
      <c r="T167" s="526">
        <v>866507.05441978306</v>
      </c>
      <c r="U167" s="527"/>
      <c r="V167" s="121"/>
      <c r="W167" s="113"/>
      <c r="X167" s="294">
        <v>1146.6513797614316</v>
      </c>
      <c r="Y167" s="529">
        <v>238165.16142442386</v>
      </c>
      <c r="Z167" s="530"/>
      <c r="AA167" s="121"/>
      <c r="AB167" s="113"/>
      <c r="AC167" s="294">
        <v>-6.2772221281193197E-4</v>
      </c>
      <c r="AD167" s="529">
        <v>216979.08882999999</v>
      </c>
      <c r="AE167" s="530"/>
      <c r="AF167" s="121"/>
      <c r="AG167" s="113"/>
      <c r="AH167" s="294">
        <v>0</v>
      </c>
      <c r="AI167" s="529">
        <v>91016.902730000002</v>
      </c>
      <c r="AJ167" s="530"/>
      <c r="AK167" s="121"/>
      <c r="AL167" s="113"/>
      <c r="AM167" s="293">
        <v>1.0000003385357559E-5</v>
      </c>
      <c r="AN167" s="523">
        <v>99718.448829999994</v>
      </c>
      <c r="AO167" s="530"/>
      <c r="AP167" s="121"/>
      <c r="AQ167" s="113"/>
      <c r="AR167" s="294">
        <v>0</v>
      </c>
      <c r="AS167" s="529">
        <v>68588.054389749988</v>
      </c>
      <c r="AT167" s="530"/>
      <c r="AU167" s="121"/>
      <c r="AV167" s="113"/>
      <c r="AW167" s="294">
        <v>-0.30800000000090222</v>
      </c>
      <c r="AX167" s="529">
        <v>24776.691999999999</v>
      </c>
      <c r="AY167" s="530"/>
      <c r="AZ167" s="121"/>
      <c r="BA167" s="113"/>
      <c r="BB167" s="294">
        <v>0</v>
      </c>
      <c r="BC167" s="529">
        <v>103416.84090000001</v>
      </c>
      <c r="BD167" s="530"/>
      <c r="BE167" s="121"/>
      <c r="BF167" s="113"/>
      <c r="BG167" s="294">
        <v>-0.10856000000785571</v>
      </c>
      <c r="BH167" s="529">
        <v>38039.847999999998</v>
      </c>
      <c r="BI167" s="530"/>
      <c r="BJ167" s="121"/>
      <c r="BK167" s="113"/>
      <c r="BL167" s="294">
        <v>140</v>
      </c>
      <c r="BM167" s="529">
        <v>944.17320000000018</v>
      </c>
      <c r="BN167" s="530"/>
      <c r="BO167" s="367"/>
      <c r="BP167" s="155"/>
      <c r="BQ167" s="155"/>
      <c r="BR167" s="155"/>
      <c r="BS167" s="155"/>
      <c r="BT167" s="155"/>
      <c r="BU167" s="155"/>
      <c r="BV167" s="155"/>
      <c r="BW167" s="155"/>
      <c r="BX167" s="155"/>
      <c r="BY167" s="155"/>
      <c r="DN167" s="716" t="s">
        <v>260</v>
      </c>
      <c r="DO167" s="3" t="b">
        <f t="shared" si="21"/>
        <v>1</v>
      </c>
    </row>
    <row r="168" spans="1:119" ht="3" customHeight="1" x14ac:dyDescent="0.2">
      <c r="A168" s="1"/>
      <c r="B168" s="89"/>
      <c r="C168" s="71"/>
      <c r="D168" s="7" t="s">
        <v>261</v>
      </c>
      <c r="E168" s="7"/>
      <c r="F168" s="7"/>
      <c r="G168" s="7"/>
      <c r="H168" s="72"/>
      <c r="I168" s="73"/>
      <c r="J168" s="316"/>
      <c r="K168" s="304"/>
      <c r="L168" s="316"/>
      <c r="M168" s="38"/>
      <c r="N168" s="39"/>
      <c r="O168" s="39"/>
      <c r="P168" s="40"/>
      <c r="Q168" s="72"/>
      <c r="R168" s="73"/>
      <c r="S168" s="316"/>
      <c r="T168" s="304"/>
      <c r="U168" s="316"/>
      <c r="V168" s="56"/>
      <c r="W168" s="57"/>
      <c r="X168" s="57"/>
      <c r="Y168" s="66"/>
      <c r="Z168" s="58"/>
      <c r="AA168" s="56"/>
      <c r="AB168" s="57"/>
      <c r="AC168" s="57"/>
      <c r="AD168" s="66"/>
      <c r="AE168" s="58"/>
      <c r="AF168" s="56"/>
      <c r="AG168" s="57"/>
      <c r="AH168" s="57"/>
      <c r="AI168" s="66"/>
      <c r="AJ168" s="58"/>
      <c r="AK168" s="56"/>
      <c r="AL168" s="57"/>
      <c r="AM168" s="57"/>
      <c r="AN168" s="66"/>
      <c r="AO168" s="58"/>
      <c r="AP168" s="56"/>
      <c r="AQ168" s="57"/>
      <c r="AR168" s="57"/>
      <c r="AS168" s="66"/>
      <c r="AT168" s="58"/>
      <c r="AU168" s="56"/>
      <c r="AV168" s="57"/>
      <c r="AW168" s="57"/>
      <c r="AX168" s="66"/>
      <c r="AY168" s="58"/>
      <c r="AZ168" s="56"/>
      <c r="BA168" s="57"/>
      <c r="BB168" s="57"/>
      <c r="BC168" s="66"/>
      <c r="BD168" s="58"/>
      <c r="BE168" s="56"/>
      <c r="BF168" s="57"/>
      <c r="BG168" s="57"/>
      <c r="BH168" s="66"/>
      <c r="BI168" s="58"/>
      <c r="BJ168" s="56"/>
      <c r="BK168" s="57"/>
      <c r="BL168" s="57"/>
      <c r="BM168" s="66"/>
      <c r="BN168" s="58"/>
      <c r="BO168" s="155"/>
      <c r="BP168" s="155"/>
      <c r="BQ168" s="155"/>
      <c r="BR168" s="155"/>
      <c r="BS168" s="155"/>
      <c r="BT168" s="155"/>
      <c r="BU168" s="155"/>
      <c r="BV168" s="155"/>
      <c r="BW168" s="155"/>
      <c r="BX168" s="155"/>
      <c r="BY168" s="155"/>
      <c r="DN168" s="716"/>
      <c r="DO168" s="3" t="b">
        <f t="shared" si="21"/>
        <v>1</v>
      </c>
    </row>
    <row r="169" spans="1:119" ht="12.75" x14ac:dyDescent="0.2">
      <c r="A169" s="1">
        <v>137</v>
      </c>
      <c r="B169" s="89"/>
      <c r="C169" s="71" t="s">
        <v>262</v>
      </c>
      <c r="D169" s="14" t="str">
        <f xml:space="preserve"> VLOOKUP( $A169 &amp; D$1, TEXTDF, Sprachwahlcode + 1, FALSE )</f>
        <v>VI.  Nachweis zur Einhaltung der Mindestquote (MQ)</v>
      </c>
      <c r="E169" s="7"/>
      <c r="F169" s="7"/>
      <c r="G169" s="7"/>
      <c r="H169" s="550"/>
      <c r="I169" s="551"/>
      <c r="J169" s="329"/>
      <c r="K169" s="316"/>
      <c r="L169" s="316"/>
      <c r="M169" s="38"/>
      <c r="N169" s="39"/>
      <c r="O169" s="39"/>
      <c r="P169" s="40"/>
      <c r="Q169" s="552"/>
      <c r="R169" s="551"/>
      <c r="S169" s="329"/>
      <c r="T169" s="316"/>
      <c r="U169" s="316"/>
      <c r="V169" s="553"/>
      <c r="W169" s="554"/>
      <c r="X169" s="162"/>
      <c r="Y169" s="57"/>
      <c r="Z169" s="58"/>
      <c r="AA169" s="553"/>
      <c r="AB169" s="554"/>
      <c r="AC169" s="162"/>
      <c r="AD169" s="57"/>
      <c r="AE169" s="58"/>
      <c r="AF169" s="553"/>
      <c r="AG169" s="554"/>
      <c r="AH169" s="162"/>
      <c r="AI169" s="57"/>
      <c r="AJ169" s="58"/>
      <c r="AK169" s="553"/>
      <c r="AL169" s="554"/>
      <c r="AM169" s="162"/>
      <c r="AN169" s="57"/>
      <c r="AO169" s="58"/>
      <c r="AP169" s="553"/>
      <c r="AQ169" s="554"/>
      <c r="AR169" s="162"/>
      <c r="AS169" s="57"/>
      <c r="AT169" s="58"/>
      <c r="AU169" s="553"/>
      <c r="AV169" s="554"/>
      <c r="AW169" s="162"/>
      <c r="AX169" s="57"/>
      <c r="AY169" s="58"/>
      <c r="AZ169" s="553"/>
      <c r="BA169" s="554"/>
      <c r="BB169" s="162"/>
      <c r="BC169" s="57"/>
      <c r="BD169" s="58"/>
      <c r="BE169" s="553"/>
      <c r="BF169" s="554"/>
      <c r="BG169" s="162"/>
      <c r="BH169" s="57"/>
      <c r="BI169" s="58"/>
      <c r="BJ169" s="553"/>
      <c r="BK169" s="554"/>
      <c r="BL169" s="162"/>
      <c r="BM169" s="57"/>
      <c r="BN169" s="58"/>
      <c r="BO169" s="367"/>
      <c r="BP169" s="155"/>
      <c r="BQ169" s="155"/>
      <c r="BR169" s="155"/>
      <c r="BS169" s="155"/>
      <c r="BT169" s="155"/>
      <c r="BU169" s="155"/>
      <c r="BV169" s="155"/>
      <c r="BW169" s="155"/>
      <c r="BX169" s="155"/>
      <c r="BY169" s="155"/>
      <c r="DN169" s="715" t="s">
        <v>262</v>
      </c>
      <c r="DO169" s="3" t="b">
        <f t="shared" si="21"/>
        <v>1</v>
      </c>
    </row>
    <row r="170" spans="1:119" ht="12.75" x14ac:dyDescent="0.2">
      <c r="A170" s="1">
        <v>138</v>
      </c>
      <c r="B170" s="89"/>
      <c r="C170" s="71" t="s">
        <v>263</v>
      </c>
      <c r="D170" s="7"/>
      <c r="E170" s="90" t="str">
        <f xml:space="preserve"> VLOOKUP( $A170 &amp; E$1, TEXTDF, Sprachwahlcode + 1, FALSE )</f>
        <v>Summe der Ertragskomponenten</v>
      </c>
      <c r="F170" s="107"/>
      <c r="G170" s="107"/>
      <c r="H170" s="555"/>
      <c r="I170" s="556" t="str">
        <f xml:space="preserve"> VLOOKUP( $A170 &amp; I$1, TEXTDF, Sprachwahlcode + 1, FALSE )</f>
        <v>Der MQ unterstellt</v>
      </c>
      <c r="J170" s="309"/>
      <c r="K170" s="556" t="str">
        <f xml:space="preserve"> VLOOKUP( $A170 &amp; K$1, TEXTDF, Sprachwahlcode + 1, FALSE )</f>
        <v>Der MQ nicht unterstellt</v>
      </c>
      <c r="L170" s="557"/>
      <c r="M170" s="558"/>
      <c r="N170" s="559" t="str">
        <f xml:space="preserve"> VLOOKUP( $A170 &amp; N$1, TEXTDF, Sprachwahlcode + 1, FALSE )</f>
        <v>Zusammenzug</v>
      </c>
      <c r="O170" s="39"/>
      <c r="P170" s="40"/>
      <c r="Q170" s="560"/>
      <c r="R170" s="556" t="str">
        <f>$I170</f>
        <v>Der MQ unterstellt</v>
      </c>
      <c r="S170" s="309"/>
      <c r="T170" s="556" t="str">
        <f>$K170</f>
        <v>Der MQ nicht unterstellt</v>
      </c>
      <c r="U170" s="557"/>
      <c r="V170" s="561"/>
      <c r="W170" s="562" t="s">
        <v>528</v>
      </c>
      <c r="X170" s="310"/>
      <c r="Y170" s="562" t="s">
        <v>297</v>
      </c>
      <c r="Z170" s="563"/>
      <c r="AA170" s="561"/>
      <c r="AB170" s="562" t="s">
        <v>528</v>
      </c>
      <c r="AC170" s="310"/>
      <c r="AD170" s="562" t="s">
        <v>297</v>
      </c>
      <c r="AE170" s="563"/>
      <c r="AF170" s="561"/>
      <c r="AG170" s="562" t="s">
        <v>528</v>
      </c>
      <c r="AH170" s="310"/>
      <c r="AI170" s="562" t="s">
        <v>297</v>
      </c>
      <c r="AJ170" s="563"/>
      <c r="AK170" s="561"/>
      <c r="AL170" s="562" t="s">
        <v>528</v>
      </c>
      <c r="AM170" s="310"/>
      <c r="AN170" s="562" t="s">
        <v>297</v>
      </c>
      <c r="AO170" s="563"/>
      <c r="AP170" s="561"/>
      <c r="AQ170" s="562" t="s">
        <v>528</v>
      </c>
      <c r="AR170" s="310"/>
      <c r="AS170" s="562" t="s">
        <v>297</v>
      </c>
      <c r="AT170" s="563"/>
      <c r="AU170" s="561"/>
      <c r="AV170" s="562" t="s">
        <v>528</v>
      </c>
      <c r="AW170" s="310"/>
      <c r="AX170" s="562" t="s">
        <v>297</v>
      </c>
      <c r="AY170" s="563"/>
      <c r="AZ170" s="561"/>
      <c r="BA170" s="562" t="s">
        <v>528</v>
      </c>
      <c r="BB170" s="310"/>
      <c r="BC170" s="562" t="s">
        <v>297</v>
      </c>
      <c r="BD170" s="563"/>
      <c r="BE170" s="561"/>
      <c r="BF170" s="562" t="s">
        <v>1024</v>
      </c>
      <c r="BG170" s="310"/>
      <c r="BH170" s="562" t="s">
        <v>1025</v>
      </c>
      <c r="BI170" s="563"/>
      <c r="BJ170" s="561"/>
      <c r="BK170" s="562" t="s">
        <v>528</v>
      </c>
      <c r="BL170" s="310"/>
      <c r="BM170" s="562" t="s">
        <v>297</v>
      </c>
      <c r="BN170" s="563"/>
      <c r="BO170" s="564"/>
      <c r="BP170" s="311"/>
      <c r="BQ170" s="311"/>
      <c r="BR170" s="311"/>
      <c r="BS170" s="311"/>
      <c r="BT170" s="155"/>
      <c r="BU170" s="155"/>
      <c r="BV170" s="155"/>
      <c r="BW170" s="155"/>
      <c r="BX170" s="155"/>
      <c r="BY170" s="155"/>
      <c r="DN170" s="715" t="s">
        <v>263</v>
      </c>
      <c r="DO170" s="3" t="b">
        <f t="shared" si="21"/>
        <v>1</v>
      </c>
    </row>
    <row r="171" spans="1:119" ht="12.75" x14ac:dyDescent="0.2">
      <c r="A171" s="1">
        <v>139</v>
      </c>
      <c r="B171" s="89" t="s">
        <v>264</v>
      </c>
      <c r="C171" s="71">
        <v>471</v>
      </c>
      <c r="D171" s="7"/>
      <c r="E171" s="7"/>
      <c r="F171" s="107" t="str">
        <f xml:space="preserve"> VLOOKUP( $A171 &amp; F$1, TEXTDF, Sprachwahlcode + 1, FALSE )</f>
        <v>Sparprozess (Kapitalanlageertrag)</v>
      </c>
      <c r="G171" s="113"/>
      <c r="H171" s="100"/>
      <c r="I171" s="117">
        <f xml:space="preserve"> MAX($H$4,$L$5) * W171 + MAX($I$4,$L$5) * AB171 + MAX($J$4,$L$5) * AG171 + MAX($K$4,$L$5) * AL171 + MAX($L$4,$L$5) * AQ171 + MAX($I$5,$L$5) * BA171 + MAX($H$5,$L$5) * AV171 + MAX($J$5,$L$5) * BF171 + MAX($K$5,$L$5) * BK171</f>
        <v>3477595.3518583314</v>
      </c>
      <c r="J171" s="321"/>
      <c r="K171" s="117">
        <f xml:space="preserve"> MAX($H$4,$L$5) * Y171 + MAX($I$4,$L$5) * AD171 + MAX($J$4,$L$5) * AI171 + MAX($K$4,$L$5) * AN171 + MAX($L$4,$L$5) * AS171 + MAX($I$5,$L$5) * BC171 + MAX($H$5,$L$5) * AX171 + MAX($J$5,$L$5) * BH171 + MAX($K$5,$L$5) * BM171</f>
        <v>338305.39343366859</v>
      </c>
      <c r="L171" s="565"/>
      <c r="M171" s="566" t="str">
        <f xml:space="preserve"> VLOOKUP( $A171 &amp; M$1, TEXTDF, Sprachwahlcode + 1, FALSE )</f>
        <v xml:space="preserve"> Sparprozess</v>
      </c>
      <c r="N171" s="567">
        <f>I171+K171</f>
        <v>3815900.745292</v>
      </c>
      <c r="O171" s="39"/>
      <c r="P171" s="40"/>
      <c r="Q171" s="100"/>
      <c r="R171" s="568">
        <v>4356838.0721145254</v>
      </c>
      <c r="S171" s="323"/>
      <c r="T171" s="568">
        <v>410371.52813547477</v>
      </c>
      <c r="U171" s="569"/>
      <c r="V171" s="106"/>
      <c r="W171" s="147">
        <v>1112527.6902338604</v>
      </c>
      <c r="X171" s="107"/>
      <c r="Y171" s="147">
        <v>209828.14684613943</v>
      </c>
      <c r="Z171" s="570"/>
      <c r="AA171" s="106"/>
      <c r="AB171" s="147">
        <v>1166677.9944000002</v>
      </c>
      <c r="AC171" s="107"/>
      <c r="AD171" s="147">
        <v>0</v>
      </c>
      <c r="AE171" s="570"/>
      <c r="AF171" s="106"/>
      <c r="AG171" s="147">
        <v>323439.36117078009</v>
      </c>
      <c r="AH171" s="107"/>
      <c r="AI171" s="147">
        <v>62176.698959219946</v>
      </c>
      <c r="AJ171" s="570"/>
      <c r="AK171" s="106"/>
      <c r="AL171" s="117">
        <v>339546.60225788777</v>
      </c>
      <c r="AM171" s="107"/>
      <c r="AN171" s="117">
        <v>16065.69565211227</v>
      </c>
      <c r="AO171" s="570"/>
      <c r="AP171" s="106"/>
      <c r="AQ171" s="147">
        <v>255358.00956200037</v>
      </c>
      <c r="AR171" s="107"/>
      <c r="AS171" s="147">
        <v>3777.5381499999066</v>
      </c>
      <c r="AT171" s="570"/>
      <c r="AU171" s="106"/>
      <c r="AV171" s="147">
        <v>61295.121160000024</v>
      </c>
      <c r="AW171" s="107"/>
      <c r="AX171" s="147">
        <v>0</v>
      </c>
      <c r="AY171" s="570"/>
      <c r="AZ171" s="106"/>
      <c r="BA171" s="147">
        <v>154957.99856529688</v>
      </c>
      <c r="BB171" s="107"/>
      <c r="BC171" s="147">
        <v>39011.12779470309</v>
      </c>
      <c r="BD171" s="570"/>
      <c r="BE171" s="106"/>
      <c r="BF171" s="147">
        <v>57994.17996850601</v>
      </c>
      <c r="BG171" s="107"/>
      <c r="BH171" s="147">
        <v>7446.1860314940013</v>
      </c>
      <c r="BI171" s="570"/>
      <c r="BJ171" s="106"/>
      <c r="BK171" s="147">
        <v>5798.3945400000002</v>
      </c>
      <c r="BL171" s="107"/>
      <c r="BM171" s="147">
        <v>0</v>
      </c>
      <c r="BN171" s="570"/>
      <c r="BO171" s="367"/>
      <c r="BP171" s="155"/>
      <c r="BQ171" s="155"/>
      <c r="BR171" s="155"/>
      <c r="BS171" s="155"/>
      <c r="BT171" s="155"/>
      <c r="BU171" s="155"/>
      <c r="BV171" s="155"/>
      <c r="BW171" s="155"/>
      <c r="BX171" s="155"/>
      <c r="BY171" s="155"/>
      <c r="DN171" s="716">
        <v>471</v>
      </c>
      <c r="DO171" s="3" t="b">
        <f t="shared" si="21"/>
        <v>1</v>
      </c>
    </row>
    <row r="172" spans="1:119" ht="12.75" x14ac:dyDescent="0.2">
      <c r="A172" s="1">
        <v>140</v>
      </c>
      <c r="B172" s="89" t="s">
        <v>265</v>
      </c>
      <c r="C172" s="71">
        <v>472</v>
      </c>
      <c r="D172" s="7"/>
      <c r="E172" s="7"/>
      <c r="F172" s="113" t="str">
        <f xml:space="preserve"> VLOOKUP( $A172 &amp; F$1, TEXTDF, Sprachwahlcode + 1, FALSE )</f>
        <v>Risikoprozess (Risikoprämien)</v>
      </c>
      <c r="G172" s="113"/>
      <c r="H172" s="115"/>
      <c r="I172" s="144">
        <f xml:space="preserve"> MAX($H$4,$L$5) * W172 + MAX($I$4,$L$5) * AB172 + MAX($J$4,$L$5) * AG172 + MAX($K$4,$L$5) * AL172 + MAX($L$4,$L$5) * AQ172 + MAX($I$5,$L$5) * BA172 + MAX($H$5,$L$5) * AV172 + MAX($J$5,$L$5) * BF172 + MAX($K$5,$L$5) * BK172</f>
        <v>1967361.6911197009</v>
      </c>
      <c r="J172" s="303"/>
      <c r="K172" s="144">
        <f xml:space="preserve"> MAX($H$4,$L$5) * Y172 + MAX($I$4,$L$5) * AD172 + MAX($J$4,$L$5) * AI172 + MAX($K$4,$L$5) * AN172 + MAX($L$4,$L$5) * AS172 + MAX($I$5,$L$5) * BC172 + MAX($H$5,$L$5) * AX172 + MAX($J$5,$L$5) * BH172 + MAX($K$5,$L$5) * BM172</f>
        <v>495820.04119836248</v>
      </c>
      <c r="L172" s="571"/>
      <c r="M172" s="566" t="str">
        <f xml:space="preserve"> VLOOKUP( $A172 &amp; M$1, TEXTDF, Sprachwahlcode + 1, FALSE )</f>
        <v xml:space="preserve"> Risikoprozess</v>
      </c>
      <c r="N172" s="567">
        <f>I172+K172</f>
        <v>2463181.7323180633</v>
      </c>
      <c r="O172" s="39"/>
      <c r="P172" s="40"/>
      <c r="Q172" s="115"/>
      <c r="R172" s="518">
        <v>2027499.2515177445</v>
      </c>
      <c r="S172" s="327"/>
      <c r="T172" s="518">
        <v>500965.63575567299</v>
      </c>
      <c r="U172" s="572"/>
      <c r="V172" s="121"/>
      <c r="W172" s="149">
        <v>549084.75159389491</v>
      </c>
      <c r="X172" s="113"/>
      <c r="Y172" s="149">
        <v>128812.87166989999</v>
      </c>
      <c r="Z172" s="530"/>
      <c r="AA172" s="121"/>
      <c r="AB172" s="149">
        <v>509121.23059465893</v>
      </c>
      <c r="AC172" s="113"/>
      <c r="AD172" s="149">
        <v>70833.264865106466</v>
      </c>
      <c r="AE172" s="530"/>
      <c r="AF172" s="121"/>
      <c r="AG172" s="149">
        <v>169365.30046</v>
      </c>
      <c r="AH172" s="113"/>
      <c r="AI172" s="149">
        <v>59018.313820000003</v>
      </c>
      <c r="AJ172" s="530"/>
      <c r="AK172" s="121"/>
      <c r="AL172" s="144">
        <v>214380.84430028603</v>
      </c>
      <c r="AM172" s="113"/>
      <c r="AN172" s="144">
        <v>88558.810045825085</v>
      </c>
      <c r="AO172" s="530"/>
      <c r="AP172" s="121"/>
      <c r="AQ172" s="149">
        <v>110162.97615</v>
      </c>
      <c r="AR172" s="113"/>
      <c r="AS172" s="149">
        <v>74.705520000000007</v>
      </c>
      <c r="AT172" s="530"/>
      <c r="AU172" s="121"/>
      <c r="AV172" s="149">
        <v>40975.697180000003</v>
      </c>
      <c r="AW172" s="113"/>
      <c r="AX172" s="149">
        <v>0</v>
      </c>
      <c r="AY172" s="530"/>
      <c r="AZ172" s="121"/>
      <c r="BA172" s="149">
        <v>163314.68809170241</v>
      </c>
      <c r="BB172" s="113"/>
      <c r="BC172" s="149">
        <v>113047.87202753086</v>
      </c>
      <c r="BD172" s="530"/>
      <c r="BE172" s="121"/>
      <c r="BF172" s="149">
        <v>210919.92876333336</v>
      </c>
      <c r="BG172" s="113"/>
      <c r="BH172" s="149">
        <v>35474.203249999999</v>
      </c>
      <c r="BI172" s="530"/>
      <c r="BJ172" s="121"/>
      <c r="BK172" s="149">
        <v>36.273985825351978</v>
      </c>
      <c r="BL172" s="113"/>
      <c r="BM172" s="149">
        <v>0</v>
      </c>
      <c r="BN172" s="530"/>
      <c r="BO172" s="367"/>
      <c r="BP172" s="155"/>
      <c r="BQ172" s="155"/>
      <c r="BR172" s="155"/>
      <c r="BS172" s="155"/>
      <c r="BT172" s="155"/>
      <c r="BU172" s="155"/>
      <c r="BV172" s="155"/>
      <c r="BW172" s="155"/>
      <c r="BX172" s="155"/>
      <c r="BY172" s="155"/>
      <c r="DN172" s="716">
        <v>472</v>
      </c>
      <c r="DO172" s="3" t="b">
        <f t="shared" si="21"/>
        <v>1</v>
      </c>
    </row>
    <row r="173" spans="1:119" ht="13.5" thickBot="1" x14ac:dyDescent="0.25">
      <c r="A173" s="1">
        <v>141</v>
      </c>
      <c r="B173" s="89" t="s">
        <v>266</v>
      </c>
      <c r="C173" s="71">
        <v>473</v>
      </c>
      <c r="D173" s="7"/>
      <c r="E173" s="7"/>
      <c r="F173" s="113" t="str">
        <f xml:space="preserve"> VLOOKUP( $A173 &amp; F$1, TEXTDF, Sprachwahlcode + 1, FALSE )</f>
        <v>Kostenprozess (Kostenprämien)</v>
      </c>
      <c r="G173" s="113"/>
      <c r="H173" s="115"/>
      <c r="I173" s="573">
        <f xml:space="preserve"> MAX($H$4,$L$5) * W173 + MAX($I$4,$L$5) * AB173 + MAX($J$4,$L$5) * AG173 + MAX($K$4,$L$5) * AL173 + MAX($L$4,$L$5) * AQ173 + MAX($I$5,$L$5) * BA173 + MAX($H$5,$L$5) * AV173 + MAX($J$5,$L$5) * BF173 + MAX($K$5,$L$5) * BK173</f>
        <v>669615.00488811953</v>
      </c>
      <c r="J173" s="574">
        <f xml:space="preserve"> MAX($H$4,$L$5) * X173 + MAX($I$4,$L$5) * AC173 + MAX($J$4,$L$5) * AH173 + MAX($K$4,$L$5) * AM173 + MAX($L$4,$L$5) * AR173 + MAX($I$5,$L$5) * BB173 + MAX($H$5,$L$5) * AW173 + MAX($J$5,$L$5) * BG173 + MAX($K$5,$L$5) * BL173</f>
        <v>6114572.0478661526</v>
      </c>
      <c r="K173" s="573">
        <f xml:space="preserve"> MAX($H$4,$L$5) * Y173 + MAX($I$4,$L$5) * AD173 + MAX($J$4,$L$5) * AI173 + MAX($K$4,$L$5) * AN173 + MAX($L$4,$L$5) * AS173 + MAX($I$5,$L$5) * BC173 + MAX($H$5,$L$5) * AX173 + MAX($J$5,$L$5) * BH173 + MAX($K$5,$L$5) * BM173</f>
        <v>84178.554357536967</v>
      </c>
      <c r="L173" s="574">
        <f xml:space="preserve"> MAX($H$4,$L$5) * Z173 + MAX($I$4,$L$5) * AE173 + MAX($J$4,$L$5) * AJ173 + MAX($K$4,$L$5) * AO173 + MAX($L$4,$L$5) * AT173 + MAX($I$5,$L$5) * BD173 + MAX($H$5,$L$5) * AY173 + MAX($J$5,$L$5) * BI173 + MAX($K$5,$L$5) * BN173</f>
        <v>918303.98898956808</v>
      </c>
      <c r="M173" s="566" t="str">
        <f xml:space="preserve"> VLOOKUP( $A173 &amp; M$1, TEXTDF, Sprachwahlcode + 1, FALSE )</f>
        <v xml:space="preserve"> Kostenprozess</v>
      </c>
      <c r="N173" s="567">
        <f>I173+K173</f>
        <v>753793.55924565648</v>
      </c>
      <c r="O173" s="39"/>
      <c r="P173" s="40"/>
      <c r="Q173" s="115"/>
      <c r="R173" s="575">
        <v>673089.54485897115</v>
      </c>
      <c r="S173" s="576">
        <v>7057426.8684912408</v>
      </c>
      <c r="T173" s="575">
        <v>80658.975650035063</v>
      </c>
      <c r="U173" s="576">
        <v>991996.13954118267</v>
      </c>
      <c r="V173" s="121"/>
      <c r="W173" s="149">
        <v>198450.07171829449</v>
      </c>
      <c r="X173" s="577">
        <v>1860062.5135460498</v>
      </c>
      <c r="Y173" s="149">
        <v>16318.487700408268</v>
      </c>
      <c r="Z173" s="578">
        <v>354959.50621644768</v>
      </c>
      <c r="AA173" s="121"/>
      <c r="AB173" s="149">
        <v>177036.17124223011</v>
      </c>
      <c r="AC173" s="577">
        <v>1852835.3962368893</v>
      </c>
      <c r="AD173" s="149">
        <v>13136.981055494183</v>
      </c>
      <c r="AE173" s="578">
        <v>83970.245920600646</v>
      </c>
      <c r="AF173" s="121"/>
      <c r="AG173" s="149">
        <v>59654.796900000001</v>
      </c>
      <c r="AH173" s="577">
        <v>552459.45853078004</v>
      </c>
      <c r="AI173" s="149">
        <v>7175.9316500000004</v>
      </c>
      <c r="AJ173" s="578">
        <v>128370.94442921995</v>
      </c>
      <c r="AK173" s="121"/>
      <c r="AL173" s="144">
        <v>61357.583492464051</v>
      </c>
      <c r="AM173" s="579">
        <v>615285.03005063778</v>
      </c>
      <c r="AN173" s="144">
        <v>28203.267454174897</v>
      </c>
      <c r="AO173" s="580">
        <v>132827.77315211226</v>
      </c>
      <c r="AP173" s="121"/>
      <c r="AQ173" s="149">
        <v>52543.615839999999</v>
      </c>
      <c r="AR173" s="577">
        <v>418064.60155200039</v>
      </c>
      <c r="AS173" s="149">
        <v>7.9382999999999999</v>
      </c>
      <c r="AT173" s="578">
        <v>3860.1819699999064</v>
      </c>
      <c r="AU173" s="121"/>
      <c r="AV173" s="149">
        <v>17995.893209999998</v>
      </c>
      <c r="AW173" s="577">
        <v>120266.71155000002</v>
      </c>
      <c r="AX173" s="149">
        <v>0</v>
      </c>
      <c r="AY173" s="578">
        <v>0</v>
      </c>
      <c r="AZ173" s="121"/>
      <c r="BA173" s="149">
        <v>78848.136577709505</v>
      </c>
      <c r="BB173" s="577">
        <v>397120.82323470881</v>
      </c>
      <c r="BC173" s="149">
        <v>16297.41244745963</v>
      </c>
      <c r="BD173" s="578">
        <v>168356.41226969357</v>
      </c>
      <c r="BE173" s="121"/>
      <c r="BF173" s="149">
        <v>23712.049986666669</v>
      </c>
      <c r="BG173" s="577">
        <v>292626.15871850599</v>
      </c>
      <c r="BH173" s="149">
        <v>3038.5357499999996</v>
      </c>
      <c r="BI173" s="578">
        <v>45958.925031494</v>
      </c>
      <c r="BJ173" s="121"/>
      <c r="BK173" s="149">
        <v>16.685920754664313</v>
      </c>
      <c r="BL173" s="577">
        <v>5851.354446580016</v>
      </c>
      <c r="BM173" s="149">
        <v>0</v>
      </c>
      <c r="BN173" s="578">
        <v>0</v>
      </c>
      <c r="BO173" s="367"/>
      <c r="BP173" s="155"/>
      <c r="BQ173" s="155"/>
      <c r="BR173" s="155"/>
      <c r="BS173" s="155"/>
      <c r="BT173" s="155"/>
      <c r="BU173" s="155"/>
      <c r="BV173" s="155"/>
      <c r="BW173" s="155"/>
      <c r="BX173" s="155"/>
      <c r="BY173" s="155"/>
      <c r="DN173" s="716">
        <v>473</v>
      </c>
      <c r="DO173" s="3" t="b">
        <f t="shared" si="21"/>
        <v>1</v>
      </c>
    </row>
    <row r="174" spans="1:119" ht="12.75" x14ac:dyDescent="0.2">
      <c r="A174" s="1">
        <v>142</v>
      </c>
      <c r="B174" s="89"/>
      <c r="C174" s="71" t="s">
        <v>267</v>
      </c>
      <c r="D174" s="7"/>
      <c r="E174" s="90" t="str">
        <f xml:space="preserve"> VLOOKUP( $A174 &amp; E$1, TEXTDF, Sprachwahlcode + 1, FALSE )</f>
        <v>Summe der Aufwendungen</v>
      </c>
      <c r="F174" s="107"/>
      <c r="G174" s="113"/>
      <c r="H174" s="72"/>
      <c r="I174" s="316"/>
      <c r="J174" s="581"/>
      <c r="K174" s="316"/>
      <c r="L174" s="316"/>
      <c r="M174" s="558"/>
      <c r="N174" s="582"/>
      <c r="O174" s="39"/>
      <c r="P174" s="40"/>
      <c r="Q174" s="348"/>
      <c r="R174" s="318"/>
      <c r="S174" s="583"/>
      <c r="T174" s="318"/>
      <c r="U174" s="318"/>
      <c r="V174" s="138"/>
      <c r="W174" s="139"/>
      <c r="X174" s="12"/>
      <c r="Y174" s="584"/>
      <c r="Z174" s="58"/>
      <c r="AA174" s="138"/>
      <c r="AB174" s="139"/>
      <c r="AC174" s="12"/>
      <c r="AD174" s="584"/>
      <c r="AE174" s="58"/>
      <c r="AF174" s="138"/>
      <c r="AG174" s="139"/>
      <c r="AH174" s="12"/>
      <c r="AI174" s="584"/>
      <c r="AJ174" s="58"/>
      <c r="AK174" s="138"/>
      <c r="AL174" s="139"/>
      <c r="AM174" s="12"/>
      <c r="AN174" s="584"/>
      <c r="AO174" s="58"/>
      <c r="AP174" s="138"/>
      <c r="AQ174" s="139"/>
      <c r="AR174" s="12"/>
      <c r="AS174" s="584"/>
      <c r="AT174" s="58"/>
      <c r="AU174" s="138"/>
      <c r="AV174" s="139"/>
      <c r="AW174" s="12"/>
      <c r="AX174" s="584"/>
      <c r="AY174" s="58"/>
      <c r="AZ174" s="138"/>
      <c r="BA174" s="139"/>
      <c r="BB174" s="12"/>
      <c r="BC174" s="584"/>
      <c r="BD174" s="58"/>
      <c r="BE174" s="138"/>
      <c r="BF174" s="139"/>
      <c r="BG174" s="12"/>
      <c r="BH174" s="584"/>
      <c r="BI174" s="58"/>
      <c r="BJ174" s="138"/>
      <c r="BK174" s="139"/>
      <c r="BL174" s="12"/>
      <c r="BM174" s="584"/>
      <c r="BN174" s="58"/>
      <c r="BO174" s="367"/>
      <c r="BP174" s="155"/>
      <c r="BQ174" s="155"/>
      <c r="BR174" s="155"/>
      <c r="BS174" s="155"/>
      <c r="BT174" s="155"/>
      <c r="BU174" s="155"/>
      <c r="BV174" s="155"/>
      <c r="BW174" s="155"/>
      <c r="BX174" s="155"/>
      <c r="BY174" s="155"/>
      <c r="DN174" s="715" t="s">
        <v>267</v>
      </c>
      <c r="DO174" s="3" t="b">
        <f t="shared" si="21"/>
        <v>1</v>
      </c>
    </row>
    <row r="175" spans="1:119" ht="12.75" x14ac:dyDescent="0.2">
      <c r="A175" s="1">
        <v>143</v>
      </c>
      <c r="B175" s="89" t="s">
        <v>268</v>
      </c>
      <c r="C175" s="71">
        <v>474</v>
      </c>
      <c r="D175" s="7"/>
      <c r="E175" s="7"/>
      <c r="F175" s="7" t="str">
        <f xml:space="preserve"> VLOOKUP( $A175 &amp; F$1, TEXTDF, Sprachwahlcode + 1, FALSE )</f>
        <v>Sparprozess (hauptsächlich techn. Verzinsung)</v>
      </c>
      <c r="G175" s="113"/>
      <c r="H175" s="115"/>
      <c r="I175" s="144">
        <f xml:space="preserve"> MAX($H$4,$L$5) * W175 + MAX($I$4,$L$5) * AB175 + MAX($J$4,$L$5) * AG175 + MAX($K$4,$L$5) * AL175 + MAX($L$4,$L$5) * AQ175 + MAX($I$5,$L$5) * BA175 + MAX($H$5,$L$5) * AV175 + MAX($J$5,$L$5) * BF175 + MAX($K$5,$L$5) * BK175</f>
        <v>2890193.3530869717</v>
      </c>
      <c r="J175" s="321"/>
      <c r="K175" s="144">
        <f xml:space="preserve"> MAX($H$4,$L$5) * Y175 + MAX($I$4,$L$5) * AD175 + MAX($J$4,$L$5) * AI175 + MAX($K$4,$L$5) * AN175 + MAX($L$4,$L$5) * AS175 + MAX($I$5,$L$5) * BC175 + MAX($H$5,$L$5) * AX175 + MAX($J$5,$L$5) * BH175 + MAX($K$5,$L$5) * BM175</f>
        <v>256199.4963089377</v>
      </c>
      <c r="L175" s="339"/>
      <c r="M175" s="566" t="str">
        <f xml:space="preserve"> VLOOKUP( $A175 &amp; M$1, TEXTDF, Sprachwahlcode + 1, FALSE )</f>
        <v xml:space="preserve"> Sparprozess</v>
      </c>
      <c r="N175" s="567">
        <f>I175+K175</f>
        <v>3146392.8493959093</v>
      </c>
      <c r="O175" s="39"/>
      <c r="P175" s="40"/>
      <c r="Q175" s="115"/>
      <c r="R175" s="518">
        <v>3027384.1305001862</v>
      </c>
      <c r="S175" s="323"/>
      <c r="T175" s="518">
        <v>244092.44611833483</v>
      </c>
      <c r="U175" s="341"/>
      <c r="V175" s="106"/>
      <c r="W175" s="149">
        <v>1132061.0784357707</v>
      </c>
      <c r="X175" s="107"/>
      <c r="Y175" s="149">
        <v>162892.93780738764</v>
      </c>
      <c r="Z175" s="570"/>
      <c r="AA175" s="106"/>
      <c r="AB175" s="149">
        <v>897988.73838533752</v>
      </c>
      <c r="AC175" s="107"/>
      <c r="AD175" s="149">
        <v>0</v>
      </c>
      <c r="AE175" s="570"/>
      <c r="AF175" s="106"/>
      <c r="AG175" s="149">
        <v>217470.91241999998</v>
      </c>
      <c r="AH175" s="107"/>
      <c r="AI175" s="149">
        <v>42653.540910000003</v>
      </c>
      <c r="AJ175" s="570"/>
      <c r="AK175" s="106"/>
      <c r="AL175" s="144">
        <v>213923.47733279006</v>
      </c>
      <c r="AM175" s="107"/>
      <c r="AN175" s="144">
        <v>14923.864256935061</v>
      </c>
      <c r="AO175" s="570"/>
      <c r="AP175" s="106"/>
      <c r="AQ175" s="149">
        <v>150830.60243583709</v>
      </c>
      <c r="AR175" s="107"/>
      <c r="AS175" s="149">
        <v>5679.6433608967318</v>
      </c>
      <c r="AT175" s="570"/>
      <c r="AU175" s="106"/>
      <c r="AV175" s="149">
        <v>61177.741203597776</v>
      </c>
      <c r="AW175" s="107"/>
      <c r="AX175" s="149">
        <v>0</v>
      </c>
      <c r="AY175" s="570"/>
      <c r="AZ175" s="106"/>
      <c r="BA175" s="149">
        <v>155458.36073807321</v>
      </c>
      <c r="BB175" s="107"/>
      <c r="BC175" s="149">
        <v>25513.740314636125</v>
      </c>
      <c r="BD175" s="570"/>
      <c r="BE175" s="106"/>
      <c r="BF175" s="149">
        <v>60570.979704999998</v>
      </c>
      <c r="BG175" s="107"/>
      <c r="BH175" s="149">
        <v>4535.7696590821397</v>
      </c>
      <c r="BI175" s="570"/>
      <c r="BJ175" s="106"/>
      <c r="BK175" s="149">
        <v>711.462430566016</v>
      </c>
      <c r="BL175" s="107"/>
      <c r="BM175" s="149">
        <v>0</v>
      </c>
      <c r="BN175" s="570"/>
      <c r="BO175" s="367"/>
      <c r="BP175" s="155"/>
      <c r="BQ175" s="155"/>
      <c r="BR175" s="155"/>
      <c r="BS175" s="155"/>
      <c r="BT175" s="155"/>
      <c r="BU175" s="155"/>
      <c r="BV175" s="155"/>
      <c r="BW175" s="155"/>
      <c r="BX175" s="155"/>
      <c r="BY175" s="155"/>
      <c r="DN175" s="716">
        <v>474</v>
      </c>
      <c r="DO175" s="3" t="b">
        <f t="shared" si="21"/>
        <v>1</v>
      </c>
    </row>
    <row r="176" spans="1:119" ht="12.75" x14ac:dyDescent="0.2">
      <c r="A176" s="1">
        <v>144</v>
      </c>
      <c r="B176" s="89" t="s">
        <v>269</v>
      </c>
      <c r="C176" s="71">
        <v>475</v>
      </c>
      <c r="D176" s="7"/>
      <c r="E176" s="7"/>
      <c r="F176" s="113" t="str">
        <f xml:space="preserve"> VLOOKUP( $A176 &amp; F$1, TEXTDF, Sprachwahlcode + 1, FALSE )</f>
        <v>Risikoprozess (hauptsächlich Todesfall- und Invaliditätsleistungen)</v>
      </c>
      <c r="G176" s="113"/>
      <c r="H176" s="115"/>
      <c r="I176" s="144">
        <f xml:space="preserve"> MAX($H$4,$L$5) * W176 + MAX($I$4,$L$5) * AB176 + MAX($J$4,$L$5) * AG176 + MAX($K$4,$L$5) * AL176 + MAX($L$4,$L$5) * AQ176 + MAX($I$5,$L$5) * BA176 + MAX($H$5,$L$5) * AV176 + MAX($J$5,$L$5) * BF176 + MAX($K$5,$L$5) * BK176</f>
        <v>1198484.1897586093</v>
      </c>
      <c r="J176" s="585"/>
      <c r="K176" s="144">
        <f xml:space="preserve"> MAX($H$4,$L$5) * Y176 + MAX($I$4,$L$5) * AD176 + MAX($J$4,$L$5) * AI176 + MAX($K$4,$L$5) * AN176 + MAX($L$4,$L$5) * AS176 + MAX($I$5,$L$5) * BC176 + MAX($H$5,$L$5) * AX176 + MAX($J$5,$L$5) * BH176 + MAX($K$5,$L$5) * BM176</f>
        <v>255749.8276325239</v>
      </c>
      <c r="L176" s="571"/>
      <c r="M176" s="566" t="str">
        <f xml:space="preserve"> VLOOKUP( $A176 &amp; M$1, TEXTDF, Sprachwahlcode + 1, FALSE )</f>
        <v xml:space="preserve"> Risikoprozess</v>
      </c>
      <c r="N176" s="567">
        <f>I176+K176</f>
        <v>1454234.0173911331</v>
      </c>
      <c r="O176" s="39"/>
      <c r="P176" s="40"/>
      <c r="Q176" s="115"/>
      <c r="R176" s="518">
        <v>1192390.4585442434</v>
      </c>
      <c r="S176" s="585"/>
      <c r="T176" s="518">
        <v>259926.681851692</v>
      </c>
      <c r="U176" s="572"/>
      <c r="V176" s="121"/>
      <c r="W176" s="149">
        <v>304264.28015460097</v>
      </c>
      <c r="X176" s="586"/>
      <c r="Y176" s="149">
        <v>63739.945829578231</v>
      </c>
      <c r="Z176" s="530"/>
      <c r="AA176" s="121"/>
      <c r="AB176" s="149">
        <v>283734.47908100876</v>
      </c>
      <c r="AC176" s="586"/>
      <c r="AD176" s="149">
        <v>33474.237834869418</v>
      </c>
      <c r="AE176" s="530"/>
      <c r="AF176" s="121"/>
      <c r="AG176" s="149">
        <v>103346.29985194352</v>
      </c>
      <c r="AH176" s="586"/>
      <c r="AI176" s="149">
        <v>32469.405575879897</v>
      </c>
      <c r="AJ176" s="530"/>
      <c r="AK176" s="121"/>
      <c r="AL176" s="144">
        <v>140994.93089291395</v>
      </c>
      <c r="AM176" s="586"/>
      <c r="AN176" s="144">
        <v>40464.497000110969</v>
      </c>
      <c r="AO176" s="530"/>
      <c r="AP176" s="121"/>
      <c r="AQ176" s="149">
        <v>69107.379248258949</v>
      </c>
      <c r="AR176" s="586"/>
      <c r="AS176" s="149">
        <v>341.79804910326828</v>
      </c>
      <c r="AT176" s="530"/>
      <c r="AU176" s="121"/>
      <c r="AV176" s="149">
        <v>23629.587300055467</v>
      </c>
      <c r="AW176" s="586"/>
      <c r="AX176" s="149">
        <v>0</v>
      </c>
      <c r="AY176" s="530"/>
      <c r="AZ176" s="121"/>
      <c r="BA176" s="149">
        <v>91564.474878157256</v>
      </c>
      <c r="BB176" s="586"/>
      <c r="BC176" s="149">
        <v>72513.812687419588</v>
      </c>
      <c r="BD176" s="530"/>
      <c r="BE176" s="121"/>
      <c r="BF176" s="149">
        <v>181791.12695565636</v>
      </c>
      <c r="BG176" s="586"/>
      <c r="BH176" s="149">
        <v>12746.130655562547</v>
      </c>
      <c r="BI176" s="530"/>
      <c r="BJ176" s="121"/>
      <c r="BK176" s="149">
        <v>51.631396013999421</v>
      </c>
      <c r="BL176" s="586"/>
      <c r="BM176" s="149">
        <v>0</v>
      </c>
      <c r="BN176" s="530"/>
      <c r="BO176" s="367"/>
      <c r="BP176" s="367"/>
      <c r="BQ176" s="155"/>
      <c r="BR176" s="155"/>
      <c r="BS176" s="155"/>
      <c r="BT176" s="155"/>
      <c r="BU176" s="155"/>
      <c r="BV176" s="155"/>
      <c r="BW176" s="155"/>
      <c r="BX176" s="155"/>
      <c r="BY176" s="155"/>
      <c r="DN176" s="716">
        <v>475</v>
      </c>
      <c r="DO176" s="3" t="b">
        <f t="shared" si="21"/>
        <v>1</v>
      </c>
    </row>
    <row r="177" spans="1:119" ht="13.5" thickBot="1" x14ac:dyDescent="0.25">
      <c r="A177" s="1">
        <v>145</v>
      </c>
      <c r="B177" s="89" t="s">
        <v>270</v>
      </c>
      <c r="C177" s="71">
        <v>476</v>
      </c>
      <c r="D177" s="7"/>
      <c r="E177" s="7"/>
      <c r="F177" s="113" t="str">
        <f xml:space="preserve"> VLOOKUP( $A177 &amp; F$1, TEXTDF, Sprachwahlcode + 1, FALSE )</f>
        <v>Kostenprozess (hauptsächlich Verwaltungskosten)</v>
      </c>
      <c r="G177" s="113"/>
      <c r="H177" s="115"/>
      <c r="I177" s="573">
        <f xml:space="preserve"> MAX($H$4,$L$5) * W177 + MAX($I$4,$L$5) * AB177 + MAX($J$4,$L$5) * AG177 + MAX($K$4,$L$5) * AL177 + MAX($L$4,$L$5) * AQ177 + MAX($I$5,$L$5) * BA177 + MAX($H$5,$L$5) * AV177 + MAX($J$5,$L$5) * BF177 + MAX($K$5,$L$5) * BK177</f>
        <v>704643.80669070198</v>
      </c>
      <c r="J177" s="523">
        <f xml:space="preserve"> MAX($H$4,$L$5) * X177 + MAX($I$4,$L$5) * AC177 + MAX($J$4,$L$5) * AH177 + MAX($K$4,$L$5) * AM177 + MAX($L$4,$L$5) * AR177 + MAX($I$5,$L$5) * BB177 + MAX($H$5,$L$5) * AW177 + MAX($J$5,$L$5) * BG177 + MAX($K$5,$L$5) * BL177</f>
        <v>4793321.3495362829</v>
      </c>
      <c r="K177" s="573">
        <f xml:space="preserve"> MAX($H$4,$L$5) * Y177 + MAX($I$4,$L$5) * AD177 + MAX($J$4,$L$5) * AI177 + MAX($K$4,$L$5) * AN177 + MAX($L$4,$L$5) * AS177 + MAX($I$5,$L$5) * BC177 + MAX($H$5,$L$5) * AX177 + MAX($J$5,$L$5) * BH177 + MAX($K$5,$L$5) * BM177</f>
        <v>68570.15925929384</v>
      </c>
      <c r="L177" s="523">
        <f xml:space="preserve"> MAX($H$4,$L$5) * Z177 + MAX($I$4,$L$5) * AE177 + MAX($J$4,$L$5) * AJ177 + MAX($K$4,$L$5) * AO177 + MAX($L$4,$L$5) * AT177 + MAX($I$5,$L$5) * BD177 + MAX($H$5,$L$5) * AY177 + MAX($J$5,$L$5) * BI177 + MAX($K$5,$L$5) * BN177</f>
        <v>580519.48320075555</v>
      </c>
      <c r="M177" s="566" t="str">
        <f xml:space="preserve"> VLOOKUP( $A177 &amp; M$1, TEXTDF, Sprachwahlcode + 1, FALSE )</f>
        <v xml:space="preserve"> Kostenprozess</v>
      </c>
      <c r="N177" s="567">
        <f>I177+K177</f>
        <v>773213.96594999579</v>
      </c>
      <c r="O177" s="39"/>
      <c r="P177" s="40"/>
      <c r="Q177" s="115"/>
      <c r="R177" s="575">
        <v>691507.5595673261</v>
      </c>
      <c r="S177" s="526">
        <v>4911282.148611756</v>
      </c>
      <c r="T177" s="575">
        <v>65221.260719620623</v>
      </c>
      <c r="U177" s="526">
        <v>569240.38868964743</v>
      </c>
      <c r="V177" s="121"/>
      <c r="W177" s="149">
        <v>194446.87324019353</v>
      </c>
      <c r="X177" s="529">
        <v>1630772.2318305653</v>
      </c>
      <c r="Y177" s="149">
        <v>15989.305934125432</v>
      </c>
      <c r="Z177" s="587">
        <v>242622.18957109132</v>
      </c>
      <c r="AA177" s="121"/>
      <c r="AB177" s="149">
        <v>179017.82296978435</v>
      </c>
      <c r="AC177" s="529">
        <v>1360741.0404361305</v>
      </c>
      <c r="AD177" s="149">
        <v>7463.9845079378319</v>
      </c>
      <c r="AE177" s="587">
        <v>40938.222342807247</v>
      </c>
      <c r="AF177" s="121"/>
      <c r="AG177" s="149">
        <v>64096.141670796984</v>
      </c>
      <c r="AH177" s="529">
        <v>384913.35394274048</v>
      </c>
      <c r="AI177" s="149">
        <v>15308.19991920306</v>
      </c>
      <c r="AJ177" s="587">
        <v>90431.146405082967</v>
      </c>
      <c r="AK177" s="121"/>
      <c r="AL177" s="144">
        <v>66131.163281422589</v>
      </c>
      <c r="AM177" s="523">
        <v>421049.57150712656</v>
      </c>
      <c r="AN177" s="144">
        <v>20603.845266925171</v>
      </c>
      <c r="AO177" s="588">
        <v>75992.206523971196</v>
      </c>
      <c r="AP177" s="121"/>
      <c r="AQ177" s="149">
        <v>57159.991527903847</v>
      </c>
      <c r="AR177" s="529">
        <v>277097.97321199987</v>
      </c>
      <c r="AS177" s="149">
        <v>532.60268999999994</v>
      </c>
      <c r="AT177" s="587">
        <v>6554.0441000000001</v>
      </c>
      <c r="AU177" s="121"/>
      <c r="AV177" s="149">
        <v>23578.851999999999</v>
      </c>
      <c r="AW177" s="529">
        <v>108386.18050365325</v>
      </c>
      <c r="AX177" s="149">
        <v>0</v>
      </c>
      <c r="AY177" s="587">
        <v>0</v>
      </c>
      <c r="AZ177" s="121"/>
      <c r="BA177" s="149">
        <v>90215.820891660012</v>
      </c>
      <c r="BB177" s="529">
        <v>337238.6565078905</v>
      </c>
      <c r="BC177" s="149">
        <v>4849.1863583399991</v>
      </c>
      <c r="BD177" s="587">
        <v>102876.7393603957</v>
      </c>
      <c r="BE177" s="121"/>
      <c r="BF177" s="149">
        <v>29334.244638940643</v>
      </c>
      <c r="BG177" s="529">
        <v>271696.35129959701</v>
      </c>
      <c r="BH177" s="149">
        <v>3823.0345827623578</v>
      </c>
      <c r="BI177" s="587">
        <v>21104.934897407042</v>
      </c>
      <c r="BJ177" s="121"/>
      <c r="BK177" s="149">
        <v>662.89647000000014</v>
      </c>
      <c r="BL177" s="529">
        <v>1425.9902965800156</v>
      </c>
      <c r="BM177" s="149">
        <v>0</v>
      </c>
      <c r="BN177" s="587">
        <v>0</v>
      </c>
      <c r="BO177" s="155"/>
      <c r="BP177" s="155"/>
      <c r="BQ177" s="155"/>
      <c r="BR177" s="155"/>
      <c r="BS177" s="155"/>
      <c r="BT177" s="155"/>
      <c r="BU177" s="155"/>
      <c r="BV177" s="155"/>
      <c r="BW177" s="155"/>
      <c r="BX177" s="155"/>
      <c r="BY177" s="155"/>
      <c r="DN177" s="716">
        <v>476</v>
      </c>
      <c r="DO177" s="3" t="b">
        <f t="shared" si="21"/>
        <v>1</v>
      </c>
    </row>
    <row r="178" spans="1:119" ht="12.75" x14ac:dyDescent="0.2">
      <c r="A178" s="1">
        <v>146</v>
      </c>
      <c r="B178" s="89" t="s">
        <v>271</v>
      </c>
      <c r="C178" s="71">
        <v>477</v>
      </c>
      <c r="D178" s="7"/>
      <c r="E178" s="589" t="str">
        <f xml:space="preserve"> VLOOKUP( $A178 &amp; E$1, TEXTDF, Sprachwahlcode + 1, FALSE )</f>
        <v>Bruttoergebnis der Betriebsrechnung  b)</v>
      </c>
      <c r="F178" s="107"/>
      <c r="G178" s="113"/>
      <c r="H178" s="590"/>
      <c r="I178" s="591"/>
      <c r="J178" s="592">
        <f xml:space="preserve"> MAX($H$4,$L$5) * X178 + MAX($I$4,$L$5) * AC178 + MAX($J$4,$L$5) * AH178 + MAX($K$4,$L$5) * AM178 + MAX($L$4,$L$5) * AR178 + MAX($I$5,$L$5) * BB178 + MAX($H$5,$L$5) * AW178 + MAX($J$5,$L$5) * BG178 + MAX($K$5,$L$5) * BL178</f>
        <v>1321250.6983298687</v>
      </c>
      <c r="K178" s="316"/>
      <c r="L178" s="592">
        <f xml:space="preserve"> MAX($H$4,$L$5) * Z178 + MAX($I$4,$L$5) * AE178 + MAX($J$4,$L$5) * AJ178 + MAX($K$4,$L$5) * AO178 + MAX($L$4,$L$5) * AT178 + MAX($I$5,$L$5) * BD178 + MAX($H$5,$L$5) * AY178 + MAX($J$5,$L$5) * BI178 + MAX($K$5,$L$5) * BN178</f>
        <v>337784.50578881259</v>
      </c>
      <c r="M178" s="282"/>
      <c r="N178" s="593"/>
      <c r="O178" s="76"/>
      <c r="P178" s="40"/>
      <c r="Q178" s="594"/>
      <c r="R178" s="595"/>
      <c r="S178" s="596">
        <v>2146144.7198794852</v>
      </c>
      <c r="T178" s="318"/>
      <c r="U178" s="596">
        <v>422755.75085153535</v>
      </c>
      <c r="V178" s="121"/>
      <c r="W178" s="597"/>
      <c r="X178" s="270">
        <v>229290.28171548457</v>
      </c>
      <c r="Y178" s="598"/>
      <c r="Z178" s="599">
        <v>112337.31664535636</v>
      </c>
      <c r="AA178" s="121"/>
      <c r="AB178" s="597"/>
      <c r="AC178" s="270">
        <v>492094.35580075881</v>
      </c>
      <c r="AD178" s="598"/>
      <c r="AE178" s="599">
        <v>43032.023577793399</v>
      </c>
      <c r="AF178" s="121"/>
      <c r="AG178" s="597"/>
      <c r="AH178" s="270">
        <v>167546.10458803957</v>
      </c>
      <c r="AI178" s="598"/>
      <c r="AJ178" s="599">
        <v>37939.798024136981</v>
      </c>
      <c r="AK178" s="121"/>
      <c r="AL178" s="597"/>
      <c r="AM178" s="271">
        <v>194235.45854351122</v>
      </c>
      <c r="AN178" s="598"/>
      <c r="AO178" s="600">
        <v>56835.566628141067</v>
      </c>
      <c r="AP178" s="121"/>
      <c r="AQ178" s="597"/>
      <c r="AR178" s="270">
        <v>140966.62834000052</v>
      </c>
      <c r="AS178" s="598"/>
      <c r="AT178" s="599">
        <v>-2693.8621300000937</v>
      </c>
      <c r="AU178" s="121"/>
      <c r="AV178" s="597"/>
      <c r="AW178" s="270">
        <v>11880.531046346776</v>
      </c>
      <c r="AX178" s="598"/>
      <c r="AY178" s="599">
        <v>0</v>
      </c>
      <c r="AZ178" s="121"/>
      <c r="BA178" s="597"/>
      <c r="BB178" s="270">
        <v>59882.166726818308</v>
      </c>
      <c r="BC178" s="598"/>
      <c r="BD178" s="599">
        <v>65479.672909297864</v>
      </c>
      <c r="BE178" s="121"/>
      <c r="BF178" s="597"/>
      <c r="BG178" s="270">
        <v>20929.807418908982</v>
      </c>
      <c r="BH178" s="598"/>
      <c r="BI178" s="599">
        <v>24853.990134086958</v>
      </c>
      <c r="BJ178" s="121"/>
      <c r="BK178" s="597"/>
      <c r="BL178" s="270">
        <v>4425.3641500000003</v>
      </c>
      <c r="BM178" s="598"/>
      <c r="BN178" s="599">
        <v>0</v>
      </c>
      <c r="BO178" s="155"/>
      <c r="BP178" s="367"/>
      <c r="BQ178" s="155"/>
      <c r="BR178" s="155"/>
      <c r="BS178" s="155"/>
      <c r="BT178" s="155"/>
      <c r="BU178" s="155"/>
      <c r="BV178" s="155"/>
      <c r="BW178" s="155"/>
      <c r="BX178" s="155"/>
      <c r="BY178" s="155"/>
      <c r="DN178" s="716">
        <v>477</v>
      </c>
      <c r="DO178" s="3" t="b">
        <f t="shared" si="21"/>
        <v>1</v>
      </c>
    </row>
    <row r="179" spans="1:119" ht="17.25" customHeight="1" x14ac:dyDescent="0.2">
      <c r="A179" s="1">
        <v>147</v>
      </c>
      <c r="B179" s="89"/>
      <c r="C179" s="71" t="s">
        <v>272</v>
      </c>
      <c r="D179" s="7"/>
      <c r="E179" s="90" t="str">
        <f xml:space="preserve"> VLOOKUP( $A179 &amp; E$1, TEXTDF, Sprachwahlcode + 1, FALSE )</f>
        <v>Äufnung (+) oder Auflösung (-) technischer Rückstellungen</v>
      </c>
      <c r="F179" s="107"/>
      <c r="G179" s="113"/>
      <c r="H179" s="72"/>
      <c r="I179" s="316"/>
      <c r="J179" s="601"/>
      <c r="K179" s="316"/>
      <c r="L179" s="601"/>
      <c r="M179" s="282"/>
      <c r="N179" s="593"/>
      <c r="O179" s="76"/>
      <c r="P179" s="77"/>
      <c r="Q179" s="348"/>
      <c r="R179" s="318"/>
      <c r="S179" s="602"/>
      <c r="T179" s="318"/>
      <c r="U179" s="602"/>
      <c r="V179" s="56"/>
      <c r="W179" s="603"/>
      <c r="X179" s="207"/>
      <c r="Y179" s="57"/>
      <c r="Z179" s="148"/>
      <c r="AA179" s="56"/>
      <c r="AB179" s="603"/>
      <c r="AC179" s="207"/>
      <c r="AD179" s="57"/>
      <c r="AE179" s="148"/>
      <c r="AF179" s="56"/>
      <c r="AG179" s="603"/>
      <c r="AH179" s="207"/>
      <c r="AI179" s="57"/>
      <c r="AJ179" s="148"/>
      <c r="AK179" s="56"/>
      <c r="AL179" s="603"/>
      <c r="AM179" s="207"/>
      <c r="AN179" s="57"/>
      <c r="AO179" s="148"/>
      <c r="AP179" s="56"/>
      <c r="AQ179" s="603"/>
      <c r="AR179" s="207"/>
      <c r="AS179" s="57"/>
      <c r="AT179" s="148"/>
      <c r="AU179" s="56"/>
      <c r="AV179" s="603"/>
      <c r="AW179" s="207"/>
      <c r="AX179" s="57"/>
      <c r="AY179" s="148"/>
      <c r="AZ179" s="56"/>
      <c r="BA179" s="603"/>
      <c r="BB179" s="207"/>
      <c r="BC179" s="57"/>
      <c r="BD179" s="148"/>
      <c r="BE179" s="56"/>
      <c r="BF179" s="603"/>
      <c r="BG179" s="207"/>
      <c r="BH179" s="57"/>
      <c r="BI179" s="148"/>
      <c r="BJ179" s="56"/>
      <c r="BK179" s="603"/>
      <c r="BL179" s="207"/>
      <c r="BM179" s="57"/>
      <c r="BN179" s="148"/>
      <c r="BO179" s="155"/>
      <c r="BP179" s="367"/>
      <c r="BQ179" s="155"/>
      <c r="BR179" s="155"/>
      <c r="BS179" s="155"/>
      <c r="BT179" s="155"/>
      <c r="BU179" s="155"/>
      <c r="BV179" s="155"/>
      <c r="BW179" s="155"/>
      <c r="BX179" s="155"/>
      <c r="BY179" s="155"/>
      <c r="DN179" s="715" t="s">
        <v>272</v>
      </c>
      <c r="DO179" s="3" t="b">
        <f t="shared" si="21"/>
        <v>1</v>
      </c>
    </row>
    <row r="180" spans="1:119" ht="12.75" x14ac:dyDescent="0.2">
      <c r="A180" s="1">
        <v>148</v>
      </c>
      <c r="B180" s="89"/>
      <c r="C180" s="71" t="s">
        <v>273</v>
      </c>
      <c r="D180" s="7"/>
      <c r="E180" s="90" t="str">
        <f xml:space="preserve"> VLOOKUP( $A180 &amp; E$1, TEXTDF, Sprachwahlcode + 1, FALSE )</f>
        <v xml:space="preserve">    im Sparprozess</v>
      </c>
      <c r="F180" s="107"/>
      <c r="G180" s="113"/>
      <c r="H180" s="72"/>
      <c r="I180" s="604"/>
      <c r="J180" s="601"/>
      <c r="K180" s="316"/>
      <c r="L180" s="601"/>
      <c r="M180" s="605"/>
      <c r="N180" s="559" t="str">
        <f xml:space="preserve"> VLOOKUP( $A180 &amp; N$1, TEXTDF, Sprachwahlcode + 1, FALSE )</f>
        <v>Zusammenzug</v>
      </c>
      <c r="O180" s="76"/>
      <c r="P180" s="77"/>
      <c r="Q180" s="348"/>
      <c r="R180" s="606"/>
      <c r="S180" s="602"/>
      <c r="T180" s="318"/>
      <c r="U180" s="602"/>
      <c r="V180" s="56"/>
      <c r="W180" s="263"/>
      <c r="X180" s="207"/>
      <c r="Y180" s="57"/>
      <c r="Z180" s="148"/>
      <c r="AA180" s="56"/>
      <c r="AB180" s="263"/>
      <c r="AC180" s="207"/>
      <c r="AD180" s="57"/>
      <c r="AE180" s="148"/>
      <c r="AF180" s="56"/>
      <c r="AG180" s="263"/>
      <c r="AH180" s="207"/>
      <c r="AI180" s="57"/>
      <c r="AJ180" s="148"/>
      <c r="AK180" s="56"/>
      <c r="AL180" s="263"/>
      <c r="AM180" s="207"/>
      <c r="AN180" s="57"/>
      <c r="AO180" s="148"/>
      <c r="AP180" s="56"/>
      <c r="AQ180" s="263"/>
      <c r="AR180" s="207"/>
      <c r="AS180" s="57"/>
      <c r="AT180" s="148"/>
      <c r="AU180" s="56"/>
      <c r="AV180" s="263"/>
      <c r="AW180" s="207"/>
      <c r="AX180" s="57"/>
      <c r="AY180" s="148"/>
      <c r="AZ180" s="56"/>
      <c r="BA180" s="263"/>
      <c r="BB180" s="207"/>
      <c r="BC180" s="57"/>
      <c r="BD180" s="148"/>
      <c r="BE180" s="56"/>
      <c r="BF180" s="263"/>
      <c r="BG180" s="207"/>
      <c r="BH180" s="57"/>
      <c r="BI180" s="148"/>
      <c r="BJ180" s="56"/>
      <c r="BK180" s="263"/>
      <c r="BL180" s="207"/>
      <c r="BM180" s="57"/>
      <c r="BN180" s="148"/>
      <c r="BO180" s="155"/>
      <c r="BP180" s="367"/>
      <c r="BQ180" s="155"/>
      <c r="BR180" s="155"/>
      <c r="BS180" s="155"/>
      <c r="BT180" s="155"/>
      <c r="BU180" s="155"/>
      <c r="BV180" s="155"/>
      <c r="BW180" s="155"/>
      <c r="BX180" s="155"/>
      <c r="BY180" s="155"/>
      <c r="DN180" s="715" t="s">
        <v>273</v>
      </c>
      <c r="DO180" s="3" t="b">
        <f t="shared" si="21"/>
        <v>1</v>
      </c>
    </row>
    <row r="181" spans="1:119" ht="12.75" x14ac:dyDescent="0.2">
      <c r="A181" s="1">
        <v>149</v>
      </c>
      <c r="B181" s="89" t="s">
        <v>274</v>
      </c>
      <c r="C181" s="71">
        <v>478</v>
      </c>
      <c r="D181" s="7"/>
      <c r="E181" s="7"/>
      <c r="F181" s="107" t="str">
        <f xml:space="preserve"> VLOOKUP( $A181 &amp; F$1, TEXTDF, Sprachwahlcode + 1, FALSE )</f>
        <v>Langlebigkeitsrisiko</v>
      </c>
      <c r="G181" s="113"/>
      <c r="H181" s="100"/>
      <c r="I181" s="117">
        <f xml:space="preserve"> MAX($H$4,$L$5) * W181 + MAX($I$4,$L$5) * AB181 + MAX($J$4,$L$5) * AG181 + MAX($K$4,$L$5) * AL181 + MAX($L$4,$L$5) * AQ181 + MAX($I$5,$L$5) * BA181 + MAX($H$5,$L$5) * AV181 + MAX($J$5,$L$5) * BF181 + MAX($K$5,$L$5) * BK181</f>
        <v>192012.05391698651</v>
      </c>
      <c r="J181" s="607"/>
      <c r="K181" s="144">
        <f xml:space="preserve"> MAX($H$4,$L$5) * Y181 + MAX($I$4,$L$5) * AD181 + MAX($J$4,$L$5) * AI181 + MAX($K$4,$L$5) * AN181 + MAX($L$4,$L$5) * AS181 + MAX($I$5,$L$5) * BC181 + MAX($H$5,$L$5) * AX181 + MAX($J$5,$L$5) * BH181 + MAX($K$5,$L$5) * BM181</f>
        <v>-1335.1720481280754</v>
      </c>
      <c r="L181" s="608"/>
      <c r="M181" s="566" t="str">
        <f xml:space="preserve"> VLOOKUP( $A181 &amp; M$1, TEXTDF, Sprachwahlcode + 1, FALSE )</f>
        <v xml:space="preserve"> Sparprozess</v>
      </c>
      <c r="N181" s="567">
        <f>I181+K181</f>
        <v>190676.88186885844</v>
      </c>
      <c r="O181" s="76"/>
      <c r="P181" s="77"/>
      <c r="Q181" s="100"/>
      <c r="R181" s="568">
        <v>1026727.4896067784</v>
      </c>
      <c r="S181" s="609"/>
      <c r="T181" s="518">
        <v>75737.211402678571</v>
      </c>
      <c r="U181" s="610"/>
      <c r="V181" s="106"/>
      <c r="W181" s="147">
        <v>-69508.319000000003</v>
      </c>
      <c r="X181" s="611"/>
      <c r="Y181" s="147">
        <v>-19591.681</v>
      </c>
      <c r="Z181" s="612"/>
      <c r="AA181" s="106"/>
      <c r="AB181" s="147">
        <v>27781.949980000049</v>
      </c>
      <c r="AC181" s="611"/>
      <c r="AD181" s="147">
        <v>0</v>
      </c>
      <c r="AE181" s="612"/>
      <c r="AF181" s="106"/>
      <c r="AG181" s="147">
        <v>115500</v>
      </c>
      <c r="AH181" s="611"/>
      <c r="AI181" s="147">
        <v>5200</v>
      </c>
      <c r="AJ181" s="612"/>
      <c r="AK181" s="106"/>
      <c r="AL181" s="117">
        <v>77900</v>
      </c>
      <c r="AM181" s="611"/>
      <c r="AN181" s="117">
        <v>438.46</v>
      </c>
      <c r="AO181" s="612"/>
      <c r="AP181" s="106"/>
      <c r="AQ181" s="147">
        <v>5000</v>
      </c>
      <c r="AR181" s="611"/>
      <c r="AS181" s="147">
        <v>1000</v>
      </c>
      <c r="AT181" s="612"/>
      <c r="AU181" s="106"/>
      <c r="AV181" s="147">
        <v>1700</v>
      </c>
      <c r="AW181" s="611"/>
      <c r="AX181" s="147">
        <v>0</v>
      </c>
      <c r="AY181" s="612"/>
      <c r="AZ181" s="106"/>
      <c r="BA181" s="147">
        <v>27861.706356192997</v>
      </c>
      <c r="BB181" s="611"/>
      <c r="BC181" s="147">
        <v>11618.048951871926</v>
      </c>
      <c r="BD181" s="612"/>
      <c r="BE181" s="106"/>
      <c r="BF181" s="147">
        <v>3543.3844307934492</v>
      </c>
      <c r="BG181" s="611"/>
      <c r="BH181" s="147">
        <v>0</v>
      </c>
      <c r="BI181" s="612"/>
      <c r="BJ181" s="106"/>
      <c r="BK181" s="147">
        <v>2233.3321500000002</v>
      </c>
      <c r="BL181" s="611"/>
      <c r="BM181" s="147">
        <v>0</v>
      </c>
      <c r="BN181" s="612"/>
      <c r="BO181" s="155"/>
      <c r="BP181" s="367"/>
      <c r="BQ181" s="155"/>
      <c r="BR181" s="155"/>
      <c r="BS181" s="155"/>
      <c r="BT181" s="155"/>
      <c r="BU181" s="155"/>
      <c r="BV181" s="155"/>
      <c r="BW181" s="155"/>
      <c r="BX181" s="155"/>
      <c r="BY181" s="155"/>
      <c r="DN181" s="716">
        <v>478</v>
      </c>
      <c r="DO181" s="3" t="b">
        <f t="shared" si="21"/>
        <v>1</v>
      </c>
    </row>
    <row r="182" spans="1:119" ht="12.75" x14ac:dyDescent="0.2">
      <c r="A182" s="1">
        <v>150</v>
      </c>
      <c r="B182" s="89" t="s">
        <v>275</v>
      </c>
      <c r="C182" s="71">
        <v>479</v>
      </c>
      <c r="D182" s="7"/>
      <c r="E182" s="7"/>
      <c r="F182" s="113" t="str">
        <f xml:space="preserve"> VLOOKUP( $A182 &amp; F$1, TEXTDF, Sprachwahlcode + 1, FALSE )</f>
        <v>Deckungslücken bei Rentenumwandlung</v>
      </c>
      <c r="G182" s="113"/>
      <c r="H182" s="115"/>
      <c r="I182" s="117">
        <f xml:space="preserve"> MAX($H$4,$L$5) * W182 + MAX($I$4,$L$5) * AB182 + MAX($J$4,$L$5) * AG182 + MAX($K$4,$L$5) * AL182 + MAX($L$4,$L$5) * AQ182 + MAX($I$5,$L$5) * BA182 + MAX($H$5,$L$5) * AV182 + MAX($J$5,$L$5) * BF182 + MAX($K$5,$L$5) * BK182</f>
        <v>326198.43719080382</v>
      </c>
      <c r="J182" s="607"/>
      <c r="K182" s="117">
        <f xml:space="preserve"> MAX($H$4,$L$5) * Y182 + MAX($I$4,$L$5) * AD182 + MAX($J$4,$L$5) * AI182 + MAX($K$4,$L$5) * AN182 + MAX($L$4,$L$5) * AS182 + MAX($I$5,$L$5) * BC182 + MAX($H$5,$L$5) * AX182 + MAX($J$5,$L$5) * BH182 + MAX($K$5,$L$5) * BM182</f>
        <v>13975.872308078275</v>
      </c>
      <c r="L182" s="608"/>
      <c r="M182" s="566" t="str">
        <f xml:space="preserve"> VLOOKUP( $A182 &amp; M$1, TEXTDF, Sprachwahlcode + 1, FALSE )</f>
        <v xml:space="preserve"> Sparprozess</v>
      </c>
      <c r="N182" s="567">
        <f>I182+K182</f>
        <v>340174.3094988821</v>
      </c>
      <c r="O182" s="76"/>
      <c r="P182" s="77"/>
      <c r="Q182" s="115"/>
      <c r="R182" s="568">
        <v>416115.17586424534</v>
      </c>
      <c r="S182" s="609"/>
      <c r="T182" s="568">
        <v>43523.960791049903</v>
      </c>
      <c r="U182" s="610"/>
      <c r="V182" s="121"/>
      <c r="W182" s="147">
        <v>169269.158</v>
      </c>
      <c r="X182" s="611"/>
      <c r="Y182" s="147">
        <v>25930.842000000001</v>
      </c>
      <c r="Z182" s="264"/>
      <c r="AA182" s="121"/>
      <c r="AB182" s="147">
        <v>200000</v>
      </c>
      <c r="AC182" s="611"/>
      <c r="AD182" s="147">
        <v>0</v>
      </c>
      <c r="AE182" s="264"/>
      <c r="AF182" s="121"/>
      <c r="AG182" s="147">
        <v>-98600</v>
      </c>
      <c r="AH182" s="611"/>
      <c r="AI182" s="147">
        <v>-11600</v>
      </c>
      <c r="AJ182" s="264"/>
      <c r="AK182" s="121"/>
      <c r="AL182" s="117">
        <v>24400</v>
      </c>
      <c r="AM182" s="611"/>
      <c r="AN182" s="117">
        <v>-700</v>
      </c>
      <c r="AO182" s="264"/>
      <c r="AP182" s="121"/>
      <c r="AQ182" s="147">
        <v>10500</v>
      </c>
      <c r="AR182" s="611"/>
      <c r="AS182" s="147">
        <v>200</v>
      </c>
      <c r="AT182" s="264"/>
      <c r="AU182" s="121"/>
      <c r="AV182" s="147">
        <v>27000</v>
      </c>
      <c r="AW182" s="611"/>
      <c r="AX182" s="147">
        <v>0</v>
      </c>
      <c r="AY182" s="264"/>
      <c r="AZ182" s="121"/>
      <c r="BA182" s="147">
        <v>-6370.5518091961849</v>
      </c>
      <c r="BB182" s="611"/>
      <c r="BC182" s="147">
        <v>145.03030807827417</v>
      </c>
      <c r="BD182" s="264"/>
      <c r="BE182" s="121"/>
      <c r="BF182" s="147">
        <v>0</v>
      </c>
      <c r="BG182" s="611"/>
      <c r="BH182" s="147">
        <v>0</v>
      </c>
      <c r="BI182" s="264"/>
      <c r="BJ182" s="121"/>
      <c r="BK182" s="147">
        <v>-0.16900000000000048</v>
      </c>
      <c r="BL182" s="611"/>
      <c r="BM182" s="147">
        <v>0</v>
      </c>
      <c r="BN182" s="264"/>
      <c r="BO182" s="155"/>
      <c r="BP182" s="155"/>
      <c r="BQ182" s="155"/>
      <c r="BR182" s="155"/>
      <c r="BS182" s="155"/>
      <c r="BT182" s="155"/>
      <c r="BU182" s="155"/>
      <c r="BV182" s="155"/>
      <c r="BW182" s="155"/>
      <c r="BX182" s="155"/>
      <c r="BY182" s="155"/>
      <c r="DN182" s="716">
        <v>479</v>
      </c>
      <c r="DO182" s="3" t="b">
        <f t="shared" si="21"/>
        <v>1</v>
      </c>
    </row>
    <row r="183" spans="1:119" ht="12.75" x14ac:dyDescent="0.2">
      <c r="A183" s="1">
        <v>151</v>
      </c>
      <c r="B183" s="89" t="s">
        <v>276</v>
      </c>
      <c r="C183" s="71">
        <v>484</v>
      </c>
      <c r="D183" s="7"/>
      <c r="E183" s="7"/>
      <c r="F183" s="113" t="str">
        <f xml:space="preserve"> VLOOKUP( $A183 &amp; F$1, TEXTDF, Sprachwahlcode + 1, FALSE )</f>
        <v>Zinsgarantien</v>
      </c>
      <c r="G183" s="113"/>
      <c r="H183" s="115"/>
      <c r="I183" s="117">
        <f xml:space="preserve"> MAX($H$4,$L$5) * W183 + MAX($I$4,$L$5) * AB183 + MAX($J$4,$L$5) * AG183 + MAX($K$4,$L$5) * AL183 + MAX($L$4,$L$5) * AQ183 + MAX($I$5,$L$5) * BA183 + MAX($H$5,$L$5) * AV183 + MAX($J$5,$L$5) * BF183 + MAX($K$5,$L$5) * BK183</f>
        <v>130909.76699999999</v>
      </c>
      <c r="J183" s="607"/>
      <c r="K183" s="117">
        <f xml:space="preserve"> MAX($H$4,$L$5) * Y183 + MAX($I$4,$L$5) * AD183 + MAX($J$4,$L$5) * AI183 + MAX($K$4,$L$5) * AN183 + MAX($L$4,$L$5) * AS183 + MAX($I$5,$L$5) * BC183 + MAX($H$5,$L$5) * AX183 + MAX($J$5,$L$5) * BH183 + MAX($K$5,$L$5) * BM183</f>
        <v>-19491.349999999999</v>
      </c>
      <c r="L183" s="608"/>
      <c r="M183" s="566" t="str">
        <f xml:space="preserve"> VLOOKUP( $A183 &amp; M$1, TEXTDF, Sprachwahlcode + 1, FALSE )</f>
        <v xml:space="preserve"> Sparprozess</v>
      </c>
      <c r="N183" s="567">
        <f>I183+K183</f>
        <v>111418.41699999999</v>
      </c>
      <c r="O183" s="76"/>
      <c r="P183" s="77"/>
      <c r="Q183" s="115"/>
      <c r="R183" s="568">
        <v>82442.547999999995</v>
      </c>
      <c r="S183" s="609"/>
      <c r="T183" s="568">
        <v>-16962.803</v>
      </c>
      <c r="U183" s="610"/>
      <c r="V183" s="121"/>
      <c r="W183" s="147">
        <v>0</v>
      </c>
      <c r="X183" s="611"/>
      <c r="Y183" s="147">
        <v>0</v>
      </c>
      <c r="Z183" s="264"/>
      <c r="AA183" s="121"/>
      <c r="AB183" s="147">
        <v>0</v>
      </c>
      <c r="AC183" s="611"/>
      <c r="AD183" s="147">
        <v>0</v>
      </c>
      <c r="AE183" s="264"/>
      <c r="AF183" s="121"/>
      <c r="AG183" s="147">
        <v>76600</v>
      </c>
      <c r="AH183" s="611"/>
      <c r="AI183" s="147">
        <v>100</v>
      </c>
      <c r="AJ183" s="264"/>
      <c r="AK183" s="121"/>
      <c r="AL183" s="117">
        <v>-1200</v>
      </c>
      <c r="AM183" s="611"/>
      <c r="AN183" s="117">
        <v>0</v>
      </c>
      <c r="AO183" s="264"/>
      <c r="AP183" s="121"/>
      <c r="AQ183" s="147">
        <v>54500</v>
      </c>
      <c r="AR183" s="611"/>
      <c r="AS183" s="147">
        <v>-8500</v>
      </c>
      <c r="AT183" s="264"/>
      <c r="AU183" s="121"/>
      <c r="AV183" s="147">
        <v>-17060</v>
      </c>
      <c r="AW183" s="611"/>
      <c r="AX183" s="147">
        <v>0</v>
      </c>
      <c r="AY183" s="264"/>
      <c r="AZ183" s="121"/>
      <c r="BA183" s="147">
        <v>0</v>
      </c>
      <c r="BB183" s="611"/>
      <c r="BC183" s="147">
        <v>0</v>
      </c>
      <c r="BD183" s="264"/>
      <c r="BE183" s="121"/>
      <c r="BF183" s="147">
        <v>18069.767</v>
      </c>
      <c r="BG183" s="611"/>
      <c r="BH183" s="147">
        <v>-11091.35</v>
      </c>
      <c r="BI183" s="264"/>
      <c r="BJ183" s="121"/>
      <c r="BK183" s="147">
        <v>0</v>
      </c>
      <c r="BL183" s="611"/>
      <c r="BM183" s="147">
        <v>0</v>
      </c>
      <c r="BN183" s="264"/>
      <c r="BO183" s="155"/>
      <c r="BP183" s="155"/>
      <c r="BQ183" s="155"/>
      <c r="BR183" s="155"/>
      <c r="BS183" s="155"/>
      <c r="BT183" s="155"/>
      <c r="BU183" s="155"/>
      <c r="BV183" s="155"/>
      <c r="BW183" s="155"/>
      <c r="BX183" s="155"/>
      <c r="BY183" s="155"/>
      <c r="DN183" s="716">
        <v>484</v>
      </c>
      <c r="DO183" s="3" t="b">
        <f t="shared" si="21"/>
        <v>1</v>
      </c>
    </row>
    <row r="184" spans="1:119" ht="12.75" x14ac:dyDescent="0.2">
      <c r="A184" s="1">
        <v>152</v>
      </c>
      <c r="B184" s="89" t="s">
        <v>277</v>
      </c>
      <c r="C184" s="71">
        <v>483</v>
      </c>
      <c r="D184" s="7"/>
      <c r="E184" s="7"/>
      <c r="F184" s="113" t="str">
        <f xml:space="preserve"> VLOOKUP( $A184 &amp; F$1, TEXTDF, Sprachwahlcode + 1, FALSE )</f>
        <v>Wertschwankungen Kapitalanlagen</v>
      </c>
      <c r="G184" s="113"/>
      <c r="H184" s="115"/>
      <c r="I184" s="117">
        <f xml:space="preserve"> MAX($H$4,$L$5) * W184 + MAX($I$4,$L$5) * AB184 + MAX($J$4,$L$5) * AG184 + MAX($K$4,$L$5) * AL184 + MAX($L$4,$L$5) * AQ184 + MAX($I$5,$L$5) * BA184 + MAX($H$5,$L$5) * AV184 + MAX($J$5,$L$5) * BF184 + MAX($K$5,$L$5) * BK184</f>
        <v>-8500</v>
      </c>
      <c r="J184" s="607"/>
      <c r="K184" s="117">
        <f xml:space="preserve"> MAX($H$4,$L$5) * Y184 + MAX($I$4,$L$5) * AD184 + MAX($J$4,$L$5) * AI184 + MAX($K$4,$L$5) * AN184 + MAX($L$4,$L$5) * AS184 + MAX($I$5,$L$5) * BC184 + MAX($H$5,$L$5) * AX184 + MAX($J$5,$L$5) * BH184 + MAX($K$5,$L$5) * BM184</f>
        <v>14000</v>
      </c>
      <c r="L184" s="608"/>
      <c r="M184" s="566" t="str">
        <f xml:space="preserve"> VLOOKUP( $A184 &amp; M$1, TEXTDF, Sprachwahlcode + 1, FALSE )</f>
        <v xml:space="preserve"> Sparprozess</v>
      </c>
      <c r="N184" s="567">
        <f>I184+K184</f>
        <v>5500</v>
      </c>
      <c r="O184" s="76"/>
      <c r="P184" s="77"/>
      <c r="Q184" s="115"/>
      <c r="R184" s="568">
        <v>1000</v>
      </c>
      <c r="S184" s="609"/>
      <c r="T184" s="568">
        <v>0</v>
      </c>
      <c r="U184" s="610"/>
      <c r="V184" s="121"/>
      <c r="W184" s="147">
        <v>0</v>
      </c>
      <c r="X184" s="611"/>
      <c r="Y184" s="147">
        <v>0</v>
      </c>
      <c r="Z184" s="264"/>
      <c r="AA184" s="121"/>
      <c r="AB184" s="147">
        <v>0</v>
      </c>
      <c r="AC184" s="611"/>
      <c r="AD184" s="147">
        <v>0</v>
      </c>
      <c r="AE184" s="264"/>
      <c r="AF184" s="121"/>
      <c r="AG184" s="147">
        <v>0</v>
      </c>
      <c r="AH184" s="611"/>
      <c r="AI184" s="147">
        <v>0</v>
      </c>
      <c r="AJ184" s="264"/>
      <c r="AK184" s="121"/>
      <c r="AL184" s="117">
        <v>0</v>
      </c>
      <c r="AM184" s="611"/>
      <c r="AN184" s="117">
        <v>0</v>
      </c>
      <c r="AO184" s="264"/>
      <c r="AP184" s="121"/>
      <c r="AQ184" s="147">
        <v>0</v>
      </c>
      <c r="AR184" s="611"/>
      <c r="AS184" s="147">
        <v>4000</v>
      </c>
      <c r="AT184" s="264"/>
      <c r="AU184" s="121"/>
      <c r="AV184" s="147">
        <v>0</v>
      </c>
      <c r="AW184" s="611"/>
      <c r="AX184" s="147">
        <v>0</v>
      </c>
      <c r="AY184" s="264"/>
      <c r="AZ184" s="121"/>
      <c r="BA184" s="147">
        <v>0</v>
      </c>
      <c r="BB184" s="611"/>
      <c r="BC184" s="147">
        <v>0</v>
      </c>
      <c r="BD184" s="264"/>
      <c r="BE184" s="121"/>
      <c r="BF184" s="147">
        <v>-10000</v>
      </c>
      <c r="BG184" s="611"/>
      <c r="BH184" s="147">
        <v>10000</v>
      </c>
      <c r="BI184" s="264"/>
      <c r="BJ184" s="121"/>
      <c r="BK184" s="147">
        <v>1500</v>
      </c>
      <c r="BL184" s="611"/>
      <c r="BM184" s="147">
        <v>0</v>
      </c>
      <c r="BN184" s="264"/>
      <c r="BO184" s="155"/>
      <c r="BP184" s="155"/>
      <c r="BQ184" s="155"/>
      <c r="BR184" s="155"/>
      <c r="BS184" s="155"/>
      <c r="BT184" s="155"/>
      <c r="BU184" s="155"/>
      <c r="BV184" s="155"/>
      <c r="BW184" s="155"/>
      <c r="BX184" s="155"/>
      <c r="BY184" s="155"/>
      <c r="DN184" s="716">
        <v>483</v>
      </c>
      <c r="DO184" s="3" t="b">
        <f t="shared" si="21"/>
        <v>1</v>
      </c>
    </row>
    <row r="185" spans="1:119" ht="12.75" x14ac:dyDescent="0.2">
      <c r="A185" s="1">
        <v>153</v>
      </c>
      <c r="B185" s="89"/>
      <c r="C185" s="71" t="s">
        <v>278</v>
      </c>
      <c r="D185" s="7"/>
      <c r="E185" s="90" t="str">
        <f xml:space="preserve"> VLOOKUP( $A185 &amp; E$1, TEXTDF, Sprachwahlcode + 1, FALSE )</f>
        <v xml:space="preserve">    im Risikoprozess</v>
      </c>
      <c r="F185" s="107"/>
      <c r="G185" s="113"/>
      <c r="H185" s="133"/>
      <c r="I185" s="604"/>
      <c r="J185" s="613"/>
      <c r="K185" s="591"/>
      <c r="L185" s="608"/>
      <c r="M185" s="614"/>
      <c r="N185" s="593"/>
      <c r="O185" s="76"/>
      <c r="P185" s="77"/>
      <c r="Q185" s="615"/>
      <c r="R185" s="606"/>
      <c r="S185" s="616"/>
      <c r="T185" s="595"/>
      <c r="U185" s="610"/>
      <c r="V185" s="138"/>
      <c r="W185" s="263"/>
      <c r="X185" s="617"/>
      <c r="Y185" s="57"/>
      <c r="Z185" s="264"/>
      <c r="AA185" s="138"/>
      <c r="AB185" s="263"/>
      <c r="AC185" s="617"/>
      <c r="AD185" s="57"/>
      <c r="AE185" s="264"/>
      <c r="AF185" s="138"/>
      <c r="AG185" s="263"/>
      <c r="AH185" s="617"/>
      <c r="AI185" s="57"/>
      <c r="AJ185" s="264"/>
      <c r="AK185" s="138"/>
      <c r="AL185" s="263"/>
      <c r="AM185" s="617"/>
      <c r="AN185" s="57"/>
      <c r="AO185" s="264"/>
      <c r="AP185" s="138"/>
      <c r="AQ185" s="263"/>
      <c r="AR185" s="617"/>
      <c r="AS185" s="57"/>
      <c r="AT185" s="264"/>
      <c r="AU185" s="138"/>
      <c r="AV185" s="263"/>
      <c r="AW185" s="617"/>
      <c r="AX185" s="57"/>
      <c r="AY185" s="264"/>
      <c r="AZ185" s="138"/>
      <c r="BA185" s="263"/>
      <c r="BB185" s="617"/>
      <c r="BC185" s="57"/>
      <c r="BD185" s="264"/>
      <c r="BE185" s="138"/>
      <c r="BF185" s="263"/>
      <c r="BG185" s="617"/>
      <c r="BH185" s="57"/>
      <c r="BI185" s="264"/>
      <c r="BJ185" s="138"/>
      <c r="BK185" s="263"/>
      <c r="BL185" s="617"/>
      <c r="BM185" s="57"/>
      <c r="BN185" s="264"/>
      <c r="BO185" s="155"/>
      <c r="BP185" s="367"/>
      <c r="BQ185" s="155"/>
      <c r="BR185" s="155"/>
      <c r="BS185" s="155"/>
      <c r="BT185" s="155"/>
      <c r="BU185" s="155"/>
      <c r="BV185" s="155"/>
      <c r="BW185" s="155"/>
      <c r="BX185" s="155"/>
      <c r="BY185" s="155"/>
      <c r="DN185" s="715" t="s">
        <v>278</v>
      </c>
      <c r="DO185" s="3" t="b">
        <f t="shared" si="21"/>
        <v>1</v>
      </c>
    </row>
    <row r="186" spans="1:119" ht="12.75" x14ac:dyDescent="0.2">
      <c r="A186" s="1">
        <v>154</v>
      </c>
      <c r="B186" s="89" t="s">
        <v>279</v>
      </c>
      <c r="C186" s="71">
        <v>480</v>
      </c>
      <c r="D186" s="7"/>
      <c r="E186" s="7"/>
      <c r="F186" s="113" t="str">
        <f xml:space="preserve"> VLOOKUP( $A186 &amp; F$1, TEXTDF, Sprachwahlcode + 1, FALSE )</f>
        <v>Gemeldete noch nicht erledigte Versicherungsfälle  c)</v>
      </c>
      <c r="G186" s="113"/>
      <c r="H186" s="100"/>
      <c r="I186" s="117">
        <f xml:space="preserve"> MAX($H$4,$L$5) * W186 + MAX($I$4,$L$5) * AB186 + MAX($J$4,$L$5) * AG186 + MAX($K$4,$L$5) * AL186 + MAX($L$4,$L$5) * AQ186 + MAX($I$5,$L$5) * BA186 + MAX($H$5,$L$5) * AV186 + MAX($J$5,$L$5) * BF186 + MAX($K$5,$L$5) * BK186</f>
        <v>-27846.968933277542</v>
      </c>
      <c r="J186" s="618"/>
      <c r="K186" s="117">
        <f xml:space="preserve"> MAX($H$4,$L$5) * Y186 + MAX($I$4,$L$5) * AD186 + MAX($J$4,$L$5) * AI186 + MAX($K$4,$L$5) * AN186 + MAX($L$4,$L$5) * AS186 + MAX($I$5,$L$5) * BC186 + MAX($H$5,$L$5) * AX186 + MAX($J$5,$L$5) * BH186 + MAX($K$5,$L$5) * BM186</f>
        <v>-6006.2247635147023</v>
      </c>
      <c r="L186" s="608"/>
      <c r="M186" s="566" t="str">
        <f xml:space="preserve"> VLOOKUP( $A186 &amp; M$1, TEXTDF, Sprachwahlcode + 1, FALSE )</f>
        <v xml:space="preserve"> Risikoprozess</v>
      </c>
      <c r="N186" s="567">
        <f>I186+K186</f>
        <v>-33853.193696792245</v>
      </c>
      <c r="O186" s="76"/>
      <c r="P186" s="77"/>
      <c r="Q186" s="100"/>
      <c r="R186" s="568">
        <v>-5772.7647946639636</v>
      </c>
      <c r="S186" s="618"/>
      <c r="T186" s="568">
        <v>10136.902459032983</v>
      </c>
      <c r="U186" s="610"/>
      <c r="V186" s="106"/>
      <c r="W186" s="147">
        <v>-14912.007</v>
      </c>
      <c r="X186" s="619"/>
      <c r="Y186" s="147">
        <v>1112.0070000000001</v>
      </c>
      <c r="Z186" s="264"/>
      <c r="AA186" s="106"/>
      <c r="AB186" s="147">
        <v>-5145.3243563183396</v>
      </c>
      <c r="AC186" s="619"/>
      <c r="AD186" s="147">
        <v>-7259.964390281697</v>
      </c>
      <c r="AE186" s="264"/>
      <c r="AF186" s="106"/>
      <c r="AG186" s="147">
        <v>0</v>
      </c>
      <c r="AH186" s="619"/>
      <c r="AI186" s="147">
        <v>0</v>
      </c>
      <c r="AJ186" s="264"/>
      <c r="AK186" s="106"/>
      <c r="AL186" s="117">
        <v>6900</v>
      </c>
      <c r="AM186" s="619"/>
      <c r="AN186" s="117">
        <v>2021.9110000000001</v>
      </c>
      <c r="AO186" s="264"/>
      <c r="AP186" s="106"/>
      <c r="AQ186" s="147">
        <v>0</v>
      </c>
      <c r="AR186" s="619"/>
      <c r="AS186" s="147">
        <v>0</v>
      </c>
      <c r="AT186" s="264"/>
      <c r="AU186" s="106"/>
      <c r="AV186" s="147">
        <v>653.66399999999999</v>
      </c>
      <c r="AW186" s="619"/>
      <c r="AX186" s="147">
        <v>0</v>
      </c>
      <c r="AY186" s="264"/>
      <c r="AZ186" s="106"/>
      <c r="BA186" s="147">
        <v>-15343.301576959204</v>
      </c>
      <c r="BB186" s="619"/>
      <c r="BC186" s="147">
        <v>-1880.178373233005</v>
      </c>
      <c r="BD186" s="264"/>
      <c r="BE186" s="106"/>
      <c r="BF186" s="147">
        <v>0</v>
      </c>
      <c r="BG186" s="619"/>
      <c r="BH186" s="147">
        <v>0</v>
      </c>
      <c r="BI186" s="264"/>
      <c r="BJ186" s="106"/>
      <c r="BK186" s="147">
        <v>0</v>
      </c>
      <c r="BL186" s="619"/>
      <c r="BM186" s="147">
        <v>0</v>
      </c>
      <c r="BN186" s="264"/>
      <c r="BO186" s="155"/>
      <c r="BP186" s="155"/>
      <c r="BQ186" s="155"/>
      <c r="BR186" s="155"/>
      <c r="BS186" s="155"/>
      <c r="BT186" s="155"/>
      <c r="BU186" s="155"/>
      <c r="BV186" s="155"/>
      <c r="BW186" s="155"/>
      <c r="BX186" s="155"/>
      <c r="BY186" s="155"/>
      <c r="DN186" s="716">
        <v>480</v>
      </c>
      <c r="DO186" s="3" t="b">
        <f t="shared" si="21"/>
        <v>1</v>
      </c>
    </row>
    <row r="187" spans="1:119" ht="12.75" x14ac:dyDescent="0.2">
      <c r="A187" s="1">
        <v>155</v>
      </c>
      <c r="B187" s="89" t="s">
        <v>280</v>
      </c>
      <c r="C187" s="71">
        <v>481</v>
      </c>
      <c r="D187" s="7"/>
      <c r="E187" s="7"/>
      <c r="F187" s="113" t="str">
        <f xml:space="preserve"> VLOOKUP( $A187 &amp; F$1, TEXTDF, Sprachwahlcode + 1, FALSE )</f>
        <v>Eingetretene noch nicht gemeldete Versicherungsfälle</v>
      </c>
      <c r="G187" s="113"/>
      <c r="H187" s="115"/>
      <c r="I187" s="117">
        <f xml:space="preserve"> MAX($H$4,$L$5) * W187 + MAX($I$4,$L$5) * AB187 + MAX($J$4,$L$5) * AG187 + MAX($K$4,$L$5) * AL187 + MAX($L$4,$L$5) * AQ187 + MAX($I$5,$L$5) * BA187 + MAX($H$5,$L$5) * AV187 + MAX($J$5,$L$5) * BF187 + MAX($K$5,$L$5) * BK187</f>
        <v>-2471.3225875031394</v>
      </c>
      <c r="J187" s="607"/>
      <c r="K187" s="117">
        <f xml:space="preserve"> MAX($H$4,$L$5) * Y187 + MAX($I$4,$L$5) * AD187 + MAX($J$4,$L$5) * AI187 + MAX($K$4,$L$5) * AN187 + MAX($L$4,$L$5) * AS187 + MAX($I$5,$L$5) * BC187 + MAX($H$5,$L$5) * AX187 + MAX($J$5,$L$5) * BH187 + MAX($K$5,$L$5) * BM187</f>
        <v>14187.970646079468</v>
      </c>
      <c r="L187" s="608"/>
      <c r="M187" s="566" t="str">
        <f xml:space="preserve"> VLOOKUP( $A187 &amp; M$1, TEXTDF, Sprachwahlcode + 1, FALSE )</f>
        <v xml:space="preserve"> Risikoprozess</v>
      </c>
      <c r="N187" s="567">
        <f>I187+K187</f>
        <v>11716.648058576327</v>
      </c>
      <c r="O187" s="76"/>
      <c r="P187" s="77"/>
      <c r="Q187" s="115"/>
      <c r="R187" s="568">
        <v>-7623.7536629807055</v>
      </c>
      <c r="S187" s="609"/>
      <c r="T187" s="568">
        <v>-1268.3010638171163</v>
      </c>
      <c r="U187" s="610"/>
      <c r="V187" s="121"/>
      <c r="W187" s="147">
        <v>508.50007646292045</v>
      </c>
      <c r="X187" s="611"/>
      <c r="Y187" s="147">
        <v>104.7299235370796</v>
      </c>
      <c r="Z187" s="264"/>
      <c r="AA187" s="121"/>
      <c r="AB187" s="147">
        <v>0</v>
      </c>
      <c r="AC187" s="611"/>
      <c r="AD187" s="147">
        <v>0</v>
      </c>
      <c r="AE187" s="264"/>
      <c r="AF187" s="121"/>
      <c r="AG187" s="147">
        <v>-2800</v>
      </c>
      <c r="AH187" s="611"/>
      <c r="AI187" s="147">
        <v>-2200</v>
      </c>
      <c r="AJ187" s="264"/>
      <c r="AK187" s="121"/>
      <c r="AL187" s="117">
        <v>0</v>
      </c>
      <c r="AM187" s="611"/>
      <c r="AN187" s="117">
        <v>0</v>
      </c>
      <c r="AO187" s="264"/>
      <c r="AP187" s="121"/>
      <c r="AQ187" s="147">
        <v>0</v>
      </c>
      <c r="AR187" s="611"/>
      <c r="AS187" s="147">
        <v>0</v>
      </c>
      <c r="AT187" s="264"/>
      <c r="AU187" s="121"/>
      <c r="AV187" s="147">
        <v>-528.70000000000005</v>
      </c>
      <c r="AW187" s="611"/>
      <c r="AX187" s="147">
        <v>0</v>
      </c>
      <c r="AY187" s="264"/>
      <c r="AZ187" s="121"/>
      <c r="BA187" s="147">
        <v>348.87733603394031</v>
      </c>
      <c r="BB187" s="611"/>
      <c r="BC187" s="147">
        <v>16283.240722542389</v>
      </c>
      <c r="BD187" s="264"/>
      <c r="BE187" s="121"/>
      <c r="BF187" s="147">
        <v>0</v>
      </c>
      <c r="BG187" s="611"/>
      <c r="BH187" s="147">
        <v>0</v>
      </c>
      <c r="BI187" s="264"/>
      <c r="BJ187" s="121"/>
      <c r="BK187" s="147">
        <v>0</v>
      </c>
      <c r="BL187" s="611"/>
      <c r="BM187" s="147">
        <v>0</v>
      </c>
      <c r="BN187" s="264"/>
      <c r="BO187" s="155"/>
      <c r="BP187" s="155"/>
      <c r="BQ187" s="155"/>
      <c r="BR187" s="155"/>
      <c r="BS187" s="155"/>
      <c r="BT187" s="155"/>
      <c r="BU187" s="155"/>
      <c r="BV187" s="155"/>
      <c r="BW187" s="155"/>
      <c r="BX187" s="155"/>
      <c r="BY187" s="155"/>
      <c r="DN187" s="716">
        <v>481</v>
      </c>
      <c r="DO187" s="3" t="b">
        <f t="shared" si="21"/>
        <v>1</v>
      </c>
    </row>
    <row r="188" spans="1:119" ht="12.75" x14ac:dyDescent="0.2">
      <c r="A188" s="1">
        <v>156</v>
      </c>
      <c r="B188" s="89" t="s">
        <v>281</v>
      </c>
      <c r="C188" s="71">
        <v>482</v>
      </c>
      <c r="D188" s="7"/>
      <c r="E188" s="7"/>
      <c r="F188" s="113" t="str">
        <f xml:space="preserve"> VLOOKUP( $A188 &amp; F$1, TEXTDF, Sprachwahlcode + 1, FALSE )</f>
        <v>Schadenschwankungen</v>
      </c>
      <c r="G188" s="113"/>
      <c r="H188" s="115"/>
      <c r="I188" s="117">
        <f xml:space="preserve"> MAX($H$4,$L$5) * W188 + MAX($I$4,$L$5) * AB188 + MAX($J$4,$L$5) * AG188 + MAX($K$4,$L$5) * AL188 + MAX($L$4,$L$5) * AQ188 + MAX($I$5,$L$5) * BA188 + MAX($H$5,$L$5) * AV188 + MAX($J$5,$L$5) * BF188 + MAX($K$5,$L$5) * BK188</f>
        <v>-12131.766799999999</v>
      </c>
      <c r="J188" s="607"/>
      <c r="K188" s="117">
        <f xml:space="preserve"> MAX($H$4,$L$5) * Y188 + MAX($I$4,$L$5) * AD188 + MAX($J$4,$L$5) * AI188 + MAX($K$4,$L$5) * AN188 + MAX($L$4,$L$5) * AS188 + MAX($I$5,$L$5) * BC188 + MAX($H$5,$L$5) * AX188 + MAX($J$5,$L$5) * BH188 + MAX($K$5,$L$5) * BM188</f>
        <v>3367.7185600000148</v>
      </c>
      <c r="L188" s="607"/>
      <c r="M188" s="566" t="str">
        <f xml:space="preserve"> VLOOKUP( $A188 &amp; M$1, TEXTDF, Sprachwahlcode + 1, FALSE )</f>
        <v xml:space="preserve"> Risikoprozess</v>
      </c>
      <c r="N188" s="567">
        <f>I188+K188</f>
        <v>-8764.0482399999855</v>
      </c>
      <c r="O188" s="620"/>
      <c r="P188" s="621"/>
      <c r="Q188" s="115"/>
      <c r="R188" s="568">
        <v>448.69665551407979</v>
      </c>
      <c r="S188" s="609"/>
      <c r="T188" s="568">
        <v>2495.7068794857391</v>
      </c>
      <c r="U188" s="609"/>
      <c r="V188" s="121"/>
      <c r="W188" s="147">
        <v>-10731.767</v>
      </c>
      <c r="X188" s="611"/>
      <c r="Y188" s="147">
        <v>-3868.2330000000002</v>
      </c>
      <c r="Z188" s="264"/>
      <c r="AA188" s="121"/>
      <c r="AB188" s="147">
        <v>0</v>
      </c>
      <c r="AC188" s="611"/>
      <c r="AD188" s="147">
        <v>0</v>
      </c>
      <c r="AE188" s="264"/>
      <c r="AF188" s="121"/>
      <c r="AG188" s="147">
        <v>0</v>
      </c>
      <c r="AH188" s="611"/>
      <c r="AI188" s="147">
        <v>0</v>
      </c>
      <c r="AJ188" s="264"/>
      <c r="AK188" s="121"/>
      <c r="AL188" s="117">
        <v>0</v>
      </c>
      <c r="AM188" s="611"/>
      <c r="AN188" s="117">
        <v>0</v>
      </c>
      <c r="AO188" s="264"/>
      <c r="AP188" s="121"/>
      <c r="AQ188" s="147">
        <v>-1399.9997999999998</v>
      </c>
      <c r="AR188" s="611"/>
      <c r="AS188" s="147">
        <v>-232.91884999999996</v>
      </c>
      <c r="AT188" s="264"/>
      <c r="AU188" s="121"/>
      <c r="AV188" s="147">
        <v>0</v>
      </c>
      <c r="AW188" s="611"/>
      <c r="AX188" s="147">
        <v>0</v>
      </c>
      <c r="AY188" s="264"/>
      <c r="AZ188" s="121"/>
      <c r="BA188" s="147">
        <v>0</v>
      </c>
      <c r="BB188" s="611"/>
      <c r="BC188" s="147">
        <v>-49.479989999983445</v>
      </c>
      <c r="BD188" s="264"/>
      <c r="BE188" s="121"/>
      <c r="BF188" s="147">
        <v>0</v>
      </c>
      <c r="BG188" s="611"/>
      <c r="BH188" s="147">
        <v>7518.3503999999984</v>
      </c>
      <c r="BI188" s="264"/>
      <c r="BJ188" s="121"/>
      <c r="BK188" s="147">
        <v>0</v>
      </c>
      <c r="BL188" s="611"/>
      <c r="BM188" s="147">
        <v>0</v>
      </c>
      <c r="BN188" s="264"/>
      <c r="BO188" s="155"/>
      <c r="BP188" s="155"/>
      <c r="BQ188" s="155"/>
      <c r="BR188" s="155"/>
      <c r="BS188" s="155"/>
      <c r="BT188" s="155"/>
      <c r="BU188" s="155"/>
      <c r="BV188" s="155"/>
      <c r="BW188" s="155"/>
      <c r="BX188" s="155"/>
      <c r="BY188" s="155"/>
      <c r="DN188" s="716">
        <v>482</v>
      </c>
      <c r="DO188" s="3" t="b">
        <f t="shared" si="21"/>
        <v>1</v>
      </c>
    </row>
    <row r="189" spans="1:119" ht="13.5" thickBot="1" x14ac:dyDescent="0.25">
      <c r="A189" s="1">
        <v>157</v>
      </c>
      <c r="B189" s="89" t="s">
        <v>282</v>
      </c>
      <c r="C189" s="71">
        <v>485</v>
      </c>
      <c r="D189" s="7"/>
      <c r="E189" s="57"/>
      <c r="F189" s="113" t="str">
        <f xml:space="preserve"> VLOOKUP( $A189 &amp; F$1, TEXTDF, Sprachwahlcode + 1, FALSE )</f>
        <v>Tarifumstellungen und Tarifsanierungen</v>
      </c>
      <c r="G189" s="113"/>
      <c r="H189" s="115"/>
      <c r="I189" s="128">
        <f xml:space="preserve"> MAX($H$4,$L$5) * W189 + MAX($I$4,$L$5) * AB189 + MAX($J$4,$L$5) * AG189 + MAX($K$4,$L$5) * AL189 + MAX($L$4,$L$5) * AQ189 + MAX($I$5,$L$5) * BA189 + MAX($H$5,$L$5) * AV189 + MAX($J$5,$L$5) * BF189 + MAX($K$5,$L$5) * BK189</f>
        <v>-4650</v>
      </c>
      <c r="J189" s="322">
        <f xml:space="preserve"> MAX($H$4,$L$5) * X189 + MAX($I$4,$L$5) * AC189 + MAX($J$4,$L$5) * AH189 + MAX($K$4,$L$5) * AM189 + MAX($L$4,$L$5) * AR189 + MAX($I$5,$L$5) * BB189 + MAX($H$5,$L$5) * AW189 + MAX($J$5,$L$5) * BG189 + MAX($K$5,$L$5) * BL189</f>
        <v>593520.19978700974</v>
      </c>
      <c r="K189" s="128">
        <f xml:space="preserve"> MAX($H$4,$L$5) * Y189 + MAX($I$4,$L$5) * AD189 + MAX($J$4,$L$5) * AI189 + MAX($K$4,$L$5) * AN189 + MAX($L$4,$L$5) * AS189 + MAX($I$5,$L$5) * BC189 + MAX($H$5,$L$5) * AX189 + MAX($J$5,$L$5) * BH189 + MAX($K$5,$L$5) * BM189</f>
        <v>0</v>
      </c>
      <c r="L189" s="574">
        <f xml:space="preserve"> MAX($H$4,$L$5) * Z189 + MAX($I$4,$L$5) * AE189 + MAX($J$4,$L$5) * AJ189 + MAX($K$4,$L$5) * AO189 + MAX($L$4,$L$5) * AT189 + MAX($I$5,$L$5) * BD189 + MAX($H$5,$L$5) * AY189 + MAX($J$5,$L$5) * BI189 + MAX($K$5,$L$5) * BN189</f>
        <v>18698.814702514977</v>
      </c>
      <c r="M189" s="566" t="str">
        <f xml:space="preserve"> VLOOKUP( $A189 &amp; M$1, TEXTDF, Sprachwahlcode + 1, FALSE )</f>
        <v xml:space="preserve"> Risikoprozess</v>
      </c>
      <c r="N189" s="567">
        <f>I189+K189</f>
        <v>-4650</v>
      </c>
      <c r="O189" s="39"/>
      <c r="P189" s="40"/>
      <c r="Q189" s="115"/>
      <c r="R189" s="226">
        <v>-33159.466540973197</v>
      </c>
      <c r="S189" s="324">
        <v>1480177.9251279198</v>
      </c>
      <c r="T189" s="226">
        <v>-1831.7437107417775</v>
      </c>
      <c r="U189" s="576">
        <v>111830.93375768828</v>
      </c>
      <c r="V189" s="121"/>
      <c r="W189" s="151">
        <v>0</v>
      </c>
      <c r="X189" s="369">
        <v>74625.565076462924</v>
      </c>
      <c r="Y189" s="151">
        <v>0</v>
      </c>
      <c r="Z189" s="622">
        <v>3687.6649235370787</v>
      </c>
      <c r="AA189" s="121"/>
      <c r="AB189" s="151">
        <v>0</v>
      </c>
      <c r="AC189" s="369">
        <v>222636.6256236817</v>
      </c>
      <c r="AD189" s="151">
        <v>0</v>
      </c>
      <c r="AE189" s="622">
        <v>-7259.964390281697</v>
      </c>
      <c r="AF189" s="121"/>
      <c r="AG189" s="151">
        <v>0</v>
      </c>
      <c r="AH189" s="369">
        <v>90700</v>
      </c>
      <c r="AI189" s="151">
        <v>0</v>
      </c>
      <c r="AJ189" s="622">
        <v>-8500</v>
      </c>
      <c r="AK189" s="121"/>
      <c r="AL189" s="128">
        <v>0</v>
      </c>
      <c r="AM189" s="322">
        <v>108000</v>
      </c>
      <c r="AN189" s="128">
        <v>0</v>
      </c>
      <c r="AO189" s="623">
        <v>1760.3710000000001</v>
      </c>
      <c r="AP189" s="121"/>
      <c r="AQ189" s="151">
        <v>0</v>
      </c>
      <c r="AR189" s="369">
        <v>68600.000199999995</v>
      </c>
      <c r="AS189" s="151">
        <v>0</v>
      </c>
      <c r="AT189" s="622">
        <v>-3532.91885</v>
      </c>
      <c r="AU189" s="121"/>
      <c r="AV189" s="151">
        <v>-4650</v>
      </c>
      <c r="AW189" s="369">
        <v>7114.9639999999999</v>
      </c>
      <c r="AX189" s="151">
        <v>0</v>
      </c>
      <c r="AY189" s="622">
        <v>0</v>
      </c>
      <c r="AZ189" s="121"/>
      <c r="BA189" s="151">
        <v>0</v>
      </c>
      <c r="BB189" s="369">
        <v>6496.7303060715476</v>
      </c>
      <c r="BC189" s="151">
        <v>0</v>
      </c>
      <c r="BD189" s="622">
        <v>26116.661619259598</v>
      </c>
      <c r="BE189" s="121"/>
      <c r="BF189" s="151">
        <v>0</v>
      </c>
      <c r="BG189" s="369">
        <v>11613.151430793449</v>
      </c>
      <c r="BH189" s="151">
        <v>0</v>
      </c>
      <c r="BI189" s="622">
        <v>6427.000399999999</v>
      </c>
      <c r="BJ189" s="121"/>
      <c r="BK189" s="151">
        <v>0</v>
      </c>
      <c r="BL189" s="369">
        <v>3733.1631500000003</v>
      </c>
      <c r="BM189" s="151">
        <v>0</v>
      </c>
      <c r="BN189" s="622">
        <v>0</v>
      </c>
      <c r="BO189" s="155"/>
      <c r="BP189" s="155"/>
      <c r="BQ189" s="155"/>
      <c r="BR189" s="155"/>
      <c r="BS189" s="155"/>
      <c r="BT189" s="155"/>
      <c r="BU189" s="155"/>
      <c r="BV189" s="155"/>
      <c r="BW189" s="155"/>
      <c r="BX189" s="155"/>
      <c r="BY189" s="155"/>
      <c r="DN189" s="716">
        <v>485</v>
      </c>
      <c r="DO189" s="3" t="b">
        <f t="shared" si="21"/>
        <v>1</v>
      </c>
    </row>
    <row r="190" spans="1:119" ht="12.75" customHeight="1" x14ac:dyDescent="0.2">
      <c r="A190" s="1">
        <v>158</v>
      </c>
      <c r="B190" s="89" t="s">
        <v>283</v>
      </c>
      <c r="C190" s="71">
        <v>486</v>
      </c>
      <c r="D190" s="7"/>
      <c r="E190" s="107" t="str">
        <f xml:space="preserve"> VLOOKUP( $A190 &amp; E$1, TEXTDF, Sprachwahlcode + 1, FALSE )</f>
        <v>Kosten für zusätzlich aufgenommenes Risikokapital</v>
      </c>
      <c r="F190" s="113"/>
      <c r="G190" s="107"/>
      <c r="H190" s="100"/>
      <c r="I190" s="321"/>
      <c r="J190" s="117">
        <f xml:space="preserve"> MAX($H$4,$L$5) * X190 + MAX($I$4,$L$5) * AC190 + MAX($J$4,$L$5) * AH190 + MAX($K$4,$L$5) * AM190 + MAX($L$4,$L$5) * AR190 + MAX($I$5,$L$5) * BB190 + MAX($H$5,$L$5) * AW190 + MAX($J$5,$L$5) * BG190 + MAX($K$5,$L$5) * BL190</f>
        <v>0</v>
      </c>
      <c r="K190" s="316"/>
      <c r="L190" s="316"/>
      <c r="M190" s="624"/>
      <c r="N190" s="620"/>
      <c r="O190" s="620"/>
      <c r="P190" s="621"/>
      <c r="Q190" s="625"/>
      <c r="R190" s="323"/>
      <c r="S190" s="568">
        <v>0</v>
      </c>
      <c r="T190" s="318"/>
      <c r="U190" s="318"/>
      <c r="V190" s="121"/>
      <c r="W190" s="107"/>
      <c r="X190" s="147">
        <v>0</v>
      </c>
      <c r="Y190" s="57"/>
      <c r="Z190" s="58"/>
      <c r="AA190" s="121"/>
      <c r="AB190" s="107"/>
      <c r="AC190" s="147">
        <v>0</v>
      </c>
      <c r="AD190" s="57"/>
      <c r="AE190" s="58"/>
      <c r="AF190" s="121"/>
      <c r="AG190" s="107"/>
      <c r="AH190" s="147">
        <v>0</v>
      </c>
      <c r="AI190" s="57"/>
      <c r="AJ190" s="58"/>
      <c r="AK190" s="121"/>
      <c r="AL190" s="107"/>
      <c r="AM190" s="117">
        <v>0</v>
      </c>
      <c r="AN190" s="57"/>
      <c r="AO190" s="58"/>
      <c r="AP190" s="121"/>
      <c r="AQ190" s="107"/>
      <c r="AR190" s="147">
        <v>0</v>
      </c>
      <c r="AS190" s="57"/>
      <c r="AT190" s="58"/>
      <c r="AU190" s="121"/>
      <c r="AV190" s="107"/>
      <c r="AW190" s="147">
        <v>0</v>
      </c>
      <c r="AX190" s="57"/>
      <c r="AY190" s="58"/>
      <c r="AZ190" s="121"/>
      <c r="BA190" s="107"/>
      <c r="BB190" s="147">
        <v>0</v>
      </c>
      <c r="BC190" s="57"/>
      <c r="BD190" s="58"/>
      <c r="BE190" s="121"/>
      <c r="BF190" s="107"/>
      <c r="BG190" s="147">
        <v>0</v>
      </c>
      <c r="BH190" s="57"/>
      <c r="BI190" s="58"/>
      <c r="BJ190" s="121"/>
      <c r="BK190" s="107"/>
      <c r="BL190" s="147">
        <v>0</v>
      </c>
      <c r="BM190" s="57"/>
      <c r="BN190" s="58"/>
      <c r="BO190" s="155"/>
      <c r="BP190" s="155"/>
      <c r="BQ190" s="155"/>
      <c r="BR190" s="155"/>
      <c r="BS190" s="155"/>
      <c r="BT190" s="155"/>
      <c r="BU190" s="155"/>
      <c r="BV190" s="155"/>
      <c r="BW190" s="155"/>
      <c r="BX190" s="155"/>
      <c r="BY190" s="155"/>
      <c r="DN190" s="716">
        <v>486</v>
      </c>
      <c r="DO190" s="3" t="b">
        <f t="shared" si="21"/>
        <v>1</v>
      </c>
    </row>
    <row r="191" spans="1:119" ht="13.5" thickBot="1" x14ac:dyDescent="0.25">
      <c r="A191" s="1">
        <v>159</v>
      </c>
      <c r="B191" s="89" t="s">
        <v>284</v>
      </c>
      <c r="C191" s="71">
        <v>487</v>
      </c>
      <c r="D191" s="7"/>
      <c r="E191" s="113" t="str">
        <f xml:space="preserve"> VLOOKUP( $A191 &amp; E$1, TEXTDF, Sprachwahlcode + 1, FALSE )</f>
        <v>Zuweisung an den Überschussfonds</v>
      </c>
      <c r="F191" s="113"/>
      <c r="G191" s="113"/>
      <c r="H191" s="626"/>
      <c r="I191" s="303"/>
      <c r="J191" s="627">
        <f xml:space="preserve"> MAX($H$4,$L$5) * X191 + MAX($I$4,$L$5) * AC191 + MAX($J$4,$L$5) * AH191 + MAX($K$4,$L$5) * AM191 + MAX($L$4,$L$5) * AR191 + MAX($I$5,$L$5) * BB191 + MAX($H$5,$L$5) * AW191 + MAX($J$5,$L$5) * BG191 + MAX($K$5,$L$5) * BL191</f>
        <v>269414.24995767407</v>
      </c>
      <c r="K191" s="321"/>
      <c r="L191" s="628">
        <f xml:space="preserve"> MAX($H$4,$L$5) * Z191 + MAX($I$4,$L$5) * AE191 + MAX($J$4,$L$5) * AJ191 + MAX($K$4,$L$5) * AO191 + MAX($L$4,$L$5) * AT191 + MAX($I$5,$L$5) * BD191 + MAX($H$5,$L$5) * AY191 + MAX($J$5,$L$5) * BI191 + MAX($K$5,$L$5) * BN191</f>
        <v>223704.77210042352</v>
      </c>
      <c r="M191" s="624"/>
      <c r="N191" s="620"/>
      <c r="O191" s="620"/>
      <c r="P191" s="621"/>
      <c r="Q191" s="626"/>
      <c r="R191" s="327"/>
      <c r="S191" s="629">
        <v>148299.90109406324</v>
      </c>
      <c r="T191" s="323"/>
      <c r="U191" s="630">
        <v>226873.09508596573</v>
      </c>
      <c r="V191" s="121"/>
      <c r="W191" s="113"/>
      <c r="X191" s="631">
        <v>48641.153370397718</v>
      </c>
      <c r="Y191" s="107"/>
      <c r="Z191" s="632">
        <v>88803.829960000003</v>
      </c>
      <c r="AA191" s="121"/>
      <c r="AB191" s="113"/>
      <c r="AC191" s="631">
        <v>102702.54451575701</v>
      </c>
      <c r="AD191" s="107"/>
      <c r="AE191" s="632">
        <v>41487.997136508406</v>
      </c>
      <c r="AF191" s="121"/>
      <c r="AG191" s="113"/>
      <c r="AH191" s="631">
        <v>40000.000002176501</v>
      </c>
      <c r="AI191" s="107"/>
      <c r="AJ191" s="632">
        <v>25000</v>
      </c>
      <c r="AK191" s="121"/>
      <c r="AL191" s="113"/>
      <c r="AM191" s="627">
        <v>28396.020280000084</v>
      </c>
      <c r="AN191" s="107"/>
      <c r="AO191" s="628">
        <v>45947.084163915126</v>
      </c>
      <c r="AP191" s="121"/>
      <c r="AQ191" s="113"/>
      <c r="AR191" s="631">
        <v>30560.167984800457</v>
      </c>
      <c r="AS191" s="107"/>
      <c r="AT191" s="632">
        <v>100.00000000000047</v>
      </c>
      <c r="AU191" s="121"/>
      <c r="AV191" s="113"/>
      <c r="AW191" s="631">
        <v>1000.3771078509199</v>
      </c>
      <c r="AX191" s="107"/>
      <c r="AY191" s="632">
        <v>0</v>
      </c>
      <c r="AZ191" s="121"/>
      <c r="BA191" s="113"/>
      <c r="BB191" s="631">
        <v>17698.886298908867</v>
      </c>
      <c r="BC191" s="107"/>
      <c r="BD191" s="632">
        <v>4646.1178399999999</v>
      </c>
      <c r="BE191" s="121"/>
      <c r="BF191" s="113"/>
      <c r="BG191" s="631">
        <v>225.10039751875956</v>
      </c>
      <c r="BH191" s="107"/>
      <c r="BI191" s="632">
        <v>17719.742999999999</v>
      </c>
      <c r="BJ191" s="121"/>
      <c r="BK191" s="113"/>
      <c r="BL191" s="631">
        <v>190.00000026371845</v>
      </c>
      <c r="BM191" s="107"/>
      <c r="BN191" s="632">
        <v>0</v>
      </c>
      <c r="BO191" s="155"/>
      <c r="BP191" s="155"/>
      <c r="BQ191" s="155"/>
      <c r="BR191" s="155"/>
      <c r="BS191" s="155"/>
      <c r="BT191" s="155"/>
      <c r="BU191" s="155"/>
      <c r="BV191" s="155"/>
      <c r="BW191" s="155"/>
      <c r="BX191" s="155"/>
      <c r="BY191" s="155"/>
      <c r="DN191" s="716">
        <v>487</v>
      </c>
      <c r="DO191" s="3" t="b">
        <f t="shared" si="21"/>
        <v>1</v>
      </c>
    </row>
    <row r="192" spans="1:119" ht="13.5" thickBot="1" x14ac:dyDescent="0.25">
      <c r="A192" s="1">
        <v>160</v>
      </c>
      <c r="B192" s="89" t="s">
        <v>285</v>
      </c>
      <c r="C192" s="71">
        <v>488</v>
      </c>
      <c r="D192" s="7"/>
      <c r="E192" s="113" t="str">
        <f xml:space="preserve"> VLOOKUP( $A192 &amp; E$1, TEXTDF, Sprachwahlcode + 1, FALSE )</f>
        <v>Ergebnis der Betriebsrechnung</v>
      </c>
      <c r="F192" s="113"/>
      <c r="G192" s="113"/>
      <c r="H192" s="626"/>
      <c r="I192" s="303"/>
      <c r="J192" s="281">
        <f xml:space="preserve"> MAX($H$4,$L$5) * X192 + MAX($I$4,$L$5) * AC192 + MAX($J$4,$L$5) * AH192 + MAX($K$4,$L$5) * AM192 + MAX($L$4,$L$5) * AR192 + MAX($I$5,$L$5) * BB192 + MAX($H$5,$L$5) * AW192 + MAX($J$5,$L$5) * BG192 + MAX($K$5,$L$5) * BL192</f>
        <v>458316.24858518509</v>
      </c>
      <c r="K192" s="303"/>
      <c r="L192" s="281">
        <f xml:space="preserve"> MAX($H$4,$L$5) * Z192 + MAX($I$4,$L$5) * AE192 + MAX($J$4,$L$5) * AJ192 + MAX($K$4,$L$5) * AO192 + MAX($L$4,$L$5) * AT192 + MAX($I$5,$L$5) * BD192 + MAX($H$5,$L$5) * AY192 + MAX($J$5,$L$5) * BI192 + MAX($K$5,$L$5) * BN192</f>
        <v>95380.918985874028</v>
      </c>
      <c r="M192" s="624"/>
      <c r="N192" s="620"/>
      <c r="O192" s="620"/>
      <c r="P192" s="621"/>
      <c r="Q192" s="626"/>
      <c r="R192" s="327"/>
      <c r="S192" s="283">
        <v>517666.89365750214</v>
      </c>
      <c r="T192" s="327"/>
      <c r="U192" s="283">
        <v>84051.722007881326</v>
      </c>
      <c r="V192" s="121"/>
      <c r="W192" s="113"/>
      <c r="X192" s="284">
        <v>106023.56326862393</v>
      </c>
      <c r="Y192" s="113"/>
      <c r="Z192" s="633">
        <v>19845.821761819272</v>
      </c>
      <c r="AA192" s="121"/>
      <c r="AB192" s="113"/>
      <c r="AC192" s="284">
        <v>166755.18566132011</v>
      </c>
      <c r="AD192" s="113"/>
      <c r="AE192" s="633">
        <v>8803.9908315666908</v>
      </c>
      <c r="AF192" s="121"/>
      <c r="AG192" s="113"/>
      <c r="AH192" s="284">
        <v>36846.104585863068</v>
      </c>
      <c r="AI192" s="113"/>
      <c r="AJ192" s="633">
        <v>21439.798024136981</v>
      </c>
      <c r="AK192" s="121"/>
      <c r="AL192" s="113"/>
      <c r="AM192" s="281">
        <v>57839.43826351114</v>
      </c>
      <c r="AN192" s="113"/>
      <c r="AO192" s="634">
        <v>9128.1114642259417</v>
      </c>
      <c r="AP192" s="121"/>
      <c r="AQ192" s="113"/>
      <c r="AR192" s="284">
        <v>41806.460155200068</v>
      </c>
      <c r="AS192" s="113"/>
      <c r="AT192" s="633">
        <v>739.05671999990591</v>
      </c>
      <c r="AU192" s="121"/>
      <c r="AV192" s="113"/>
      <c r="AW192" s="284">
        <v>3765.189938495856</v>
      </c>
      <c r="AX192" s="113"/>
      <c r="AY192" s="633">
        <v>0</v>
      </c>
      <c r="AZ192" s="121"/>
      <c r="BA192" s="113"/>
      <c r="BB192" s="284">
        <v>35686.550121837892</v>
      </c>
      <c r="BC192" s="113"/>
      <c r="BD192" s="633">
        <v>34716.893450038267</v>
      </c>
      <c r="BE192" s="121"/>
      <c r="BF192" s="113"/>
      <c r="BG192" s="284">
        <v>9091.555590596774</v>
      </c>
      <c r="BH192" s="113"/>
      <c r="BI192" s="633">
        <v>707.2467340869589</v>
      </c>
      <c r="BJ192" s="121"/>
      <c r="BK192" s="113"/>
      <c r="BL192" s="284">
        <v>502.20099973628157</v>
      </c>
      <c r="BM192" s="113"/>
      <c r="BN192" s="633">
        <v>0</v>
      </c>
      <c r="BO192" s="155"/>
      <c r="BP192" s="155"/>
      <c r="BQ192" s="155"/>
      <c r="BR192" s="155"/>
      <c r="BS192" s="155"/>
      <c r="BT192" s="155"/>
      <c r="BU192" s="155"/>
      <c r="BV192" s="155"/>
      <c r="BW192" s="155"/>
      <c r="BX192" s="155"/>
      <c r="BY192" s="155"/>
      <c r="DN192" s="716">
        <v>488</v>
      </c>
      <c r="DO192" s="3" t="b">
        <f t="shared" si="21"/>
        <v>1</v>
      </c>
    </row>
    <row r="193" spans="1:119" ht="26.25" customHeight="1" x14ac:dyDescent="0.2">
      <c r="A193" s="635">
        <v>161</v>
      </c>
      <c r="B193" s="89"/>
      <c r="C193" s="71" t="s">
        <v>286</v>
      </c>
      <c r="D193" s="7"/>
      <c r="E193" s="732" t="str">
        <f xml:space="preserve"> VLOOKUP( $A193 &amp; E$1, TEXTDF, Sprachwahlcode + 1, FALSE )</f>
        <v>b)  Vor Äufnung Verstärkungen techn. Rückst. und vor Zuweisung an Überschussfonds
c)  Einschl. Äufnung Deckungskapitalverstärkungen Invaliden- und Hinterbliebenenrenten</v>
      </c>
      <c r="F193" s="733"/>
      <c r="G193" s="733"/>
      <c r="H193" s="636"/>
      <c r="I193" s="581"/>
      <c r="J193" s="637"/>
      <c r="K193" s="581"/>
      <c r="L193" s="316"/>
      <c r="M193" s="624"/>
      <c r="N193" s="620"/>
      <c r="O193" s="620"/>
      <c r="P193" s="621"/>
      <c r="Q193" s="638"/>
      <c r="R193" s="581"/>
      <c r="S193" s="637"/>
      <c r="T193" s="581"/>
      <c r="U193" s="316"/>
      <c r="V193" s="639"/>
      <c r="W193" s="12"/>
      <c r="X193" s="640"/>
      <c r="Y193" s="12"/>
      <c r="Z193" s="58"/>
      <c r="AA193" s="639"/>
      <c r="AB193" s="12"/>
      <c r="AC193" s="640"/>
      <c r="AD193" s="12"/>
      <c r="AE193" s="58"/>
      <c r="AF193" s="639"/>
      <c r="AG193" s="12"/>
      <c r="AH193" s="640"/>
      <c r="AI193" s="12"/>
      <c r="AJ193" s="58"/>
      <c r="AK193" s="639"/>
      <c r="AL193" s="12"/>
      <c r="AM193" s="640"/>
      <c r="AN193" s="12"/>
      <c r="AO193" s="58"/>
      <c r="AP193" s="639"/>
      <c r="AQ193" s="12"/>
      <c r="AR193" s="640"/>
      <c r="AS193" s="12"/>
      <c r="AT193" s="58"/>
      <c r="AU193" s="639"/>
      <c r="AV193" s="12"/>
      <c r="AW193" s="640"/>
      <c r="AX193" s="12"/>
      <c r="AY193" s="58"/>
      <c r="AZ193" s="639"/>
      <c r="BA193" s="12"/>
      <c r="BB193" s="640"/>
      <c r="BC193" s="12"/>
      <c r="BD193" s="58"/>
      <c r="BE193" s="639"/>
      <c r="BF193" s="12"/>
      <c r="BG193" s="640"/>
      <c r="BH193" s="12"/>
      <c r="BI193" s="58"/>
      <c r="BJ193" s="639"/>
      <c r="BK193" s="12"/>
      <c r="BL193" s="640"/>
      <c r="BM193" s="12"/>
      <c r="BN193" s="58"/>
      <c r="BO193" s="155"/>
      <c r="BP193" s="155"/>
      <c r="BQ193" s="155"/>
      <c r="BR193" s="155"/>
      <c r="BS193" s="155"/>
      <c r="BT193" s="155"/>
      <c r="BU193" s="155"/>
      <c r="BV193" s="155"/>
      <c r="BW193" s="155"/>
      <c r="BX193" s="155"/>
      <c r="BY193" s="155"/>
      <c r="DN193" s="715" t="s">
        <v>286</v>
      </c>
      <c r="DO193" s="3" t="b">
        <f t="shared" si="21"/>
        <v>1</v>
      </c>
    </row>
    <row r="194" spans="1:119" ht="12.75" x14ac:dyDescent="0.2">
      <c r="A194" s="1">
        <v>162</v>
      </c>
      <c r="B194" s="89" t="s">
        <v>287</v>
      </c>
      <c r="C194" s="71">
        <v>489</v>
      </c>
      <c r="D194" s="7"/>
      <c r="E194" s="107" t="str">
        <f xml:space="preserve"> VLOOKUP( $A194 &amp; E$1, TEXTDF, Sprachwahlcode + 1, FALSE )</f>
        <v>Ausschüttungsquote</v>
      </c>
      <c r="F194" s="107"/>
      <c r="G194" s="107"/>
      <c r="H194" s="625"/>
      <c r="I194" s="321"/>
      <c r="J194" s="641">
        <f>IF( J$173 &gt; 0, MAX( ( J$177 + J$189 + J$190 + J$191 ) / J$173, 0.9 ), 0 )</f>
        <v>0.92504524519502096</v>
      </c>
      <c r="K194" s="321"/>
      <c r="L194" s="642">
        <f>IF( L$173 &gt; 0, ( L$177 + L$189 + L$190 + L$191 ) / L$173, 0 )</f>
        <v>0.89613361138632985</v>
      </c>
      <c r="M194" s="624"/>
      <c r="N194" s="620"/>
      <c r="O194" s="620"/>
      <c r="P194" s="621"/>
      <c r="Q194" s="100"/>
      <c r="R194" s="321"/>
      <c r="S194" s="641">
        <v>0.92664934354917794</v>
      </c>
      <c r="T194" s="321"/>
      <c r="U194" s="642">
        <v>0.91527011179019624</v>
      </c>
      <c r="V194" s="106"/>
      <c r="W194" s="107"/>
      <c r="X194" s="643">
        <v>0.94300000000188211</v>
      </c>
      <c r="Y194" s="107"/>
      <c r="Z194" s="644">
        <v>0.94408989923003306</v>
      </c>
      <c r="AA194" s="106"/>
      <c r="AB194" s="107"/>
      <c r="AC194" s="643">
        <v>0.90999999999999981</v>
      </c>
      <c r="AD194" s="107"/>
      <c r="AE194" s="644">
        <v>0.89515344709253986</v>
      </c>
      <c r="AF194" s="106"/>
      <c r="AG194" s="107"/>
      <c r="AH194" s="643">
        <v>0.93330532400720911</v>
      </c>
      <c r="AI194" s="107"/>
      <c r="AJ194" s="644">
        <v>0.83298558626747299</v>
      </c>
      <c r="AK194" s="106"/>
      <c r="AL194" s="107"/>
      <c r="AM194" s="641">
        <v>0.90599570046625222</v>
      </c>
      <c r="AN194" s="107"/>
      <c r="AO194" s="645">
        <v>0.93127859296585069</v>
      </c>
      <c r="AP194" s="106"/>
      <c r="AQ194" s="107"/>
      <c r="AR194" s="643">
        <v>0.9</v>
      </c>
      <c r="AS194" s="107"/>
      <c r="AT194" s="644">
        <v>0.80854355423044377</v>
      </c>
      <c r="AU194" s="106"/>
      <c r="AV194" s="107"/>
      <c r="AW194" s="643">
        <v>0.96869300000000003</v>
      </c>
      <c r="AX194" s="107"/>
      <c r="AY194" s="644">
        <v>0</v>
      </c>
      <c r="AZ194" s="106"/>
      <c r="BA194" s="107"/>
      <c r="BB194" s="643">
        <v>0.91013679456252983</v>
      </c>
      <c r="BC194" s="107"/>
      <c r="BD194" s="644">
        <v>0.79378930103104972</v>
      </c>
      <c r="BE194" s="106"/>
      <c r="BF194" s="107"/>
      <c r="BG194" s="643">
        <v>0.96893115902415805</v>
      </c>
      <c r="BH194" s="107"/>
      <c r="BI194" s="644">
        <v>0.98461132992988165</v>
      </c>
      <c r="BJ194" s="106"/>
      <c r="BK194" s="107"/>
      <c r="BL194" s="643">
        <v>0.91417354660000028</v>
      </c>
      <c r="BM194" s="107"/>
      <c r="BN194" s="644">
        <v>0</v>
      </c>
      <c r="BO194" s="155"/>
      <c r="BP194" s="155"/>
      <c r="BQ194" s="155"/>
      <c r="BR194" s="155"/>
      <c r="BS194" s="155"/>
      <c r="BT194" s="155"/>
      <c r="BU194" s="155"/>
      <c r="BV194" s="155"/>
      <c r="BW194" s="155"/>
      <c r="BX194" s="155"/>
      <c r="BY194" s="155"/>
      <c r="DN194" s="716">
        <v>489</v>
      </c>
      <c r="DO194" s="3" t="b">
        <f t="shared" si="21"/>
        <v>1</v>
      </c>
    </row>
    <row r="195" spans="1:119" ht="4.5" customHeight="1" x14ac:dyDescent="0.2">
      <c r="A195" s="1"/>
      <c r="B195" s="89"/>
      <c r="C195" s="71"/>
      <c r="D195" s="7"/>
      <c r="E195" s="7"/>
      <c r="F195" s="7"/>
      <c r="G195" s="7"/>
      <c r="H195" s="348"/>
      <c r="I195" s="316"/>
      <c r="J195" s="316"/>
      <c r="K195" s="316"/>
      <c r="L195" s="646"/>
      <c r="M195" s="624"/>
      <c r="N195" s="620"/>
      <c r="O195" s="620"/>
      <c r="P195" s="621"/>
      <c r="Q195" s="348"/>
      <c r="R195" s="316"/>
      <c r="S195" s="316"/>
      <c r="T195" s="316"/>
      <c r="U195" s="646"/>
      <c r="V195" s="56"/>
      <c r="W195" s="57"/>
      <c r="X195" s="57"/>
      <c r="Y195" s="57"/>
      <c r="Z195" s="647"/>
      <c r="AA195" s="56"/>
      <c r="AB195" s="57"/>
      <c r="AC195" s="57"/>
      <c r="AD195" s="57"/>
      <c r="AE195" s="647"/>
      <c r="AF195" s="56"/>
      <c r="AG195" s="57"/>
      <c r="AH195" s="57"/>
      <c r="AI195" s="57"/>
      <c r="AJ195" s="647"/>
      <c r="AK195" s="56"/>
      <c r="AL195" s="57"/>
      <c r="AM195" s="57"/>
      <c r="AN195" s="57"/>
      <c r="AO195" s="647"/>
      <c r="AP195" s="56"/>
      <c r="AQ195" s="57"/>
      <c r="AR195" s="57"/>
      <c r="AS195" s="57"/>
      <c r="AT195" s="647"/>
      <c r="AU195" s="56"/>
      <c r="AV195" s="57"/>
      <c r="AW195" s="57"/>
      <c r="AX195" s="57"/>
      <c r="AY195" s="647"/>
      <c r="AZ195" s="56"/>
      <c r="BA195" s="57"/>
      <c r="BB195" s="57"/>
      <c r="BC195" s="57"/>
      <c r="BD195" s="647"/>
      <c r="BE195" s="56"/>
      <c r="BF195" s="57"/>
      <c r="BG195" s="57"/>
      <c r="BH195" s="57"/>
      <c r="BI195" s="647"/>
      <c r="BJ195" s="56"/>
      <c r="BK195" s="57"/>
      <c r="BL195" s="57"/>
      <c r="BM195" s="57"/>
      <c r="BN195" s="647"/>
      <c r="BO195" s="155"/>
      <c r="BP195" s="155"/>
      <c r="BQ195" s="155"/>
      <c r="BR195" s="155"/>
      <c r="BS195" s="155"/>
      <c r="BT195" s="155"/>
      <c r="BU195" s="155"/>
      <c r="BV195" s="155"/>
      <c r="BW195" s="155"/>
      <c r="BX195" s="155"/>
      <c r="BY195" s="155"/>
      <c r="DN195" s="716"/>
      <c r="DO195" s="3" t="b">
        <f t="shared" si="21"/>
        <v>1</v>
      </c>
    </row>
    <row r="196" spans="1:119" ht="12.75" x14ac:dyDescent="0.2">
      <c r="A196" s="1">
        <v>164</v>
      </c>
      <c r="B196" s="89"/>
      <c r="C196" s="71" t="s">
        <v>288</v>
      </c>
      <c r="D196" s="7"/>
      <c r="E196" s="90" t="str">
        <f xml:space="preserve"> VLOOKUP( $A196 &amp; E$1, TEXTDF, Sprachwahlcode + 1, FALSE )</f>
        <v>Rekapitulation des Betriebsergebnisses</v>
      </c>
      <c r="F196" s="107"/>
      <c r="G196" s="107"/>
      <c r="H196" s="348"/>
      <c r="I196" s="316"/>
      <c r="J196" s="301"/>
      <c r="K196" s="648" t="str">
        <f xml:space="preserve"> VLOOKUP( $A196 &amp; K$1, TEXTDF, Sprachwahlcode + 1, FALSE )</f>
        <v>Anteil am Gesamtertrag in %</v>
      </c>
      <c r="L196" s="316"/>
      <c r="M196" s="624"/>
      <c r="N196" s="620"/>
      <c r="O196" s="620"/>
      <c r="P196" s="621"/>
      <c r="Q196" s="348"/>
      <c r="R196" s="316"/>
      <c r="S196" s="301"/>
      <c r="T196" s="648" t="s">
        <v>569</v>
      </c>
      <c r="U196" s="316"/>
      <c r="V196" s="56"/>
      <c r="W196" s="57"/>
      <c r="X196" s="298"/>
      <c r="Y196" s="649" t="s">
        <v>569</v>
      </c>
      <c r="Z196" s="58"/>
      <c r="AA196" s="56"/>
      <c r="AB196" s="57"/>
      <c r="AC196" s="298"/>
      <c r="AD196" s="649" t="s">
        <v>569</v>
      </c>
      <c r="AE196" s="58"/>
      <c r="AF196" s="56"/>
      <c r="AG196" s="57"/>
      <c r="AH196" s="298"/>
      <c r="AI196" s="649" t="s">
        <v>569</v>
      </c>
      <c r="AJ196" s="58"/>
      <c r="AK196" s="56"/>
      <c r="AL196" s="57"/>
      <c r="AM196" s="298"/>
      <c r="AN196" s="649" t="s">
        <v>569</v>
      </c>
      <c r="AO196" s="58"/>
      <c r="AP196" s="56"/>
      <c r="AQ196" s="57"/>
      <c r="AR196" s="298"/>
      <c r="AS196" s="649" t="s">
        <v>569</v>
      </c>
      <c r="AT196" s="58"/>
      <c r="AU196" s="56"/>
      <c r="AV196" s="57"/>
      <c r="AW196" s="298"/>
      <c r="AX196" s="649" t="s">
        <v>569</v>
      </c>
      <c r="AY196" s="58"/>
      <c r="AZ196" s="56"/>
      <c r="BA196" s="57"/>
      <c r="BB196" s="298"/>
      <c r="BC196" s="649" t="s">
        <v>569</v>
      </c>
      <c r="BD196" s="58"/>
      <c r="BE196" s="56"/>
      <c r="BF196" s="57"/>
      <c r="BG196" s="298"/>
      <c r="BH196" s="649" t="s">
        <v>570</v>
      </c>
      <c r="BI196" s="58"/>
      <c r="BJ196" s="56"/>
      <c r="BK196" s="57"/>
      <c r="BL196" s="298"/>
      <c r="BM196" s="649" t="s">
        <v>569</v>
      </c>
      <c r="BN196" s="58"/>
      <c r="BO196" s="311"/>
      <c r="BP196" s="155"/>
      <c r="BQ196" s="155"/>
      <c r="BR196" s="155"/>
      <c r="BS196" s="155"/>
      <c r="BT196" s="155"/>
      <c r="BU196" s="155"/>
      <c r="BV196" s="155"/>
      <c r="BW196" s="155"/>
      <c r="BX196" s="155"/>
      <c r="BY196" s="155"/>
      <c r="DN196" s="715" t="s">
        <v>288</v>
      </c>
      <c r="DO196" s="3" t="b">
        <f t="shared" si="21"/>
        <v>1</v>
      </c>
    </row>
    <row r="197" spans="1:119" ht="12.75" x14ac:dyDescent="0.2">
      <c r="A197" s="1">
        <v>165</v>
      </c>
      <c r="B197" s="89">
        <v>436</v>
      </c>
      <c r="C197" s="71">
        <v>490</v>
      </c>
      <c r="D197" s="7"/>
      <c r="E197" s="7"/>
      <c r="F197" s="7" t="str">
        <f xml:space="preserve"> VLOOKUP( $A197 &amp; F$1, TEXTDF, Sprachwahlcode + 1, FALSE )</f>
        <v>Anteil des der Mindestquote (MQ) unterstellten Geschäfts</v>
      </c>
      <c r="G197" s="7"/>
      <c r="H197" s="625"/>
      <c r="I197" s="321"/>
      <c r="J197" s="322">
        <f xml:space="preserve"> MAX($H$4,$L$5) * X197 + MAX($I$4,$L$5) * AC197 + MAX($J$4,$L$5) * AH197 + MAX($K$4,$L$5) * AM197 + MAX($L$4,$L$5) * AR197 + MAX($I$5,$L$5) * BB197 + MAX($H$5,$L$5) * AW197 + MAX($J$5,$L$5) * BG197 + MAX($K$5,$L$5) * BL197</f>
        <v>458316.24858518509</v>
      </c>
      <c r="K197" s="650">
        <f>IF( $J$173 &gt; 0, $J$197 / $J$173, 0 )</f>
        <v>7.4954754804978888E-2</v>
      </c>
      <c r="L197" s="339"/>
      <c r="M197" s="624"/>
      <c r="N197" s="620"/>
      <c r="O197" s="620"/>
      <c r="P197" s="621"/>
      <c r="Q197" s="625"/>
      <c r="R197" s="321"/>
      <c r="S197" s="322">
        <v>517666.89365750214</v>
      </c>
      <c r="T197" s="650">
        <v>7.3350656450822088E-2</v>
      </c>
      <c r="U197" s="339"/>
      <c r="V197" s="106"/>
      <c r="W197" s="107"/>
      <c r="X197" s="369">
        <v>106023.56326862393</v>
      </c>
      <c r="Y197" s="651">
        <v>5.6999999998117848E-2</v>
      </c>
      <c r="Z197" s="58"/>
      <c r="AA197" s="106"/>
      <c r="AB197" s="107"/>
      <c r="AC197" s="369">
        <v>166755.18566132011</v>
      </c>
      <c r="AD197" s="651">
        <v>9.0000000000000038E-2</v>
      </c>
      <c r="AE197" s="58"/>
      <c r="AF197" s="106"/>
      <c r="AG197" s="107"/>
      <c r="AH197" s="369">
        <v>36846.104585863068</v>
      </c>
      <c r="AI197" s="651">
        <v>6.6694675992790886E-2</v>
      </c>
      <c r="AJ197" s="58"/>
      <c r="AK197" s="106"/>
      <c r="AL197" s="107"/>
      <c r="AM197" s="322">
        <v>57839.43826351114</v>
      </c>
      <c r="AN197" s="650">
        <v>9.4004299533747754E-2</v>
      </c>
      <c r="AO197" s="58"/>
      <c r="AP197" s="106"/>
      <c r="AQ197" s="107"/>
      <c r="AR197" s="369">
        <v>41806.460155200068</v>
      </c>
      <c r="AS197" s="651">
        <v>0.10000000000000007</v>
      </c>
      <c r="AT197" s="58"/>
      <c r="AU197" s="106"/>
      <c r="AV197" s="107"/>
      <c r="AW197" s="369">
        <v>3765.189938495856</v>
      </c>
      <c r="AX197" s="651">
        <v>3.1307000000000043E-2</v>
      </c>
      <c r="AY197" s="58"/>
      <c r="AZ197" s="106"/>
      <c r="BA197" s="107"/>
      <c r="BB197" s="369">
        <v>35686.550121837892</v>
      </c>
      <c r="BC197" s="651">
        <v>8.9863205437470117E-2</v>
      </c>
      <c r="BD197" s="58"/>
      <c r="BE197" s="106"/>
      <c r="BF197" s="107"/>
      <c r="BG197" s="369">
        <v>9091.555590596774</v>
      </c>
      <c r="BH197" s="651">
        <v>3.1068840975842036E-2</v>
      </c>
      <c r="BI197" s="58"/>
      <c r="BJ197" s="106"/>
      <c r="BK197" s="107"/>
      <c r="BL197" s="369">
        <v>502.20099973628157</v>
      </c>
      <c r="BM197" s="651">
        <v>8.5826453399999836E-2</v>
      </c>
      <c r="BN197" s="58"/>
      <c r="BO197" s="155"/>
      <c r="BP197" s="155"/>
      <c r="BQ197" s="155"/>
      <c r="BR197" s="155"/>
      <c r="BS197" s="155"/>
      <c r="BT197" s="155"/>
      <c r="BU197" s="155"/>
      <c r="BV197" s="155"/>
      <c r="BW197" s="155"/>
      <c r="BX197" s="155"/>
      <c r="BY197" s="155"/>
      <c r="DN197" s="716">
        <v>490</v>
      </c>
      <c r="DO197" s="3" t="b">
        <f t="shared" si="21"/>
        <v>1</v>
      </c>
    </row>
    <row r="198" spans="1:119" ht="13.5" thickBot="1" x14ac:dyDescent="0.25">
      <c r="A198" s="1">
        <v>166</v>
      </c>
      <c r="B198" s="89">
        <v>437</v>
      </c>
      <c r="C198" s="71">
        <v>491</v>
      </c>
      <c r="D198" s="7"/>
      <c r="E198" s="7"/>
      <c r="F198" s="113" t="str">
        <f xml:space="preserve"> VLOOKUP( $A198 &amp; F$1, TEXTDF, Sprachwahlcode + 1, FALSE )</f>
        <v>Anteil des der Mindestquote (MQ) nicht unterstellten Geschäfts</v>
      </c>
      <c r="G198" s="113"/>
      <c r="H198" s="626"/>
      <c r="I198" s="303"/>
      <c r="J198" s="322">
        <f xml:space="preserve"> MAX($H$4,$L$5) * X198 + MAX($I$4,$L$5) * AC198 + MAX($J$4,$L$5) * AH198 + MAX($K$4,$L$5) * AM198 + MAX($L$4,$L$5) * AR198 + MAX($I$5,$L$5) * BB198 + MAX($H$5,$L$5) * AW198 + MAX($J$5,$L$5) * BG198 + MAX($K$5,$L$5) * BL198</f>
        <v>95380.918985874028</v>
      </c>
      <c r="K198" s="650">
        <f>IF( $L$173 &gt; 0, $J$198 / $L$173, 0 )</f>
        <v>0.10386638861367023</v>
      </c>
      <c r="L198" s="339"/>
      <c r="M198" s="624"/>
      <c r="N198" s="620"/>
      <c r="O198" s="620"/>
      <c r="P198" s="621"/>
      <c r="Q198" s="626"/>
      <c r="R198" s="303"/>
      <c r="S198" s="322">
        <v>84051.722007881326</v>
      </c>
      <c r="T198" s="650">
        <v>8.4729888209803789E-2</v>
      </c>
      <c r="U198" s="339"/>
      <c r="V198" s="121"/>
      <c r="W198" s="113"/>
      <c r="X198" s="369">
        <v>19845.821761819272</v>
      </c>
      <c r="Y198" s="651">
        <v>5.5910100769966872E-2</v>
      </c>
      <c r="Z198" s="58"/>
      <c r="AA198" s="121"/>
      <c r="AB198" s="113"/>
      <c r="AC198" s="369">
        <v>8803.9908315666908</v>
      </c>
      <c r="AD198" s="651">
        <v>0.10484655290746009</v>
      </c>
      <c r="AE198" s="58"/>
      <c r="AF198" s="121"/>
      <c r="AG198" s="113"/>
      <c r="AH198" s="369">
        <v>21439.798024136981</v>
      </c>
      <c r="AI198" s="651">
        <v>0.16701441373252707</v>
      </c>
      <c r="AJ198" s="58"/>
      <c r="AK198" s="121"/>
      <c r="AL198" s="113"/>
      <c r="AM198" s="322">
        <v>9128.1114642259417</v>
      </c>
      <c r="AN198" s="650">
        <v>6.8721407034149196E-2</v>
      </c>
      <c r="AO198" s="58"/>
      <c r="AP198" s="121"/>
      <c r="AQ198" s="113"/>
      <c r="AR198" s="369">
        <v>739.05671999990591</v>
      </c>
      <c r="AS198" s="651">
        <v>0.19145644576955625</v>
      </c>
      <c r="AT198" s="58"/>
      <c r="AU198" s="121"/>
      <c r="AV198" s="113"/>
      <c r="AW198" s="369">
        <v>0</v>
      </c>
      <c r="AX198" s="651">
        <v>0</v>
      </c>
      <c r="AY198" s="58"/>
      <c r="AZ198" s="121"/>
      <c r="BA198" s="113"/>
      <c r="BB198" s="369">
        <v>34716.893450038267</v>
      </c>
      <c r="BC198" s="651">
        <v>0.20621069896895028</v>
      </c>
      <c r="BD198" s="58"/>
      <c r="BE198" s="121"/>
      <c r="BF198" s="113"/>
      <c r="BG198" s="369">
        <v>707.2467340869589</v>
      </c>
      <c r="BH198" s="651">
        <v>1.5388670070118222E-2</v>
      </c>
      <c r="BI198" s="58"/>
      <c r="BJ198" s="121"/>
      <c r="BK198" s="113"/>
      <c r="BL198" s="369">
        <v>0</v>
      </c>
      <c r="BM198" s="651">
        <v>0</v>
      </c>
      <c r="BN198" s="58"/>
      <c r="BO198" s="155"/>
      <c r="BP198" s="155"/>
      <c r="BQ198" s="155"/>
      <c r="BR198" s="155"/>
      <c r="BS198" s="155"/>
      <c r="BT198" s="155"/>
      <c r="BU198" s="155"/>
      <c r="BV198" s="155"/>
      <c r="BW198" s="155"/>
      <c r="BX198" s="155"/>
      <c r="BY198" s="155"/>
      <c r="DN198" s="716">
        <v>491</v>
      </c>
      <c r="DO198" s="3" t="b">
        <f t="shared" si="21"/>
        <v>1</v>
      </c>
    </row>
    <row r="199" spans="1:119" ht="13.5" thickBot="1" x14ac:dyDescent="0.25">
      <c r="A199" s="1">
        <v>167</v>
      </c>
      <c r="B199" s="89">
        <v>438</v>
      </c>
      <c r="C199" s="71">
        <v>492</v>
      </c>
      <c r="D199" s="7"/>
      <c r="E199" s="7"/>
      <c r="F199" s="113" t="str">
        <f xml:space="preserve"> VLOOKUP( $A199 &amp; F$1, TEXTDF, Sprachwahlcode + 1, FALSE )</f>
        <v>Betriebsergebnis</v>
      </c>
      <c r="G199" s="113"/>
      <c r="H199" s="626"/>
      <c r="I199" s="303"/>
      <c r="J199" s="281">
        <f xml:space="preserve"> MAX($H$4,$L$5) * X199 + MAX($I$4,$L$5) * AC199 + MAX($J$4,$L$5) * AH199 + MAX($K$4,$L$5) * AM199 + MAX($L$4,$L$5) * AR199 + MAX($I$5,$L$5) * BB199 + MAX($H$5,$L$5) * AW199 + MAX($J$5,$L$5) * BG199 + MAX($K$5,$L$5) * BL199</f>
        <v>553697.1675710592</v>
      </c>
      <c r="K199" s="652">
        <f xml:space="preserve"> IF( ( $J$173 + $L$173 ) &gt; 0, $J$199 / ( $J$173 + $L$173 ), 0 )</f>
        <v>7.8729834660729747E-2</v>
      </c>
      <c r="L199" s="719"/>
      <c r="M199" s="38"/>
      <c r="N199" s="39"/>
      <c r="O199" s="39"/>
      <c r="P199" s="40"/>
      <c r="Q199" s="626"/>
      <c r="R199" s="303"/>
      <c r="S199" s="281">
        <v>601718.61566538352</v>
      </c>
      <c r="T199" s="650">
        <v>7.475301211837615E-2</v>
      </c>
      <c r="U199" s="719"/>
      <c r="V199" s="121"/>
      <c r="W199" s="113"/>
      <c r="X199" s="284">
        <v>125869.3850304432</v>
      </c>
      <c r="Y199" s="651">
        <v>5.6825342550743292E-2</v>
      </c>
      <c r="Z199" s="58"/>
      <c r="AA199" s="121"/>
      <c r="AB199" s="113"/>
      <c r="AC199" s="284">
        <v>175559.17649288679</v>
      </c>
      <c r="AD199" s="651">
        <v>9.0643672587262802E-2</v>
      </c>
      <c r="AE199" s="58"/>
      <c r="AF199" s="121"/>
      <c r="AG199" s="113"/>
      <c r="AH199" s="284">
        <v>58285.902610000048</v>
      </c>
      <c r="AI199" s="651">
        <v>8.5610017350274598E-2</v>
      </c>
      <c r="AJ199" s="58"/>
      <c r="AK199" s="121"/>
      <c r="AL199" s="113"/>
      <c r="AM199" s="281">
        <v>66967.549727737089</v>
      </c>
      <c r="AN199" s="650">
        <v>8.9515310312885871E-2</v>
      </c>
      <c r="AO199" s="58"/>
      <c r="AP199" s="121"/>
      <c r="AQ199" s="113"/>
      <c r="AR199" s="284">
        <v>42545.516875199974</v>
      </c>
      <c r="AS199" s="651">
        <v>0.10083673331548094</v>
      </c>
      <c r="AT199" s="58"/>
      <c r="AU199" s="121"/>
      <c r="AV199" s="113"/>
      <c r="AW199" s="284">
        <v>3765.189938495856</v>
      </c>
      <c r="AX199" s="651">
        <v>3.1307000000000043E-2</v>
      </c>
      <c r="AY199" s="58"/>
      <c r="AZ199" s="121"/>
      <c r="BA199" s="113"/>
      <c r="BB199" s="284">
        <v>70403.443571876152</v>
      </c>
      <c r="BC199" s="651">
        <v>0.12450270170306096</v>
      </c>
      <c r="BD199" s="58"/>
      <c r="BE199" s="121"/>
      <c r="BF199" s="113"/>
      <c r="BG199" s="284">
        <v>9798.8023246837329</v>
      </c>
      <c r="BH199" s="651">
        <v>2.8940443022938495E-2</v>
      </c>
      <c r="BI199" s="58"/>
      <c r="BJ199" s="121"/>
      <c r="BK199" s="113"/>
      <c r="BL199" s="284">
        <v>502.20099973628157</v>
      </c>
      <c r="BM199" s="651">
        <v>8.5826453399999836E-2</v>
      </c>
      <c r="BN199" s="58"/>
      <c r="BO199" s="155"/>
      <c r="BP199" s="155"/>
      <c r="BQ199" s="155"/>
      <c r="BR199" s="155"/>
      <c r="BS199" s="155"/>
      <c r="BT199" s="155"/>
      <c r="BU199" s="155"/>
      <c r="BV199" s="155"/>
      <c r="BW199" s="155"/>
      <c r="BX199" s="155"/>
      <c r="BY199" s="155"/>
      <c r="DN199" s="716">
        <v>492</v>
      </c>
      <c r="DO199" s="3" t="b">
        <f t="shared" si="21"/>
        <v>1</v>
      </c>
    </row>
    <row r="200" spans="1:119" ht="11.25" customHeight="1" thickBot="1" x14ac:dyDescent="0.25">
      <c r="A200" s="1">
        <v>168</v>
      </c>
      <c r="B200" s="89">
        <v>439</v>
      </c>
      <c r="C200" s="71">
        <v>493</v>
      </c>
      <c r="D200" s="7"/>
      <c r="E200" s="7"/>
      <c r="F200" s="653"/>
      <c r="G200" s="653"/>
      <c r="H200" s="654"/>
      <c r="I200" s="655"/>
      <c r="J200" s="656"/>
      <c r="K200" s="655"/>
      <c r="L200" s="657"/>
      <c r="M200" s="734"/>
      <c r="N200" s="735"/>
      <c r="O200" s="735"/>
      <c r="P200" s="736"/>
      <c r="Q200" s="654"/>
      <c r="R200" s="655"/>
      <c r="S200" s="656"/>
      <c r="T200" s="655"/>
      <c r="U200" s="657"/>
      <c r="V200" s="658"/>
      <c r="W200" s="659"/>
      <c r="X200" s="660"/>
      <c r="Y200" s="659"/>
      <c r="Z200" s="661"/>
      <c r="AA200" s="658"/>
      <c r="AB200" s="659"/>
      <c r="AC200" s="660"/>
      <c r="AD200" s="659"/>
      <c r="AE200" s="661"/>
      <c r="AF200" s="658"/>
      <c r="AG200" s="659"/>
      <c r="AH200" s="660"/>
      <c r="AI200" s="659"/>
      <c r="AJ200" s="661"/>
      <c r="AK200" s="658"/>
      <c r="AL200" s="659"/>
      <c r="AM200" s="660"/>
      <c r="AN200" s="659"/>
      <c r="AO200" s="661"/>
      <c r="AP200" s="658"/>
      <c r="AQ200" s="659"/>
      <c r="AR200" s="660"/>
      <c r="AS200" s="659"/>
      <c r="AT200" s="661"/>
      <c r="AU200" s="658"/>
      <c r="AV200" s="659"/>
      <c r="AW200" s="660"/>
      <c r="AX200" s="659"/>
      <c r="AY200" s="661"/>
      <c r="AZ200" s="658"/>
      <c r="BA200" s="659"/>
      <c r="BB200" s="660"/>
      <c r="BC200" s="659"/>
      <c r="BD200" s="661"/>
      <c r="BE200" s="658"/>
      <c r="BF200" s="659"/>
      <c r="BG200" s="660"/>
      <c r="BH200" s="659"/>
      <c r="BI200" s="661"/>
      <c r="BJ200" s="658"/>
      <c r="BK200" s="659"/>
      <c r="BL200" s="660"/>
      <c r="BM200" s="659"/>
      <c r="BN200" s="661"/>
      <c r="BO200" s="155"/>
      <c r="BP200" s="155"/>
      <c r="BQ200" s="155"/>
      <c r="BR200" s="155"/>
      <c r="BS200" s="155"/>
      <c r="BT200" s="155"/>
      <c r="BU200" s="155"/>
      <c r="BV200" s="155"/>
      <c r="BW200" s="155"/>
      <c r="BX200" s="155"/>
      <c r="BY200" s="155"/>
      <c r="DN200" s="716">
        <v>493</v>
      </c>
      <c r="DO200" s="3" t="b">
        <f t="shared" si="21"/>
        <v>1</v>
      </c>
    </row>
    <row r="201" spans="1:119" ht="3" customHeight="1" x14ac:dyDescent="0.2">
      <c r="A201" s="311"/>
      <c r="B201" s="311"/>
      <c r="K201" s="662"/>
      <c r="T201" s="662"/>
      <c r="V201" s="663"/>
      <c r="W201" s="663"/>
      <c r="Y201" s="662"/>
      <c r="AD201" s="662"/>
      <c r="AI201" s="662"/>
      <c r="AN201" s="662"/>
      <c r="AS201" s="662"/>
      <c r="AX201" s="662"/>
      <c r="BC201" s="662"/>
      <c r="BH201" s="662"/>
      <c r="BM201" s="662"/>
      <c r="DN201" s="716"/>
    </row>
    <row r="202" spans="1:119" s="3" customFormat="1" x14ac:dyDescent="0.25">
      <c r="K202" s="662"/>
      <c r="T202" s="662"/>
      <c r="Y202" s="662"/>
      <c r="AD202" s="662"/>
      <c r="AI202" s="662"/>
      <c r="AN202" s="662"/>
      <c r="AS202" s="662"/>
      <c r="AX202" s="662"/>
      <c r="BC202" s="662"/>
      <c r="BH202" s="662"/>
      <c r="BM202" s="662"/>
      <c r="DN202"/>
    </row>
    <row r="203" spans="1:119" s="3" customFormat="1" x14ac:dyDescent="0.25">
      <c r="K203" s="662"/>
      <c r="T203" s="662"/>
      <c r="Y203" s="662"/>
      <c r="AD203" s="662"/>
      <c r="AI203" s="662"/>
      <c r="AN203" s="662"/>
      <c r="AS203" s="662"/>
      <c r="AX203" s="662"/>
      <c r="BC203" s="662"/>
      <c r="BH203" s="662"/>
      <c r="BM203" s="662"/>
      <c r="DN203"/>
    </row>
    <row r="204" spans="1:119" s="3" customFormat="1" x14ac:dyDescent="0.25">
      <c r="K204" s="662"/>
      <c r="T204" s="662"/>
      <c r="Y204" s="662"/>
      <c r="AD204" s="662"/>
      <c r="AI204" s="662"/>
      <c r="AN204" s="662"/>
      <c r="AS204" s="662"/>
      <c r="AX204" s="662"/>
      <c r="BC204" s="662"/>
      <c r="BH204" s="662"/>
      <c r="BM204" s="662"/>
      <c r="DN204"/>
    </row>
    <row r="205" spans="1:119" s="3" customFormat="1" x14ac:dyDescent="0.25">
      <c r="K205" s="662"/>
      <c r="T205" s="662"/>
      <c r="Y205" s="662"/>
      <c r="AD205" s="662"/>
      <c r="AI205" s="662"/>
      <c r="AN205" s="662"/>
      <c r="AS205" s="662"/>
      <c r="AX205" s="662"/>
      <c r="BC205" s="662"/>
      <c r="BH205" s="662"/>
      <c r="BM205" s="662"/>
      <c r="DN205"/>
    </row>
    <row r="206" spans="1:119" s="3" customFormat="1" x14ac:dyDescent="0.25">
      <c r="K206" s="662"/>
      <c r="T206" s="662"/>
      <c r="Y206" s="662"/>
      <c r="AD206" s="662"/>
      <c r="AI206" s="662"/>
      <c r="AN206" s="662"/>
      <c r="AS206" s="662"/>
      <c r="AX206" s="662"/>
      <c r="BC206" s="662"/>
      <c r="BH206" s="662"/>
      <c r="BM206" s="662"/>
      <c r="DN206"/>
    </row>
    <row r="207" spans="1:119" s="3" customFormat="1" x14ac:dyDescent="0.25">
      <c r="K207" s="662"/>
      <c r="T207" s="662"/>
      <c r="Y207" s="662"/>
      <c r="AD207" s="662"/>
      <c r="AI207" s="662"/>
      <c r="AN207" s="662"/>
      <c r="AS207" s="662"/>
      <c r="AX207" s="662"/>
      <c r="BC207" s="662"/>
      <c r="BH207" s="662"/>
      <c r="BM207" s="662"/>
      <c r="DN207"/>
    </row>
    <row r="208" spans="1:119" s="3" customFormat="1" x14ac:dyDescent="0.25">
      <c r="K208" s="662"/>
      <c r="T208" s="662"/>
      <c r="Y208" s="662"/>
      <c r="AD208" s="662"/>
      <c r="AI208" s="662"/>
      <c r="AN208" s="662"/>
      <c r="AS208" s="662"/>
      <c r="AX208" s="662"/>
      <c r="BC208" s="662"/>
      <c r="BH208" s="662"/>
      <c r="BM208" s="662"/>
      <c r="DN208"/>
    </row>
    <row r="209" spans="11:118" s="3" customFormat="1" x14ac:dyDescent="0.25">
      <c r="K209" s="662"/>
      <c r="T209" s="662"/>
      <c r="Y209" s="662"/>
      <c r="AD209" s="662"/>
      <c r="AI209" s="662"/>
      <c r="AN209" s="662"/>
      <c r="AS209" s="662"/>
      <c r="AX209" s="662"/>
      <c r="BC209" s="662"/>
      <c r="BH209" s="662"/>
      <c r="BM209" s="662"/>
      <c r="DN209"/>
    </row>
    <row r="210" spans="11:118" s="3" customFormat="1" x14ac:dyDescent="0.25">
      <c r="K210" s="662"/>
      <c r="T210" s="662"/>
      <c r="Y210" s="662"/>
      <c r="AD210" s="662"/>
      <c r="AI210" s="662"/>
      <c r="AN210" s="662"/>
      <c r="AS210" s="662"/>
      <c r="AX210" s="662"/>
      <c r="BC210" s="662"/>
      <c r="BH210" s="662"/>
      <c r="BM210" s="662"/>
      <c r="DN210"/>
    </row>
    <row r="211" spans="11:118" s="3" customFormat="1" x14ac:dyDescent="0.25">
      <c r="K211" s="662"/>
      <c r="T211" s="662"/>
      <c r="Y211" s="662"/>
      <c r="AD211" s="662"/>
      <c r="AI211" s="662"/>
      <c r="AN211" s="662"/>
      <c r="AS211" s="662"/>
      <c r="AX211" s="662"/>
      <c r="BC211" s="662"/>
      <c r="BH211" s="662"/>
      <c r="BM211" s="662"/>
      <c r="DN211"/>
    </row>
    <row r="212" spans="11:118" s="3" customFormat="1" x14ac:dyDescent="0.25">
      <c r="K212" s="662"/>
      <c r="T212" s="662"/>
      <c r="Y212" s="662"/>
      <c r="AD212" s="662"/>
      <c r="AI212" s="662"/>
      <c r="AN212" s="662"/>
      <c r="AS212" s="662"/>
      <c r="AX212" s="662"/>
      <c r="BC212" s="662"/>
      <c r="BH212" s="662"/>
      <c r="BM212" s="662"/>
      <c r="DN212"/>
    </row>
    <row r="213" spans="11:118" s="3" customFormat="1" x14ac:dyDescent="0.25">
      <c r="K213" s="662"/>
      <c r="T213" s="662"/>
      <c r="Y213" s="662"/>
      <c r="AD213" s="662"/>
      <c r="AI213" s="662"/>
      <c r="AN213" s="662"/>
      <c r="AS213" s="662"/>
      <c r="AX213" s="662"/>
      <c r="BC213" s="662"/>
      <c r="BH213" s="662"/>
      <c r="BM213" s="662"/>
      <c r="DN213"/>
    </row>
    <row r="214" spans="11:118" s="3" customFormat="1" x14ac:dyDescent="0.25">
      <c r="K214" s="662"/>
      <c r="T214" s="662"/>
      <c r="Y214" s="662"/>
      <c r="AD214" s="662"/>
      <c r="AI214" s="662"/>
      <c r="AN214" s="662"/>
      <c r="AS214" s="662"/>
      <c r="AX214" s="662"/>
      <c r="BC214" s="662"/>
      <c r="BH214" s="662"/>
      <c r="BM214" s="662"/>
      <c r="DN214"/>
    </row>
    <row r="215" spans="11:118" s="3" customFormat="1" x14ac:dyDescent="0.25">
      <c r="K215" s="662"/>
      <c r="T215" s="662"/>
      <c r="Y215" s="662"/>
      <c r="AD215" s="662"/>
      <c r="AI215" s="662"/>
      <c r="AN215" s="662"/>
      <c r="AS215" s="662"/>
      <c r="AX215" s="662"/>
      <c r="BC215" s="662"/>
      <c r="BH215" s="662"/>
      <c r="BM215" s="662"/>
      <c r="DN215"/>
    </row>
    <row r="216" spans="11:118" s="3" customFormat="1" x14ac:dyDescent="0.25">
      <c r="K216" s="662"/>
      <c r="T216" s="662"/>
      <c r="Y216" s="662"/>
      <c r="AD216" s="662"/>
      <c r="AI216" s="662"/>
      <c r="AN216" s="662"/>
      <c r="AS216" s="662"/>
      <c r="AX216" s="662"/>
      <c r="BC216" s="662"/>
      <c r="BH216" s="662"/>
      <c r="BM216" s="662"/>
      <c r="DN216"/>
    </row>
    <row r="217" spans="11:118" s="3" customFormat="1" x14ac:dyDescent="0.25">
      <c r="K217" s="662"/>
      <c r="T217" s="662"/>
      <c r="Y217" s="662"/>
      <c r="AD217" s="662"/>
      <c r="AI217" s="662"/>
      <c r="AN217" s="662"/>
      <c r="AS217" s="662"/>
      <c r="AX217" s="662"/>
      <c r="BC217" s="662"/>
      <c r="BH217" s="662"/>
      <c r="BM217" s="662"/>
      <c r="DN217"/>
    </row>
    <row r="218" spans="11:118" s="3" customFormat="1" x14ac:dyDescent="0.25">
      <c r="K218" s="662"/>
      <c r="T218" s="662"/>
      <c r="Y218" s="662"/>
      <c r="AD218" s="662"/>
      <c r="AI218" s="662"/>
      <c r="AN218" s="662"/>
      <c r="AS218" s="662"/>
      <c r="AX218" s="662"/>
      <c r="BC218" s="662"/>
      <c r="BH218" s="662"/>
      <c r="BM218" s="662"/>
      <c r="DN218"/>
    </row>
    <row r="219" spans="11:118" s="3" customFormat="1" x14ac:dyDescent="0.25">
      <c r="K219" s="662"/>
      <c r="T219" s="662"/>
      <c r="Y219" s="662"/>
      <c r="AD219" s="662"/>
      <c r="AI219" s="662"/>
      <c r="AN219" s="662"/>
      <c r="AS219" s="662"/>
      <c r="AX219" s="662"/>
      <c r="BC219" s="662"/>
      <c r="BH219" s="662"/>
      <c r="BM219" s="662"/>
      <c r="DN219"/>
    </row>
    <row r="220" spans="11:118" s="3" customFormat="1" x14ac:dyDescent="0.25">
      <c r="K220" s="662"/>
      <c r="T220" s="662"/>
      <c r="Y220" s="662"/>
      <c r="AD220" s="662"/>
      <c r="AI220" s="662"/>
      <c r="AN220" s="662"/>
      <c r="AS220" s="662"/>
      <c r="AX220" s="662"/>
      <c r="BC220" s="662"/>
      <c r="BH220" s="662"/>
      <c r="BM220" s="662"/>
      <c r="DN220"/>
    </row>
    <row r="221" spans="11:118" s="3" customFormat="1" x14ac:dyDescent="0.25">
      <c r="K221" s="662"/>
      <c r="T221" s="662"/>
      <c r="Y221" s="662"/>
      <c r="AD221" s="662"/>
      <c r="AI221" s="662"/>
      <c r="AN221" s="662"/>
      <c r="AS221" s="662"/>
      <c r="AX221" s="662"/>
      <c r="BC221" s="662"/>
      <c r="BH221" s="662"/>
      <c r="BM221" s="662"/>
      <c r="DN221"/>
    </row>
    <row r="222" spans="11:118" s="3" customFormat="1" x14ac:dyDescent="0.25">
      <c r="K222" s="662"/>
      <c r="T222" s="662"/>
      <c r="Y222" s="662"/>
      <c r="AD222" s="662"/>
      <c r="AI222" s="662"/>
      <c r="AN222" s="662"/>
      <c r="AS222" s="662"/>
      <c r="AX222" s="662"/>
      <c r="BC222" s="662"/>
      <c r="BH222" s="662"/>
      <c r="BM222" s="662"/>
      <c r="DN222"/>
    </row>
    <row r="223" spans="11:118" s="3" customFormat="1" x14ac:dyDescent="0.25">
      <c r="K223" s="662"/>
      <c r="T223" s="662"/>
      <c r="Y223" s="662"/>
      <c r="AD223" s="662"/>
      <c r="AI223" s="662"/>
      <c r="AN223" s="662"/>
      <c r="AS223" s="662"/>
      <c r="AX223" s="662"/>
      <c r="BC223" s="662"/>
      <c r="BH223" s="662"/>
      <c r="BM223" s="662"/>
      <c r="DN223"/>
    </row>
    <row r="224" spans="11:118" s="3" customFormat="1" x14ac:dyDescent="0.25">
      <c r="K224" s="662"/>
      <c r="T224" s="662"/>
      <c r="Y224" s="662"/>
      <c r="AD224" s="662"/>
      <c r="AI224" s="662"/>
      <c r="AN224" s="662"/>
      <c r="AS224" s="662"/>
      <c r="AX224" s="662"/>
      <c r="BC224" s="662"/>
      <c r="BH224" s="662"/>
      <c r="BM224" s="662"/>
      <c r="DN224"/>
    </row>
    <row r="225" spans="11:118" s="3" customFormat="1" x14ac:dyDescent="0.25">
      <c r="K225" s="662"/>
      <c r="T225" s="662"/>
      <c r="Y225" s="662"/>
      <c r="AD225" s="662"/>
      <c r="AI225" s="662"/>
      <c r="AN225" s="662"/>
      <c r="AS225" s="662"/>
      <c r="AX225" s="662"/>
      <c r="BC225" s="662"/>
      <c r="BH225" s="662"/>
      <c r="BM225" s="662"/>
      <c r="DN225"/>
    </row>
    <row r="226" spans="11:118" s="3" customFormat="1" x14ac:dyDescent="0.25">
      <c r="K226" s="662"/>
      <c r="T226" s="662"/>
      <c r="Y226" s="662"/>
      <c r="AD226" s="662"/>
      <c r="AI226" s="662"/>
      <c r="AN226" s="662"/>
      <c r="AS226" s="662"/>
      <c r="AX226" s="662"/>
      <c r="BC226" s="662"/>
      <c r="BH226" s="662"/>
      <c r="BM226" s="662"/>
      <c r="DN226"/>
    </row>
    <row r="227" spans="11:118" s="3" customFormat="1" x14ac:dyDescent="0.25">
      <c r="K227" s="662"/>
      <c r="T227" s="662"/>
      <c r="Y227" s="662"/>
      <c r="AD227" s="662"/>
      <c r="AI227" s="662"/>
      <c r="AN227" s="662"/>
      <c r="AS227" s="662"/>
      <c r="AX227" s="662"/>
      <c r="BC227" s="662"/>
      <c r="BH227" s="662"/>
      <c r="BM227" s="662"/>
      <c r="DN227"/>
    </row>
    <row r="228" spans="11:118" s="3" customFormat="1" x14ac:dyDescent="0.25">
      <c r="K228" s="662"/>
      <c r="T228" s="662"/>
      <c r="Y228" s="662"/>
      <c r="AD228" s="662"/>
      <c r="AI228" s="662"/>
      <c r="AN228" s="662"/>
      <c r="AS228" s="662"/>
      <c r="AX228" s="662"/>
      <c r="BC228" s="662"/>
      <c r="BH228" s="662"/>
      <c r="BM228" s="662"/>
      <c r="DN228"/>
    </row>
    <row r="229" spans="11:118" s="3" customFormat="1" x14ac:dyDescent="0.25">
      <c r="K229" s="662"/>
      <c r="T229" s="662"/>
      <c r="Y229" s="662"/>
      <c r="AD229" s="662"/>
      <c r="AI229" s="662"/>
      <c r="AN229" s="662"/>
      <c r="AS229" s="662"/>
      <c r="AX229" s="662"/>
      <c r="BC229" s="662"/>
      <c r="BH229" s="662"/>
      <c r="BM229" s="662"/>
      <c r="DN229"/>
    </row>
    <row r="230" spans="11:118" s="3" customFormat="1" x14ac:dyDescent="0.25">
      <c r="K230" s="662"/>
      <c r="T230" s="662"/>
      <c r="Y230" s="662"/>
      <c r="AD230" s="662"/>
      <c r="AI230" s="662"/>
      <c r="AN230" s="662"/>
      <c r="AS230" s="662"/>
      <c r="AX230" s="662"/>
      <c r="BC230" s="662"/>
      <c r="BH230" s="662"/>
      <c r="BM230" s="662"/>
      <c r="DN230"/>
    </row>
    <row r="231" spans="11:118" s="3" customFormat="1" x14ac:dyDescent="0.25">
      <c r="K231" s="662"/>
      <c r="T231" s="662"/>
      <c r="Y231" s="662"/>
      <c r="AD231" s="662"/>
      <c r="AI231" s="662"/>
      <c r="AN231" s="662"/>
      <c r="AS231" s="662"/>
      <c r="AX231" s="662"/>
      <c r="BC231" s="662"/>
      <c r="BH231" s="662"/>
      <c r="BM231" s="662"/>
      <c r="DN231"/>
    </row>
    <row r="232" spans="11:118" s="3" customFormat="1" x14ac:dyDescent="0.25">
      <c r="K232" s="662"/>
      <c r="T232" s="662"/>
      <c r="Y232" s="662"/>
      <c r="AD232" s="662"/>
      <c r="AI232" s="662"/>
      <c r="AN232" s="662"/>
      <c r="AS232" s="662"/>
      <c r="AX232" s="662"/>
      <c r="BC232" s="662"/>
      <c r="BH232" s="662"/>
      <c r="BM232" s="662"/>
      <c r="DN232"/>
    </row>
    <row r="233" spans="11:118" s="3" customFormat="1" x14ac:dyDescent="0.25">
      <c r="K233" s="662"/>
      <c r="T233" s="662"/>
      <c r="Y233" s="662"/>
      <c r="AD233" s="662"/>
      <c r="AI233" s="662"/>
      <c r="AN233" s="662"/>
      <c r="AS233" s="662"/>
      <c r="AX233" s="662"/>
      <c r="BC233" s="662"/>
      <c r="BH233" s="662"/>
      <c r="BM233" s="662"/>
      <c r="DN233"/>
    </row>
    <row r="234" spans="11:118" s="3" customFormat="1" x14ac:dyDescent="0.25">
      <c r="K234" s="662"/>
      <c r="T234" s="662"/>
      <c r="Y234" s="662"/>
      <c r="AD234" s="662"/>
      <c r="AI234" s="662"/>
      <c r="AN234" s="662"/>
      <c r="AS234" s="662"/>
      <c r="AX234" s="662"/>
      <c r="BC234" s="662"/>
      <c r="BH234" s="662"/>
      <c r="BM234" s="662"/>
      <c r="DN234"/>
    </row>
    <row r="235" spans="11:118" s="3" customFormat="1" x14ac:dyDescent="0.25">
      <c r="K235" s="662"/>
      <c r="T235" s="662"/>
      <c r="Y235" s="662"/>
      <c r="AD235" s="662"/>
      <c r="AI235" s="662"/>
      <c r="AN235" s="662"/>
      <c r="AS235" s="662"/>
      <c r="AX235" s="662"/>
      <c r="BC235" s="662"/>
      <c r="BH235" s="662"/>
      <c r="BM235" s="662"/>
      <c r="DN235"/>
    </row>
    <row r="236" spans="11:118" s="3" customFormat="1" x14ac:dyDescent="0.25">
      <c r="K236" s="662"/>
      <c r="T236" s="662"/>
      <c r="Y236" s="662"/>
      <c r="AD236" s="662"/>
      <c r="AI236" s="662"/>
      <c r="AN236" s="662"/>
      <c r="AS236" s="662"/>
      <c r="AX236" s="662"/>
      <c r="BC236" s="662"/>
      <c r="BH236" s="662"/>
      <c r="BM236" s="662"/>
      <c r="DN236"/>
    </row>
    <row r="237" spans="11:118" s="3" customFormat="1" x14ac:dyDescent="0.25">
      <c r="K237" s="662"/>
      <c r="T237" s="662"/>
      <c r="Y237" s="662"/>
      <c r="AD237" s="662"/>
      <c r="AI237" s="662"/>
      <c r="AN237" s="662"/>
      <c r="AS237" s="662"/>
      <c r="AX237" s="662"/>
      <c r="BC237" s="662"/>
      <c r="BH237" s="662"/>
      <c r="BM237" s="662"/>
      <c r="DN237"/>
    </row>
    <row r="238" spans="11:118" s="3" customFormat="1" x14ac:dyDescent="0.25">
      <c r="K238" s="662"/>
      <c r="T238" s="662"/>
      <c r="Y238" s="662"/>
      <c r="AD238" s="662"/>
      <c r="AI238" s="662"/>
      <c r="AN238" s="662"/>
      <c r="AS238" s="662"/>
      <c r="AX238" s="662"/>
      <c r="BC238" s="662"/>
      <c r="BH238" s="662"/>
      <c r="BM238" s="662"/>
      <c r="DN238"/>
    </row>
    <row r="239" spans="11:118" s="3" customFormat="1" x14ac:dyDescent="0.25">
      <c r="K239" s="662"/>
      <c r="T239" s="662"/>
      <c r="Y239" s="662"/>
      <c r="AD239" s="662"/>
      <c r="AI239" s="662"/>
      <c r="AN239" s="662"/>
      <c r="AS239" s="662"/>
      <c r="AX239" s="662"/>
      <c r="BC239" s="662"/>
      <c r="BH239" s="662"/>
      <c r="BM239" s="662"/>
      <c r="DN239"/>
    </row>
    <row r="240" spans="11:118" s="3" customFormat="1" x14ac:dyDescent="0.25">
      <c r="K240" s="662"/>
      <c r="T240" s="662"/>
      <c r="Y240" s="662"/>
      <c r="AD240" s="662"/>
      <c r="AI240" s="662"/>
      <c r="AN240" s="662"/>
      <c r="AS240" s="662"/>
      <c r="AX240" s="662"/>
      <c r="BC240" s="662"/>
      <c r="BH240" s="662"/>
      <c r="BM240" s="662"/>
      <c r="DN240"/>
    </row>
    <row r="241" spans="11:118" s="3" customFormat="1" x14ac:dyDescent="0.25">
      <c r="K241" s="662"/>
      <c r="T241" s="662"/>
      <c r="Y241" s="662"/>
      <c r="AD241" s="662"/>
      <c r="AI241" s="662"/>
      <c r="AN241" s="662"/>
      <c r="AS241" s="662"/>
      <c r="AX241" s="662"/>
      <c r="BC241" s="662"/>
      <c r="BH241" s="662"/>
      <c r="BM241" s="662"/>
      <c r="DN241"/>
    </row>
    <row r="242" spans="11:118" s="3" customFormat="1" x14ac:dyDescent="0.25">
      <c r="K242" s="662"/>
      <c r="T242" s="662"/>
      <c r="Y242" s="662"/>
      <c r="AD242" s="662"/>
      <c r="AI242" s="662"/>
      <c r="AN242" s="662"/>
      <c r="AS242" s="662"/>
      <c r="AX242" s="662"/>
      <c r="BC242" s="662"/>
      <c r="BH242" s="662"/>
      <c r="BM242" s="662"/>
      <c r="DN242"/>
    </row>
    <row r="243" spans="11:118" s="3" customFormat="1" x14ac:dyDescent="0.25">
      <c r="K243" s="662"/>
      <c r="T243" s="662"/>
      <c r="Y243" s="662"/>
      <c r="AD243" s="662"/>
      <c r="AI243" s="662"/>
      <c r="AN243" s="662"/>
      <c r="AS243" s="662"/>
      <c r="AX243" s="662"/>
      <c r="BC243" s="662"/>
      <c r="BH243" s="662"/>
      <c r="BM243" s="662"/>
      <c r="DN243"/>
    </row>
    <row r="244" spans="11:118" s="3" customFormat="1" x14ac:dyDescent="0.25">
      <c r="K244" s="662"/>
      <c r="T244" s="662"/>
      <c r="Y244" s="662"/>
      <c r="AD244" s="662"/>
      <c r="AI244" s="662"/>
      <c r="AN244" s="662"/>
      <c r="AS244" s="662"/>
      <c r="AX244" s="662"/>
      <c r="BC244" s="662"/>
      <c r="BH244" s="662"/>
      <c r="BM244" s="662"/>
      <c r="DN244"/>
    </row>
    <row r="245" spans="11:118" s="3" customFormat="1" x14ac:dyDescent="0.25">
      <c r="K245" s="662"/>
      <c r="T245" s="662"/>
      <c r="Y245" s="662"/>
      <c r="AD245" s="662"/>
      <c r="AI245" s="662"/>
      <c r="AN245" s="662"/>
      <c r="AS245" s="662"/>
      <c r="AX245" s="662"/>
      <c r="BC245" s="662"/>
      <c r="BH245" s="662"/>
      <c r="BM245" s="662"/>
      <c r="DN245"/>
    </row>
    <row r="246" spans="11:118" s="3" customFormat="1" x14ac:dyDescent="0.25">
      <c r="K246" s="662"/>
      <c r="T246" s="662"/>
      <c r="Y246" s="662"/>
      <c r="AD246" s="662"/>
      <c r="AI246" s="662"/>
      <c r="AN246" s="662"/>
      <c r="AS246" s="662"/>
      <c r="AX246" s="662"/>
      <c r="BC246" s="662"/>
      <c r="BH246" s="662"/>
      <c r="BM246" s="662"/>
      <c r="DN246"/>
    </row>
    <row r="247" spans="11:118" s="3" customFormat="1" x14ac:dyDescent="0.25">
      <c r="K247" s="662"/>
      <c r="T247" s="662"/>
      <c r="Y247" s="662"/>
      <c r="AD247" s="662"/>
      <c r="AI247" s="662"/>
      <c r="AN247" s="662"/>
      <c r="AS247" s="662"/>
      <c r="AX247" s="662"/>
      <c r="BC247" s="662"/>
      <c r="BH247" s="662"/>
      <c r="BM247" s="662"/>
      <c r="DN247"/>
    </row>
    <row r="248" spans="11:118" s="3" customFormat="1" x14ac:dyDescent="0.25">
      <c r="K248" s="662"/>
      <c r="T248" s="662"/>
      <c r="Y248" s="662"/>
      <c r="AD248" s="662"/>
      <c r="AI248" s="662"/>
      <c r="AN248" s="662"/>
      <c r="AS248" s="662"/>
      <c r="AX248" s="662"/>
      <c r="BC248" s="662"/>
      <c r="BH248" s="662"/>
      <c r="BM248" s="662"/>
      <c r="DN248"/>
    </row>
    <row r="249" spans="11:118" s="3" customFormat="1" x14ac:dyDescent="0.25">
      <c r="K249" s="662"/>
      <c r="T249" s="662"/>
      <c r="Y249" s="662"/>
      <c r="AD249" s="662"/>
      <c r="AI249" s="662"/>
      <c r="AN249" s="662"/>
      <c r="AS249" s="662"/>
      <c r="AX249" s="662"/>
      <c r="BC249" s="662"/>
      <c r="BH249" s="662"/>
      <c r="BM249" s="662"/>
      <c r="DN249"/>
    </row>
    <row r="250" spans="11:118" s="3" customFormat="1" x14ac:dyDescent="0.25">
      <c r="K250" s="662"/>
      <c r="T250" s="662"/>
      <c r="Y250" s="662"/>
      <c r="AD250" s="662"/>
      <c r="AI250" s="662"/>
      <c r="AN250" s="662"/>
      <c r="AS250" s="662"/>
      <c r="AX250" s="662"/>
      <c r="BC250" s="662"/>
      <c r="BH250" s="662"/>
      <c r="BM250" s="662"/>
      <c r="DN250"/>
    </row>
    <row r="251" spans="11:118" s="3" customFormat="1" x14ac:dyDescent="0.25">
      <c r="K251" s="662"/>
      <c r="T251" s="662"/>
      <c r="Y251" s="662"/>
      <c r="AD251" s="662"/>
      <c r="AI251" s="662"/>
      <c r="AN251" s="662"/>
      <c r="AS251" s="662"/>
      <c r="AX251" s="662"/>
      <c r="BC251" s="662"/>
      <c r="BH251" s="662"/>
      <c r="BM251" s="662"/>
      <c r="DN251"/>
    </row>
    <row r="252" spans="11:118" s="3" customFormat="1" x14ac:dyDescent="0.25">
      <c r="K252" s="662"/>
      <c r="T252" s="662"/>
      <c r="Y252" s="662"/>
      <c r="AD252" s="662"/>
      <c r="AI252" s="662"/>
      <c r="AN252" s="662"/>
      <c r="AS252" s="662"/>
      <c r="AX252" s="662"/>
      <c r="BC252" s="662"/>
      <c r="BH252" s="662"/>
      <c r="BM252" s="662"/>
      <c r="DN252"/>
    </row>
    <row r="253" spans="11:118" s="3" customFormat="1" x14ac:dyDescent="0.25">
      <c r="K253" s="662"/>
      <c r="T253" s="662"/>
      <c r="Y253" s="662"/>
      <c r="AD253" s="662"/>
      <c r="AI253" s="662"/>
      <c r="AN253" s="662"/>
      <c r="AS253" s="662"/>
      <c r="AX253" s="662"/>
      <c r="BC253" s="662"/>
      <c r="BH253" s="662"/>
      <c r="BM253" s="662"/>
      <c r="DN253"/>
    </row>
    <row r="254" spans="11:118" s="3" customFormat="1" x14ac:dyDescent="0.25">
      <c r="K254" s="662"/>
      <c r="T254" s="662"/>
      <c r="Y254" s="662"/>
      <c r="AD254" s="662"/>
      <c r="AI254" s="662"/>
      <c r="AN254" s="662"/>
      <c r="AS254" s="662"/>
      <c r="AX254" s="662"/>
      <c r="BC254" s="662"/>
      <c r="BH254" s="662"/>
      <c r="BM254" s="662"/>
      <c r="DN254"/>
    </row>
    <row r="255" spans="11:118" s="3" customFormat="1" x14ac:dyDescent="0.25">
      <c r="K255" s="662"/>
      <c r="T255" s="662"/>
      <c r="Y255" s="662"/>
      <c r="AD255" s="662"/>
      <c r="AI255" s="662"/>
      <c r="AN255" s="662"/>
      <c r="AS255" s="662"/>
      <c r="AX255" s="662"/>
      <c r="BC255" s="662"/>
      <c r="BH255" s="662"/>
      <c r="BM255" s="662"/>
      <c r="DN255"/>
    </row>
    <row r="256" spans="11:118" s="3" customFormat="1" x14ac:dyDescent="0.25">
      <c r="K256" s="662"/>
      <c r="T256" s="662"/>
      <c r="Y256" s="662"/>
      <c r="AD256" s="662"/>
      <c r="AI256" s="662"/>
      <c r="AN256" s="662"/>
      <c r="AS256" s="662"/>
      <c r="AX256" s="662"/>
      <c r="BC256" s="662"/>
      <c r="BH256" s="662"/>
      <c r="BM256" s="662"/>
      <c r="DN256"/>
    </row>
    <row r="257" spans="11:118" s="3" customFormat="1" x14ac:dyDescent="0.25">
      <c r="K257" s="662"/>
      <c r="T257" s="662"/>
      <c r="Y257" s="662"/>
      <c r="AD257" s="662"/>
      <c r="AI257" s="662"/>
      <c r="AN257" s="662"/>
      <c r="AS257" s="662"/>
      <c r="AX257" s="662"/>
      <c r="BC257" s="662"/>
      <c r="BH257" s="662"/>
      <c r="BM257" s="662"/>
      <c r="DN257"/>
    </row>
    <row r="258" spans="11:118" s="3" customFormat="1" x14ac:dyDescent="0.25">
      <c r="K258" s="662"/>
      <c r="T258" s="662"/>
      <c r="Y258" s="662"/>
      <c r="AD258" s="662"/>
      <c r="AI258" s="662"/>
      <c r="AN258" s="662"/>
      <c r="AS258" s="662"/>
      <c r="AX258" s="662"/>
      <c r="BC258" s="662"/>
      <c r="BH258" s="662"/>
      <c r="BM258" s="662"/>
      <c r="DN258"/>
    </row>
    <row r="259" spans="11:118" s="3" customFormat="1" x14ac:dyDescent="0.25">
      <c r="K259" s="662"/>
      <c r="T259" s="662"/>
      <c r="Y259" s="662"/>
      <c r="AD259" s="662"/>
      <c r="AI259" s="662"/>
      <c r="AN259" s="662"/>
      <c r="AS259" s="662"/>
      <c r="AX259" s="662"/>
      <c r="BC259" s="662"/>
      <c r="BH259" s="662"/>
      <c r="BM259" s="662"/>
      <c r="DN259"/>
    </row>
    <row r="260" spans="11:118" s="3" customFormat="1" x14ac:dyDescent="0.25">
      <c r="K260" s="662"/>
      <c r="T260" s="662"/>
      <c r="Y260" s="662"/>
      <c r="AD260" s="662"/>
      <c r="AI260" s="662"/>
      <c r="AN260" s="662"/>
      <c r="AS260" s="662"/>
      <c r="AX260" s="662"/>
      <c r="BC260" s="662"/>
      <c r="BH260" s="662"/>
      <c r="BM260" s="662"/>
      <c r="DN260"/>
    </row>
    <row r="261" spans="11:118" s="3" customFormat="1" x14ac:dyDescent="0.25">
      <c r="K261" s="662"/>
      <c r="T261" s="662"/>
      <c r="Y261" s="662"/>
      <c r="AD261" s="662"/>
      <c r="AI261" s="662"/>
      <c r="AN261" s="662"/>
      <c r="AS261" s="662"/>
      <c r="AX261" s="662"/>
      <c r="BC261" s="662"/>
      <c r="BH261" s="662"/>
      <c r="BM261" s="662"/>
      <c r="DN261"/>
    </row>
    <row r="262" spans="11:118" s="3" customFormat="1" x14ac:dyDescent="0.25">
      <c r="K262" s="662"/>
      <c r="T262" s="662"/>
      <c r="Y262" s="662"/>
      <c r="AD262" s="662"/>
      <c r="AI262" s="662"/>
      <c r="AN262" s="662"/>
      <c r="AS262" s="662"/>
      <c r="AX262" s="662"/>
      <c r="BC262" s="662"/>
      <c r="BH262" s="662"/>
      <c r="BM262" s="662"/>
      <c r="DN262"/>
    </row>
    <row r="263" spans="11:118" s="3" customFormat="1" x14ac:dyDescent="0.25">
      <c r="K263" s="662"/>
      <c r="T263" s="662"/>
      <c r="Y263" s="662"/>
      <c r="AD263" s="662"/>
      <c r="AI263" s="662"/>
      <c r="AN263" s="662"/>
      <c r="AS263" s="662"/>
      <c r="AX263" s="662"/>
      <c r="BC263" s="662"/>
      <c r="BH263" s="662"/>
      <c r="BM263" s="662"/>
      <c r="DN263"/>
    </row>
    <row r="264" spans="11:118" s="3" customFormat="1" x14ac:dyDescent="0.25">
      <c r="K264" s="662"/>
      <c r="T264" s="662"/>
      <c r="Y264" s="662"/>
      <c r="AD264" s="662"/>
      <c r="AI264" s="662"/>
      <c r="AN264" s="662"/>
      <c r="AS264" s="662"/>
      <c r="AX264" s="662"/>
      <c r="BC264" s="662"/>
      <c r="BH264" s="662"/>
      <c r="BM264" s="662"/>
      <c r="DN264"/>
    </row>
    <row r="265" spans="11:118" s="3" customFormat="1" x14ac:dyDescent="0.25">
      <c r="K265" s="662"/>
      <c r="T265" s="662"/>
      <c r="Y265" s="662"/>
      <c r="AD265" s="662"/>
      <c r="AI265" s="662"/>
      <c r="AN265" s="662"/>
      <c r="AS265" s="662"/>
      <c r="AX265" s="662"/>
      <c r="BC265" s="662"/>
      <c r="BH265" s="662"/>
      <c r="BM265" s="662"/>
      <c r="DN265"/>
    </row>
    <row r="266" spans="11:118" s="3" customFormat="1" x14ac:dyDescent="0.25">
      <c r="K266" s="662"/>
      <c r="T266" s="662"/>
      <c r="Y266" s="662"/>
      <c r="AD266" s="662"/>
      <c r="AI266" s="662"/>
      <c r="AN266" s="662"/>
      <c r="AS266" s="662"/>
      <c r="AX266" s="662"/>
      <c r="BC266" s="662"/>
      <c r="BH266" s="662"/>
      <c r="BM266" s="662"/>
      <c r="DN266"/>
    </row>
    <row r="267" spans="11:118" s="3" customFormat="1" x14ac:dyDescent="0.25">
      <c r="K267" s="662"/>
      <c r="T267" s="662"/>
      <c r="Y267" s="662"/>
      <c r="AD267" s="662"/>
      <c r="AI267" s="662"/>
      <c r="AN267" s="662"/>
      <c r="AS267" s="662"/>
      <c r="AX267" s="662"/>
      <c r="BC267" s="662"/>
      <c r="BH267" s="662"/>
      <c r="BM267" s="662"/>
      <c r="DN267"/>
    </row>
    <row r="268" spans="11:118" s="3" customFormat="1" x14ac:dyDescent="0.25">
      <c r="K268" s="662"/>
      <c r="T268" s="662"/>
      <c r="Y268" s="662"/>
      <c r="AD268" s="662"/>
      <c r="AI268" s="662"/>
      <c r="AN268" s="662"/>
      <c r="AS268" s="662"/>
      <c r="AX268" s="662"/>
      <c r="BC268" s="662"/>
      <c r="BH268" s="662"/>
      <c r="BM268" s="662"/>
      <c r="DN268"/>
    </row>
    <row r="269" spans="11:118" s="3" customFormat="1" x14ac:dyDescent="0.25">
      <c r="K269" s="662"/>
      <c r="T269" s="662"/>
      <c r="Y269" s="662"/>
      <c r="AD269" s="662"/>
      <c r="AI269" s="662"/>
      <c r="AN269" s="662"/>
      <c r="AS269" s="662"/>
      <c r="AX269" s="662"/>
      <c r="BC269" s="662"/>
      <c r="BH269" s="662"/>
      <c r="BM269" s="662"/>
      <c r="DN269"/>
    </row>
    <row r="270" spans="11:118" s="3" customFormat="1" x14ac:dyDescent="0.25">
      <c r="K270" s="662"/>
      <c r="T270" s="662"/>
      <c r="Y270" s="662"/>
      <c r="AD270" s="662"/>
      <c r="AI270" s="662"/>
      <c r="AN270" s="662"/>
      <c r="AS270" s="662"/>
      <c r="AX270" s="662"/>
      <c r="BC270" s="662"/>
      <c r="BH270" s="662"/>
      <c r="BM270" s="662"/>
      <c r="DN270"/>
    </row>
    <row r="271" spans="11:118" s="3" customFormat="1" x14ac:dyDescent="0.25">
      <c r="K271" s="662"/>
      <c r="T271" s="662"/>
      <c r="Y271" s="662"/>
      <c r="AD271" s="662"/>
      <c r="AI271" s="662"/>
      <c r="AN271" s="662"/>
      <c r="AS271" s="662"/>
      <c r="AX271" s="662"/>
      <c r="BC271" s="662"/>
      <c r="BH271" s="662"/>
      <c r="BM271" s="662"/>
      <c r="DN271"/>
    </row>
    <row r="272" spans="11:118" s="3" customFormat="1" x14ac:dyDescent="0.25">
      <c r="K272" s="662"/>
      <c r="T272" s="662"/>
      <c r="Y272" s="662"/>
      <c r="AD272" s="662"/>
      <c r="AI272" s="662"/>
      <c r="AN272" s="662"/>
      <c r="AS272" s="662"/>
      <c r="AX272" s="662"/>
      <c r="BC272" s="662"/>
      <c r="BH272" s="662"/>
      <c r="BM272" s="662"/>
      <c r="DN272"/>
    </row>
    <row r="273" spans="11:118" s="3" customFormat="1" x14ac:dyDescent="0.25">
      <c r="K273" s="662"/>
      <c r="T273" s="662"/>
      <c r="Y273" s="662"/>
      <c r="AD273" s="662"/>
      <c r="AI273" s="662"/>
      <c r="AN273" s="662"/>
      <c r="AS273" s="662"/>
      <c r="AX273" s="662"/>
      <c r="BC273" s="662"/>
      <c r="BH273" s="662"/>
      <c r="BM273" s="662"/>
      <c r="DN273"/>
    </row>
    <row r="274" spans="11:118" s="3" customFormat="1" x14ac:dyDescent="0.25">
      <c r="K274" s="662"/>
      <c r="T274" s="662"/>
      <c r="Y274" s="662"/>
      <c r="AD274" s="662"/>
      <c r="AI274" s="662"/>
      <c r="AN274" s="662"/>
      <c r="AS274" s="662"/>
      <c r="AX274" s="662"/>
      <c r="BC274" s="662"/>
      <c r="BH274" s="662"/>
      <c r="BM274" s="662"/>
      <c r="DN274"/>
    </row>
    <row r="275" spans="11:118" s="3" customFormat="1" x14ac:dyDescent="0.25">
      <c r="K275" s="662"/>
      <c r="T275" s="662"/>
      <c r="Y275" s="662"/>
      <c r="AD275" s="662"/>
      <c r="AI275" s="662"/>
      <c r="AN275" s="662"/>
      <c r="AS275" s="662"/>
      <c r="AX275" s="662"/>
      <c r="BC275" s="662"/>
      <c r="BH275" s="662"/>
      <c r="BM275" s="662"/>
      <c r="DN275"/>
    </row>
    <row r="276" spans="11:118" s="3" customFormat="1" x14ac:dyDescent="0.25">
      <c r="K276" s="662"/>
      <c r="T276" s="662"/>
      <c r="Y276" s="662"/>
      <c r="AD276" s="662"/>
      <c r="AI276" s="662"/>
      <c r="AN276" s="662"/>
      <c r="AS276" s="662"/>
      <c r="AX276" s="662"/>
      <c r="BC276" s="662"/>
      <c r="BH276" s="662"/>
      <c r="BM276" s="662"/>
      <c r="DN276"/>
    </row>
    <row r="277" spans="11:118" s="3" customFormat="1" x14ac:dyDescent="0.25">
      <c r="K277" s="662"/>
      <c r="T277" s="662"/>
      <c r="Y277" s="662"/>
      <c r="AD277" s="662"/>
      <c r="AI277" s="662"/>
      <c r="AN277" s="662"/>
      <c r="AS277" s="662"/>
      <c r="AX277" s="662"/>
      <c r="BC277" s="662"/>
      <c r="BH277" s="662"/>
      <c r="BM277" s="662"/>
      <c r="DN277"/>
    </row>
    <row r="278" spans="11:118" s="3" customFormat="1" x14ac:dyDescent="0.25">
      <c r="K278" s="662"/>
      <c r="T278" s="662"/>
      <c r="Y278" s="662"/>
      <c r="AD278" s="662"/>
      <c r="AI278" s="662"/>
      <c r="AN278" s="662"/>
      <c r="AS278" s="662"/>
      <c r="AX278" s="662"/>
      <c r="BC278" s="662"/>
      <c r="BH278" s="662"/>
      <c r="BM278" s="662"/>
      <c r="DN278"/>
    </row>
    <row r="279" spans="11:118" s="3" customFormat="1" x14ac:dyDescent="0.25">
      <c r="K279" s="662"/>
      <c r="T279" s="662"/>
      <c r="Y279" s="662"/>
      <c r="AD279" s="662"/>
      <c r="AI279" s="662"/>
      <c r="AN279" s="662"/>
      <c r="AS279" s="662"/>
      <c r="AX279" s="662"/>
      <c r="BC279" s="662"/>
      <c r="BH279" s="662"/>
      <c r="BM279" s="662"/>
      <c r="DN279"/>
    </row>
    <row r="280" spans="11:118" s="3" customFormat="1" x14ac:dyDescent="0.25">
      <c r="K280" s="662"/>
      <c r="T280" s="662"/>
      <c r="Y280" s="662"/>
      <c r="AD280" s="662"/>
      <c r="AI280" s="662"/>
      <c r="AN280" s="662"/>
      <c r="AS280" s="662"/>
      <c r="AX280" s="662"/>
      <c r="BC280" s="662"/>
      <c r="BH280" s="662"/>
      <c r="BM280" s="662"/>
      <c r="DN280"/>
    </row>
    <row r="281" spans="11:118" s="3" customFormat="1" x14ac:dyDescent="0.25">
      <c r="K281" s="662"/>
      <c r="T281" s="662"/>
      <c r="Y281" s="662"/>
      <c r="AD281" s="662"/>
      <c r="AI281" s="662"/>
      <c r="AN281" s="662"/>
      <c r="AS281" s="662"/>
      <c r="AX281" s="662"/>
      <c r="BC281" s="662"/>
      <c r="BH281" s="662"/>
      <c r="BM281" s="662"/>
      <c r="DN281"/>
    </row>
    <row r="282" spans="11:118" s="3" customFormat="1" x14ac:dyDescent="0.25">
      <c r="K282" s="662"/>
      <c r="T282" s="662"/>
      <c r="Y282" s="662"/>
      <c r="AD282" s="662"/>
      <c r="AI282" s="662"/>
      <c r="AN282" s="662"/>
      <c r="AS282" s="662"/>
      <c r="AX282" s="662"/>
      <c r="BC282" s="662"/>
      <c r="BH282" s="662"/>
      <c r="BM282" s="662"/>
      <c r="DN282"/>
    </row>
    <row r="283" spans="11:118" s="3" customFormat="1" x14ac:dyDescent="0.25">
      <c r="K283" s="662"/>
      <c r="T283" s="662"/>
      <c r="Y283" s="662"/>
      <c r="AD283" s="662"/>
      <c r="AI283" s="662"/>
      <c r="AN283" s="662"/>
      <c r="AS283" s="662"/>
      <c r="AX283" s="662"/>
      <c r="BC283" s="662"/>
      <c r="BH283" s="662"/>
      <c r="BM283" s="662"/>
      <c r="DN283"/>
    </row>
    <row r="284" spans="11:118" s="3" customFormat="1" x14ac:dyDescent="0.25">
      <c r="K284" s="662"/>
      <c r="T284" s="662"/>
      <c r="Y284" s="662"/>
      <c r="AD284" s="662"/>
      <c r="AI284" s="662"/>
      <c r="AN284" s="662"/>
      <c r="AS284" s="662"/>
      <c r="AX284" s="662"/>
      <c r="BC284" s="662"/>
      <c r="BH284" s="662"/>
      <c r="BM284" s="662"/>
      <c r="DN284"/>
    </row>
    <row r="285" spans="11:118" s="3" customFormat="1" x14ac:dyDescent="0.25">
      <c r="K285" s="662"/>
      <c r="T285" s="662"/>
      <c r="Y285" s="662"/>
      <c r="AD285" s="662"/>
      <c r="AI285" s="662"/>
      <c r="AN285" s="662"/>
      <c r="AS285" s="662"/>
      <c r="AX285" s="662"/>
      <c r="BC285" s="662"/>
      <c r="BH285" s="662"/>
      <c r="BM285" s="662"/>
      <c r="DN285"/>
    </row>
    <row r="286" spans="11:118" s="3" customFormat="1" x14ac:dyDescent="0.25">
      <c r="K286" s="662"/>
      <c r="T286" s="662"/>
      <c r="Y286" s="662"/>
      <c r="AD286" s="662"/>
      <c r="AI286" s="662"/>
      <c r="AN286" s="662"/>
      <c r="AS286" s="662"/>
      <c r="AX286" s="662"/>
      <c r="BC286" s="662"/>
      <c r="BH286" s="662"/>
      <c r="BM286" s="662"/>
      <c r="DN286"/>
    </row>
    <row r="287" spans="11:118" s="3" customFormat="1" x14ac:dyDescent="0.25">
      <c r="K287" s="662"/>
      <c r="T287" s="662"/>
      <c r="Y287" s="662"/>
      <c r="AD287" s="662"/>
      <c r="AI287" s="662"/>
      <c r="AN287" s="662"/>
      <c r="AS287" s="662"/>
      <c r="AX287" s="662"/>
      <c r="BC287" s="662"/>
      <c r="BH287" s="662"/>
      <c r="BM287" s="662"/>
      <c r="DN287"/>
    </row>
    <row r="288" spans="11:118" s="3" customFormat="1" x14ac:dyDescent="0.25">
      <c r="K288" s="662"/>
      <c r="T288" s="662"/>
      <c r="Y288" s="662"/>
      <c r="AD288" s="662"/>
      <c r="AI288" s="662"/>
      <c r="AN288" s="662"/>
      <c r="AS288" s="662"/>
      <c r="AX288" s="662"/>
      <c r="BC288" s="662"/>
      <c r="BH288" s="662"/>
      <c r="BM288" s="662"/>
      <c r="DN288"/>
    </row>
    <row r="289" spans="11:118" s="3" customFormat="1" x14ac:dyDescent="0.25">
      <c r="K289" s="662"/>
      <c r="T289" s="662"/>
      <c r="Y289" s="662"/>
      <c r="AD289" s="662"/>
      <c r="AI289" s="662"/>
      <c r="AN289" s="662"/>
      <c r="AS289" s="662"/>
      <c r="AX289" s="662"/>
      <c r="BC289" s="662"/>
      <c r="BH289" s="662"/>
      <c r="BM289" s="662"/>
      <c r="DN289"/>
    </row>
    <row r="290" spans="11:118" s="3" customFormat="1" x14ac:dyDescent="0.25">
      <c r="K290" s="662"/>
      <c r="T290" s="662"/>
      <c r="Y290" s="662"/>
      <c r="AD290" s="662"/>
      <c r="AI290" s="662"/>
      <c r="AN290" s="662"/>
      <c r="AS290" s="662"/>
      <c r="AX290" s="662"/>
      <c r="BC290" s="662"/>
      <c r="BH290" s="662"/>
      <c r="BM290" s="662"/>
      <c r="DN290"/>
    </row>
    <row r="291" spans="11:118" s="3" customFormat="1" x14ac:dyDescent="0.25">
      <c r="K291" s="662"/>
      <c r="T291" s="662"/>
      <c r="Y291" s="662"/>
      <c r="AD291" s="662"/>
      <c r="AI291" s="662"/>
      <c r="AN291" s="662"/>
      <c r="AS291" s="662"/>
      <c r="AX291" s="662"/>
      <c r="BC291" s="662"/>
      <c r="BH291" s="662"/>
      <c r="BM291" s="662"/>
      <c r="DN291"/>
    </row>
    <row r="292" spans="11:118" s="3" customFormat="1" x14ac:dyDescent="0.25">
      <c r="K292" s="662"/>
      <c r="T292" s="662"/>
      <c r="Y292" s="662"/>
      <c r="AD292" s="662"/>
      <c r="AI292" s="662"/>
      <c r="AN292" s="662"/>
      <c r="AS292" s="662"/>
      <c r="AX292" s="662"/>
      <c r="BC292" s="662"/>
      <c r="BH292" s="662"/>
      <c r="BM292" s="662"/>
      <c r="DN292"/>
    </row>
    <row r="293" spans="11:118" s="3" customFormat="1" x14ac:dyDescent="0.25">
      <c r="K293" s="662"/>
      <c r="T293" s="662"/>
      <c r="Y293" s="662"/>
      <c r="AD293" s="662"/>
      <c r="AI293" s="662"/>
      <c r="AN293" s="662"/>
      <c r="AS293" s="662"/>
      <c r="AX293" s="662"/>
      <c r="BC293" s="662"/>
      <c r="BH293" s="662"/>
      <c r="BM293" s="662"/>
      <c r="DN293"/>
    </row>
    <row r="294" spans="11:118" s="3" customFormat="1" x14ac:dyDescent="0.25">
      <c r="K294" s="662"/>
      <c r="T294" s="662"/>
      <c r="Y294" s="662"/>
      <c r="AD294" s="662"/>
      <c r="AI294" s="662"/>
      <c r="AN294" s="662"/>
      <c r="AS294" s="662"/>
      <c r="AX294" s="662"/>
      <c r="BC294" s="662"/>
      <c r="BH294" s="662"/>
      <c r="BM294" s="662"/>
      <c r="DN294"/>
    </row>
    <row r="295" spans="11:118" s="3" customFormat="1" x14ac:dyDescent="0.25">
      <c r="K295" s="662"/>
      <c r="T295" s="662"/>
      <c r="Y295" s="662"/>
      <c r="AD295" s="662"/>
      <c r="AI295" s="662"/>
      <c r="AN295" s="662"/>
      <c r="AS295" s="662"/>
      <c r="AX295" s="662"/>
      <c r="BC295" s="662"/>
      <c r="BH295" s="662"/>
      <c r="BM295" s="662"/>
      <c r="DN295"/>
    </row>
    <row r="296" spans="11:118" s="3" customFormat="1" x14ac:dyDescent="0.25">
      <c r="K296" s="662"/>
      <c r="T296" s="662"/>
      <c r="Y296" s="662"/>
      <c r="AD296" s="662"/>
      <c r="AI296" s="662"/>
      <c r="AN296" s="662"/>
      <c r="AS296" s="662"/>
      <c r="AX296" s="662"/>
      <c r="BC296" s="662"/>
      <c r="BH296" s="662"/>
      <c r="BM296" s="662"/>
      <c r="DN296"/>
    </row>
    <row r="297" spans="11:118" s="3" customFormat="1" x14ac:dyDescent="0.25">
      <c r="K297" s="662"/>
      <c r="T297" s="662"/>
      <c r="Y297" s="662"/>
      <c r="AD297" s="662"/>
      <c r="AI297" s="662"/>
      <c r="AN297" s="662"/>
      <c r="AS297" s="662"/>
      <c r="AX297" s="662"/>
      <c r="BC297" s="662"/>
      <c r="BH297" s="662"/>
      <c r="BM297" s="662"/>
      <c r="DN297"/>
    </row>
    <row r="298" spans="11:118" s="3" customFormat="1" x14ac:dyDescent="0.25">
      <c r="K298" s="662"/>
      <c r="T298" s="662"/>
      <c r="Y298" s="662"/>
      <c r="AD298" s="662"/>
      <c r="AI298" s="662"/>
      <c r="AN298" s="662"/>
      <c r="AS298" s="662"/>
      <c r="AX298" s="662"/>
      <c r="BC298" s="662"/>
      <c r="BH298" s="662"/>
      <c r="BM298" s="662"/>
      <c r="DN298"/>
    </row>
    <row r="299" spans="11:118" s="3" customFormat="1" x14ac:dyDescent="0.25">
      <c r="K299" s="662"/>
      <c r="T299" s="662"/>
      <c r="Y299" s="662"/>
      <c r="AD299" s="662"/>
      <c r="AI299" s="662"/>
      <c r="AN299" s="662"/>
      <c r="AS299" s="662"/>
      <c r="AX299" s="662"/>
      <c r="BC299" s="662"/>
      <c r="BH299" s="662"/>
      <c r="BM299" s="662"/>
      <c r="DN299"/>
    </row>
    <row r="300" spans="11:118" s="3" customFormat="1" x14ac:dyDescent="0.25">
      <c r="K300" s="662"/>
      <c r="T300" s="662"/>
      <c r="Y300" s="662"/>
      <c r="AD300" s="662"/>
      <c r="AI300" s="662"/>
      <c r="AN300" s="662"/>
      <c r="AS300" s="662"/>
      <c r="AX300" s="662"/>
      <c r="BC300" s="662"/>
      <c r="BH300" s="662"/>
      <c r="BM300" s="662"/>
      <c r="DN300"/>
    </row>
    <row r="301" spans="11:118" s="3" customFormat="1" x14ac:dyDescent="0.25">
      <c r="K301" s="662"/>
      <c r="T301" s="662"/>
      <c r="Y301" s="662"/>
      <c r="AD301" s="662"/>
      <c r="AI301" s="662"/>
      <c r="AN301" s="662"/>
      <c r="AS301" s="662"/>
      <c r="AX301" s="662"/>
      <c r="BC301" s="662"/>
      <c r="BH301" s="662"/>
      <c r="BM301" s="662"/>
      <c r="DN301"/>
    </row>
    <row r="302" spans="11:118" s="3" customFormat="1" x14ac:dyDescent="0.25">
      <c r="K302" s="662"/>
      <c r="T302" s="662"/>
      <c r="Y302" s="662"/>
      <c r="AD302" s="662"/>
      <c r="AI302" s="662"/>
      <c r="AN302" s="662"/>
      <c r="AS302" s="662"/>
      <c r="AX302" s="662"/>
      <c r="BC302" s="662"/>
      <c r="BH302" s="662"/>
      <c r="BM302" s="662"/>
      <c r="DN302"/>
    </row>
    <row r="303" spans="11:118" s="3" customFormat="1" x14ac:dyDescent="0.25">
      <c r="K303" s="662"/>
      <c r="T303" s="662"/>
      <c r="Y303" s="662"/>
      <c r="AD303" s="662"/>
      <c r="AI303" s="662"/>
      <c r="AN303" s="662"/>
      <c r="AS303" s="662"/>
      <c r="AX303" s="662"/>
      <c r="BC303" s="662"/>
      <c r="BH303" s="662"/>
      <c r="BM303" s="662"/>
      <c r="DN303"/>
    </row>
    <row r="304" spans="11:118" s="3" customFormat="1" x14ac:dyDescent="0.25">
      <c r="K304" s="662"/>
      <c r="T304" s="662"/>
      <c r="Y304" s="662"/>
      <c r="AD304" s="662"/>
      <c r="AI304" s="662"/>
      <c r="AN304" s="662"/>
      <c r="AS304" s="662"/>
      <c r="AX304" s="662"/>
      <c r="BC304" s="662"/>
      <c r="BH304" s="662"/>
      <c r="BM304" s="662"/>
      <c r="DN304"/>
    </row>
    <row r="305" spans="11:118" s="3" customFormat="1" x14ac:dyDescent="0.25">
      <c r="K305" s="662"/>
      <c r="T305" s="662"/>
      <c r="Y305" s="662"/>
      <c r="AD305" s="662"/>
      <c r="AI305" s="662"/>
      <c r="AN305" s="662"/>
      <c r="AS305" s="662"/>
      <c r="AX305" s="662"/>
      <c r="BC305" s="662"/>
      <c r="BH305" s="662"/>
      <c r="BM305" s="662"/>
      <c r="DN305"/>
    </row>
    <row r="306" spans="11:118" s="3" customFormat="1" x14ac:dyDescent="0.25">
      <c r="K306" s="662"/>
      <c r="T306" s="662"/>
      <c r="Y306" s="662"/>
      <c r="AD306" s="662"/>
      <c r="AI306" s="662"/>
      <c r="AN306" s="662"/>
      <c r="AS306" s="662"/>
      <c r="AX306" s="662"/>
      <c r="BC306" s="662"/>
      <c r="BH306" s="662"/>
      <c r="BM306" s="662"/>
      <c r="DN306"/>
    </row>
    <row r="307" spans="11:118" s="3" customFormat="1" x14ac:dyDescent="0.25">
      <c r="K307" s="662"/>
      <c r="T307" s="662"/>
      <c r="Y307" s="662"/>
      <c r="AD307" s="662"/>
      <c r="AI307" s="662"/>
      <c r="AN307" s="662"/>
      <c r="AS307" s="662"/>
      <c r="AX307" s="662"/>
      <c r="BC307" s="662"/>
      <c r="BH307" s="662"/>
      <c r="BM307" s="662"/>
      <c r="DN307"/>
    </row>
    <row r="308" spans="11:118" s="3" customFormat="1" x14ac:dyDescent="0.25">
      <c r="K308" s="662"/>
      <c r="T308" s="662"/>
      <c r="Y308" s="662"/>
      <c r="AD308" s="662"/>
      <c r="AI308" s="662"/>
      <c r="AN308" s="662"/>
      <c r="AS308" s="662"/>
      <c r="AX308" s="662"/>
      <c r="BC308" s="662"/>
      <c r="BH308" s="662"/>
      <c r="BM308" s="662"/>
      <c r="DN308"/>
    </row>
    <row r="309" spans="11:118" s="3" customFormat="1" x14ac:dyDescent="0.25">
      <c r="K309" s="662"/>
      <c r="T309" s="662"/>
      <c r="Y309" s="662"/>
      <c r="AD309" s="662"/>
      <c r="AI309" s="662"/>
      <c r="AN309" s="662"/>
      <c r="AS309" s="662"/>
      <c r="AX309" s="662"/>
      <c r="BC309" s="662"/>
      <c r="BH309" s="662"/>
      <c r="BM309" s="662"/>
      <c r="DN309"/>
    </row>
    <row r="310" spans="11:118" s="3" customFormat="1" x14ac:dyDescent="0.25">
      <c r="K310" s="662"/>
      <c r="T310" s="662"/>
      <c r="Y310" s="662"/>
      <c r="AD310" s="662"/>
      <c r="AI310" s="662"/>
      <c r="AN310" s="662"/>
      <c r="AS310" s="662"/>
      <c r="AX310" s="662"/>
      <c r="BC310" s="662"/>
      <c r="BH310" s="662"/>
      <c r="BM310" s="662"/>
      <c r="DN310"/>
    </row>
    <row r="311" spans="11:118" s="3" customFormat="1" x14ac:dyDescent="0.25">
      <c r="K311" s="662"/>
      <c r="T311" s="662"/>
      <c r="Y311" s="662"/>
      <c r="AD311" s="662"/>
      <c r="AI311" s="662"/>
      <c r="AN311" s="662"/>
      <c r="AS311" s="662"/>
      <c r="AX311" s="662"/>
      <c r="BC311" s="662"/>
      <c r="BH311" s="662"/>
      <c r="BM311" s="662"/>
      <c r="DN311"/>
    </row>
    <row r="312" spans="11:118" s="3" customFormat="1" x14ac:dyDescent="0.25">
      <c r="K312" s="662"/>
      <c r="T312" s="662"/>
      <c r="Y312" s="662"/>
      <c r="AD312" s="662"/>
      <c r="AI312" s="662"/>
      <c r="AN312" s="662"/>
      <c r="AS312" s="662"/>
      <c r="AX312" s="662"/>
      <c r="BC312" s="662"/>
      <c r="BH312" s="662"/>
      <c r="BM312" s="662"/>
      <c r="DN312"/>
    </row>
    <row r="313" spans="11:118" s="3" customFormat="1" x14ac:dyDescent="0.25">
      <c r="K313" s="662"/>
      <c r="T313" s="662"/>
      <c r="Y313" s="662"/>
      <c r="AD313" s="662"/>
      <c r="AI313" s="662"/>
      <c r="AN313" s="662"/>
      <c r="AS313" s="662"/>
      <c r="AX313" s="662"/>
      <c r="BC313" s="662"/>
      <c r="BH313" s="662"/>
      <c r="BM313" s="662"/>
      <c r="DN313"/>
    </row>
    <row r="314" spans="11:118" s="3" customFormat="1" x14ac:dyDescent="0.25">
      <c r="K314" s="662"/>
      <c r="T314" s="662"/>
      <c r="Y314" s="662"/>
      <c r="AD314" s="662"/>
      <c r="AI314" s="662"/>
      <c r="AN314" s="662"/>
      <c r="AS314" s="662"/>
      <c r="AX314" s="662"/>
      <c r="BC314" s="662"/>
      <c r="BH314" s="662"/>
      <c r="BM314" s="662"/>
      <c r="DN314"/>
    </row>
    <row r="315" spans="11:118" s="3" customFormat="1" x14ac:dyDescent="0.25">
      <c r="K315" s="662"/>
      <c r="T315" s="662"/>
      <c r="Y315" s="662"/>
      <c r="AD315" s="662"/>
      <c r="AI315" s="662"/>
      <c r="AN315" s="662"/>
      <c r="AS315" s="662"/>
      <c r="AX315" s="662"/>
      <c r="BC315" s="662"/>
      <c r="BH315" s="662"/>
      <c r="BM315" s="662"/>
      <c r="DN315"/>
    </row>
    <row r="316" spans="11:118" s="3" customFormat="1" x14ac:dyDescent="0.25">
      <c r="K316" s="662"/>
      <c r="T316" s="662"/>
      <c r="Y316" s="662"/>
      <c r="AD316" s="662"/>
      <c r="AI316" s="662"/>
      <c r="AN316" s="662"/>
      <c r="AS316" s="662"/>
      <c r="AX316" s="662"/>
      <c r="BC316" s="662"/>
      <c r="BH316" s="662"/>
      <c r="BM316" s="662"/>
      <c r="DN316"/>
    </row>
    <row r="317" spans="11:118" s="3" customFormat="1" x14ac:dyDescent="0.25">
      <c r="K317" s="662"/>
      <c r="T317" s="662"/>
      <c r="Y317" s="662"/>
      <c r="AD317" s="662"/>
      <c r="AI317" s="662"/>
      <c r="AN317" s="662"/>
      <c r="AS317" s="662"/>
      <c r="AX317" s="662"/>
      <c r="BC317" s="662"/>
      <c r="BH317" s="662"/>
      <c r="BM317" s="662"/>
      <c r="DN317"/>
    </row>
    <row r="318" spans="11:118" s="3" customFormat="1" x14ac:dyDescent="0.25">
      <c r="K318" s="662"/>
      <c r="T318" s="662"/>
      <c r="Y318" s="662"/>
      <c r="AD318" s="662"/>
      <c r="AI318" s="662"/>
      <c r="AN318" s="662"/>
      <c r="AS318" s="662"/>
      <c r="AX318" s="662"/>
      <c r="BC318" s="662"/>
      <c r="BH318" s="662"/>
      <c r="BM318" s="662"/>
      <c r="DN318"/>
    </row>
    <row r="319" spans="11:118" s="3" customFormat="1" x14ac:dyDescent="0.25">
      <c r="K319" s="662"/>
      <c r="T319" s="662"/>
      <c r="Y319" s="662"/>
      <c r="AD319" s="662"/>
      <c r="AI319" s="662"/>
      <c r="AN319" s="662"/>
      <c r="AS319" s="662"/>
      <c r="AX319" s="662"/>
      <c r="BC319" s="662"/>
      <c r="BH319" s="662"/>
      <c r="BM319" s="662"/>
      <c r="DN319"/>
    </row>
    <row r="320" spans="11:118" s="3" customFormat="1" x14ac:dyDescent="0.25">
      <c r="K320" s="662"/>
      <c r="T320" s="662"/>
      <c r="Y320" s="662"/>
      <c r="AD320" s="662"/>
      <c r="AI320" s="662"/>
      <c r="AN320" s="662"/>
      <c r="AS320" s="662"/>
      <c r="AX320" s="662"/>
      <c r="BC320" s="662"/>
      <c r="BH320" s="662"/>
      <c r="BM320" s="662"/>
      <c r="DN320"/>
    </row>
    <row r="321" spans="11:202" s="3" customFormat="1" x14ac:dyDescent="0.25">
      <c r="K321" s="662"/>
      <c r="T321" s="662"/>
      <c r="Y321" s="662"/>
      <c r="AD321" s="662"/>
      <c r="AI321" s="662"/>
      <c r="AN321" s="662"/>
      <c r="AS321" s="662"/>
      <c r="AX321" s="662"/>
      <c r="BC321" s="662"/>
      <c r="BH321" s="662"/>
      <c r="BM321" s="662"/>
      <c r="DN321"/>
    </row>
    <row r="322" spans="11:202" s="3" customFormat="1" x14ac:dyDescent="0.25">
      <c r="K322" s="662"/>
      <c r="T322" s="662"/>
      <c r="Y322" s="662"/>
      <c r="AD322" s="662"/>
      <c r="AI322" s="662"/>
      <c r="AN322" s="662"/>
      <c r="AS322" s="662"/>
      <c r="AX322" s="662"/>
      <c r="BC322" s="662"/>
      <c r="BH322" s="662"/>
      <c r="BM322" s="662"/>
      <c r="DN322"/>
    </row>
    <row r="323" spans="11:202" s="3" customFormat="1" x14ac:dyDescent="0.25">
      <c r="K323" s="662"/>
      <c r="T323" s="662"/>
      <c r="Y323" s="662"/>
      <c r="AD323" s="662"/>
      <c r="AI323" s="662"/>
      <c r="AN323" s="662"/>
      <c r="AS323" s="662"/>
      <c r="AX323" s="662"/>
      <c r="BC323" s="662"/>
      <c r="BH323" s="662"/>
      <c r="BM323" s="662"/>
      <c r="DN323"/>
    </row>
    <row r="324" spans="11:202" s="3" customFormat="1" x14ac:dyDescent="0.25">
      <c r="K324" s="662"/>
      <c r="T324" s="662"/>
      <c r="Y324" s="662"/>
      <c r="AD324" s="662"/>
      <c r="AI324" s="662"/>
      <c r="AN324" s="662"/>
      <c r="AS324" s="662"/>
      <c r="AX324" s="662"/>
      <c r="BC324" s="662"/>
      <c r="BH324" s="662"/>
      <c r="BM324" s="662"/>
      <c r="DN324"/>
    </row>
    <row r="325" spans="11:202" x14ac:dyDescent="0.25">
      <c r="K325" s="662"/>
      <c r="T325" s="662"/>
      <c r="Y325" s="662"/>
      <c r="AD325" s="662"/>
      <c r="AI325" s="662"/>
      <c r="AN325" s="662"/>
      <c r="AS325" s="662"/>
      <c r="AX325" s="662"/>
      <c r="BC325" s="662"/>
      <c r="BG325" s="664"/>
      <c r="BH325" s="662"/>
      <c r="BM325" s="662"/>
      <c r="GT325" s="155">
        <v>888</v>
      </c>
    </row>
    <row r="326" spans="11:202" x14ac:dyDescent="0.25">
      <c r="K326" s="662"/>
      <c r="T326" s="662"/>
      <c r="Y326" s="662"/>
      <c r="AD326" s="662"/>
      <c r="AI326" s="662"/>
      <c r="AN326" s="662"/>
      <c r="AS326" s="662"/>
      <c r="AX326" s="662"/>
      <c r="BC326" s="662"/>
      <c r="BH326" s="662"/>
      <c r="BM326" s="662"/>
    </row>
    <row r="327" spans="11:202" x14ac:dyDescent="0.25">
      <c r="K327" s="662"/>
      <c r="T327" s="662"/>
      <c r="Y327" s="662"/>
      <c r="AD327" s="662"/>
      <c r="AI327" s="662"/>
      <c r="AN327" s="662"/>
      <c r="AS327" s="662"/>
      <c r="AX327" s="662"/>
      <c r="BC327" s="662"/>
      <c r="BH327" s="662"/>
      <c r="BM327" s="662"/>
    </row>
    <row r="328" spans="11:202" x14ac:dyDescent="0.25">
      <c r="K328" s="662"/>
      <c r="T328" s="662"/>
      <c r="Y328" s="662"/>
      <c r="AD328" s="662"/>
      <c r="AI328" s="662"/>
      <c r="AN328" s="662"/>
      <c r="AS328" s="662"/>
      <c r="AX328" s="662"/>
      <c r="BC328" s="662"/>
      <c r="BH328" s="662"/>
      <c r="BM328" s="662"/>
    </row>
    <row r="329" spans="11:202" x14ac:dyDescent="0.25">
      <c r="K329" s="662"/>
      <c r="T329" s="662"/>
      <c r="Y329" s="662"/>
      <c r="AD329" s="662"/>
      <c r="AI329" s="662"/>
      <c r="AN329" s="662"/>
      <c r="AS329" s="662"/>
      <c r="AX329" s="662"/>
      <c r="BC329" s="662"/>
      <c r="BH329" s="662"/>
      <c r="BM329" s="662"/>
    </row>
    <row r="330" spans="11:202" x14ac:dyDescent="0.25">
      <c r="K330" s="662"/>
      <c r="T330" s="662"/>
      <c r="Y330" s="662"/>
      <c r="AD330" s="662"/>
      <c r="AI330" s="662"/>
      <c r="AN330" s="662"/>
      <c r="AS330" s="662"/>
      <c r="AX330" s="662"/>
      <c r="BC330" s="662"/>
      <c r="BH330" s="662"/>
      <c r="BM330" s="662"/>
    </row>
    <row r="331" spans="11:202" x14ac:dyDescent="0.25">
      <c r="K331" s="662"/>
      <c r="T331" s="662"/>
      <c r="Y331" s="662"/>
      <c r="AD331" s="662"/>
      <c r="AI331" s="662"/>
      <c r="AN331" s="662"/>
      <c r="AS331" s="662"/>
      <c r="AX331" s="662"/>
      <c r="BC331" s="662"/>
      <c r="BH331" s="662"/>
      <c r="BM331" s="662"/>
    </row>
    <row r="332" spans="11:202" x14ac:dyDescent="0.25">
      <c r="K332" s="662"/>
      <c r="T332" s="662"/>
      <c r="Y332" s="662"/>
      <c r="AD332" s="662"/>
      <c r="AI332" s="662"/>
      <c r="AN332" s="662"/>
      <c r="AS332" s="662"/>
      <c r="AX332" s="662"/>
      <c r="BC332" s="662"/>
      <c r="BH332" s="662"/>
      <c r="BM332" s="662"/>
    </row>
    <row r="333" spans="11:202" x14ac:dyDescent="0.25">
      <c r="K333" s="662"/>
      <c r="T333" s="662"/>
      <c r="Y333" s="662"/>
      <c r="AD333" s="662"/>
      <c r="AI333" s="662"/>
      <c r="AN333" s="662"/>
      <c r="AS333" s="662"/>
      <c r="AX333" s="662"/>
      <c r="BC333" s="662"/>
      <c r="BH333" s="662"/>
      <c r="BM333" s="662"/>
    </row>
    <row r="334" spans="11:202" x14ac:dyDescent="0.25">
      <c r="K334" s="662"/>
      <c r="T334" s="662"/>
      <c r="Y334" s="662"/>
      <c r="AD334" s="662"/>
      <c r="AI334" s="662"/>
      <c r="AN334" s="662"/>
      <c r="AS334" s="662"/>
      <c r="AX334" s="662"/>
      <c r="BC334" s="662"/>
      <c r="BH334" s="662"/>
      <c r="BM334" s="662"/>
    </row>
    <row r="335" spans="11:202" x14ac:dyDescent="0.25">
      <c r="K335" s="662"/>
      <c r="T335" s="662"/>
      <c r="Y335" s="662"/>
      <c r="AD335" s="662"/>
      <c r="AI335" s="662"/>
      <c r="AN335" s="662"/>
      <c r="AS335" s="662"/>
      <c r="AX335" s="662"/>
      <c r="BC335" s="662"/>
      <c r="BH335" s="662"/>
      <c r="BM335" s="662"/>
    </row>
    <row r="336" spans="11:202" x14ac:dyDescent="0.25">
      <c r="K336" s="662"/>
      <c r="T336" s="662"/>
      <c r="Y336" s="662"/>
      <c r="AD336" s="662"/>
      <c r="AI336" s="662"/>
      <c r="AN336" s="662"/>
      <c r="AS336" s="662"/>
      <c r="AX336" s="662"/>
      <c r="BC336" s="662"/>
      <c r="BH336" s="662"/>
      <c r="BM336" s="662"/>
    </row>
    <row r="337" spans="11:118" x14ac:dyDescent="0.25">
      <c r="K337" s="662"/>
      <c r="T337" s="662"/>
      <c r="Y337" s="662"/>
      <c r="AD337" s="662"/>
      <c r="AI337" s="662"/>
      <c r="AN337" s="662"/>
      <c r="AS337" s="662"/>
      <c r="AX337" s="662"/>
      <c r="BC337" s="662"/>
      <c r="BH337" s="662"/>
      <c r="BM337" s="662"/>
    </row>
    <row r="338" spans="11:118" x14ac:dyDescent="0.25">
      <c r="K338" s="662"/>
      <c r="T338" s="662"/>
      <c r="Y338" s="662"/>
      <c r="AD338" s="662"/>
      <c r="AI338" s="662"/>
      <c r="AN338" s="662"/>
      <c r="AS338" s="662"/>
      <c r="AX338" s="662"/>
      <c r="BC338" s="662"/>
      <c r="BH338" s="662"/>
      <c r="BM338" s="662"/>
    </row>
    <row r="339" spans="11:118" x14ac:dyDescent="0.25">
      <c r="K339" s="662"/>
      <c r="T339" s="662"/>
      <c r="Y339" s="662"/>
      <c r="AD339" s="662"/>
      <c r="AI339" s="662"/>
      <c r="AN339" s="662"/>
      <c r="AS339" s="662"/>
      <c r="AX339" s="662"/>
      <c r="BC339" s="662"/>
      <c r="BH339" s="662"/>
      <c r="BM339" s="662"/>
    </row>
    <row r="340" spans="11:118" x14ac:dyDescent="0.25">
      <c r="K340" s="662"/>
      <c r="T340" s="662"/>
      <c r="Y340" s="662"/>
      <c r="AD340" s="662"/>
      <c r="AI340" s="662"/>
      <c r="AN340" s="662"/>
      <c r="AS340" s="662"/>
      <c r="AX340" s="662"/>
      <c r="BC340" s="662"/>
      <c r="BH340" s="662"/>
      <c r="BM340" s="662"/>
    </row>
    <row r="341" spans="11:118" s="3" customFormat="1" x14ac:dyDescent="0.25">
      <c r="K341" s="662"/>
      <c r="T341" s="662"/>
      <c r="Y341" s="662"/>
      <c r="AD341" s="662"/>
      <c r="AI341" s="662"/>
      <c r="AN341" s="662"/>
      <c r="AS341" s="662"/>
      <c r="AX341" s="662"/>
      <c r="BC341" s="662"/>
      <c r="BH341" s="662"/>
      <c r="BM341" s="662"/>
      <c r="DN341"/>
    </row>
    <row r="342" spans="11:118" s="3" customFormat="1" x14ac:dyDescent="0.25">
      <c r="K342" s="662"/>
      <c r="T342" s="662"/>
      <c r="Y342" s="662"/>
      <c r="AD342" s="662"/>
      <c r="AI342" s="662"/>
      <c r="AN342" s="662"/>
      <c r="AS342" s="662"/>
      <c r="AX342" s="662"/>
      <c r="BC342" s="662"/>
      <c r="BH342" s="662"/>
      <c r="BM342" s="662"/>
      <c r="DN342"/>
    </row>
    <row r="343" spans="11:118" s="3" customFormat="1" x14ac:dyDescent="0.25">
      <c r="K343" s="662"/>
      <c r="T343" s="662"/>
      <c r="Y343" s="662"/>
      <c r="AD343" s="662"/>
      <c r="AI343" s="662"/>
      <c r="AN343" s="662"/>
      <c r="AS343" s="662"/>
      <c r="AX343" s="662"/>
      <c r="BC343" s="662"/>
      <c r="BH343" s="662"/>
      <c r="BM343" s="662"/>
      <c r="DN343"/>
    </row>
    <row r="344" spans="11:118" s="3" customFormat="1" x14ac:dyDescent="0.25">
      <c r="K344" s="662"/>
      <c r="T344" s="662"/>
      <c r="Y344" s="662"/>
      <c r="AD344" s="662"/>
      <c r="AI344" s="662"/>
      <c r="AN344" s="662"/>
      <c r="AS344" s="662"/>
      <c r="AX344" s="662"/>
      <c r="BC344" s="662"/>
      <c r="BH344" s="662"/>
      <c r="BM344" s="662"/>
      <c r="DN344"/>
    </row>
    <row r="345" spans="11:118" s="3" customFormat="1" x14ac:dyDescent="0.25">
      <c r="K345" s="662"/>
      <c r="T345" s="662"/>
      <c r="Y345" s="662"/>
      <c r="AD345" s="662"/>
      <c r="AI345" s="662"/>
      <c r="AN345" s="662"/>
      <c r="AS345" s="662"/>
      <c r="AX345" s="662"/>
      <c r="BC345" s="662"/>
      <c r="BH345" s="662"/>
      <c r="BM345" s="662"/>
      <c r="DN345"/>
    </row>
    <row r="346" spans="11:118" s="3" customFormat="1" x14ac:dyDescent="0.25">
      <c r="K346" s="662"/>
      <c r="T346" s="662"/>
      <c r="Y346" s="662"/>
      <c r="AD346" s="662"/>
      <c r="AI346" s="662"/>
      <c r="AN346" s="662"/>
      <c r="AS346" s="662"/>
      <c r="AX346" s="662"/>
      <c r="BC346" s="662"/>
      <c r="BH346" s="662"/>
      <c r="BM346" s="662"/>
      <c r="DN346"/>
    </row>
    <row r="347" spans="11:118" s="3" customFormat="1" x14ac:dyDescent="0.25">
      <c r="K347" s="662"/>
      <c r="T347" s="662"/>
      <c r="Y347" s="662"/>
      <c r="AD347" s="662"/>
      <c r="AI347" s="662"/>
      <c r="AN347" s="662"/>
      <c r="AS347" s="662"/>
      <c r="AX347" s="662"/>
      <c r="BC347" s="662"/>
      <c r="BH347" s="662"/>
      <c r="BM347" s="662"/>
      <c r="DN347"/>
    </row>
    <row r="348" spans="11:118" s="3" customFormat="1" x14ac:dyDescent="0.25">
      <c r="K348" s="662"/>
      <c r="T348" s="662"/>
      <c r="Y348" s="662"/>
      <c r="AD348" s="662"/>
      <c r="AI348" s="662"/>
      <c r="AN348" s="662"/>
      <c r="AS348" s="662"/>
      <c r="AX348" s="662"/>
      <c r="BC348" s="662"/>
      <c r="BH348" s="662"/>
      <c r="BM348" s="662"/>
      <c r="DN348"/>
    </row>
    <row r="349" spans="11:118" s="3" customFormat="1" x14ac:dyDescent="0.25">
      <c r="K349" s="662"/>
      <c r="T349" s="662"/>
      <c r="Y349" s="662"/>
      <c r="AD349" s="662"/>
      <c r="AI349" s="662"/>
      <c r="AN349" s="662"/>
      <c r="AS349" s="662"/>
      <c r="AX349" s="662"/>
      <c r="BC349" s="662"/>
      <c r="BH349" s="662"/>
      <c r="BM349" s="662"/>
      <c r="DN349"/>
    </row>
    <row r="350" spans="11:118" s="3" customFormat="1" x14ac:dyDescent="0.25">
      <c r="K350" s="662"/>
      <c r="T350" s="662"/>
      <c r="Y350" s="662"/>
      <c r="AD350" s="662"/>
      <c r="AI350" s="662"/>
      <c r="AN350" s="662"/>
      <c r="AS350" s="662"/>
      <c r="AX350" s="662"/>
      <c r="BC350" s="662"/>
      <c r="BH350" s="662"/>
      <c r="BM350" s="662"/>
      <c r="DN350"/>
    </row>
    <row r="351" spans="11:118" s="3" customFormat="1" x14ac:dyDescent="0.25">
      <c r="K351" s="662"/>
      <c r="T351" s="662"/>
      <c r="Y351" s="662"/>
      <c r="AD351" s="662"/>
      <c r="AI351" s="662"/>
      <c r="AN351" s="662"/>
      <c r="AS351" s="662"/>
      <c r="AX351" s="662"/>
      <c r="BC351" s="662"/>
      <c r="BH351" s="662"/>
      <c r="BM351" s="662"/>
      <c r="DN351"/>
    </row>
    <row r="352" spans="11:118" s="3" customFormat="1" x14ac:dyDescent="0.25">
      <c r="K352" s="662"/>
      <c r="T352" s="662"/>
      <c r="Y352" s="662"/>
      <c r="AD352" s="662"/>
      <c r="AI352" s="662"/>
      <c r="AN352" s="662"/>
      <c r="AS352" s="662"/>
      <c r="AX352" s="662"/>
      <c r="BC352" s="662"/>
      <c r="BH352" s="662"/>
      <c r="BM352" s="662"/>
      <c r="DN352"/>
    </row>
    <row r="353" spans="11:118" s="3" customFormat="1" x14ac:dyDescent="0.25">
      <c r="K353" s="662"/>
      <c r="T353" s="662"/>
      <c r="Y353" s="662"/>
      <c r="AD353" s="662"/>
      <c r="AI353" s="662"/>
      <c r="AN353" s="662"/>
      <c r="AS353" s="662"/>
      <c r="AX353" s="662"/>
      <c r="BC353" s="662"/>
      <c r="BH353" s="662"/>
      <c r="BM353" s="662"/>
      <c r="DN353"/>
    </row>
    <row r="354" spans="11:118" s="3" customFormat="1" x14ac:dyDescent="0.25">
      <c r="K354" s="662"/>
      <c r="T354" s="662"/>
      <c r="Y354" s="662"/>
      <c r="AD354" s="662"/>
      <c r="AI354" s="662"/>
      <c r="AN354" s="662"/>
      <c r="AS354" s="662"/>
      <c r="AX354" s="662"/>
      <c r="BC354" s="662"/>
      <c r="BH354" s="662"/>
      <c r="BM354" s="662"/>
      <c r="DN354"/>
    </row>
    <row r="355" spans="11:118" s="3" customFormat="1" x14ac:dyDescent="0.25">
      <c r="K355" s="662"/>
      <c r="T355" s="662"/>
      <c r="Y355" s="662"/>
      <c r="AD355" s="662"/>
      <c r="AI355" s="662"/>
      <c r="AN355" s="662"/>
      <c r="AS355" s="662"/>
      <c r="AX355" s="662"/>
      <c r="BC355" s="662"/>
      <c r="BH355" s="662"/>
      <c r="BM355" s="662"/>
      <c r="DN355"/>
    </row>
    <row r="356" spans="11:118" s="3" customFormat="1" x14ac:dyDescent="0.25">
      <c r="K356" s="662"/>
      <c r="T356" s="662"/>
      <c r="Y356" s="662"/>
      <c r="AD356" s="662"/>
      <c r="AI356" s="662"/>
      <c r="AN356" s="662"/>
      <c r="AS356" s="662"/>
      <c r="AX356" s="662"/>
      <c r="BC356" s="662"/>
      <c r="BH356" s="662"/>
      <c r="BM356" s="662"/>
      <c r="DN356"/>
    </row>
    <row r="357" spans="11:118" s="3" customFormat="1" x14ac:dyDescent="0.25">
      <c r="K357" s="662"/>
      <c r="T357" s="662"/>
      <c r="Y357" s="662"/>
      <c r="AD357" s="662"/>
      <c r="AI357" s="662"/>
      <c r="AN357" s="662"/>
      <c r="AS357" s="662"/>
      <c r="AX357" s="662"/>
      <c r="BC357" s="662"/>
      <c r="BH357" s="662"/>
      <c r="BM357" s="662"/>
      <c r="DN357"/>
    </row>
    <row r="358" spans="11:118" s="3" customFormat="1" x14ac:dyDescent="0.25">
      <c r="K358" s="662"/>
      <c r="T358" s="662"/>
      <c r="Y358" s="662"/>
      <c r="AD358" s="662"/>
      <c r="AI358" s="662"/>
      <c r="AN358" s="662"/>
      <c r="AS358" s="662"/>
      <c r="AX358" s="662"/>
      <c r="BC358" s="662"/>
      <c r="BH358" s="662"/>
      <c r="BM358" s="662"/>
      <c r="DN358"/>
    </row>
    <row r="359" spans="11:118" s="3" customFormat="1" x14ac:dyDescent="0.25">
      <c r="K359" s="662"/>
      <c r="T359" s="662"/>
      <c r="Y359" s="662"/>
      <c r="AD359" s="662"/>
      <c r="AI359" s="662"/>
      <c r="AN359" s="662"/>
      <c r="AS359" s="662"/>
      <c r="AX359" s="662"/>
      <c r="BC359" s="662"/>
      <c r="BH359" s="662"/>
      <c r="BM359" s="662"/>
      <c r="DN359"/>
    </row>
    <row r="360" spans="11:118" s="3" customFormat="1" x14ac:dyDescent="0.25">
      <c r="K360" s="662"/>
      <c r="T360" s="662"/>
      <c r="Y360" s="662"/>
      <c r="AD360" s="662"/>
      <c r="AI360" s="662"/>
      <c r="AN360" s="662"/>
      <c r="AS360" s="662"/>
      <c r="AX360" s="662"/>
      <c r="BC360" s="662"/>
      <c r="BH360" s="662"/>
      <c r="BM360" s="662"/>
      <c r="DN360"/>
    </row>
    <row r="361" spans="11:118" s="3" customFormat="1" x14ac:dyDescent="0.25">
      <c r="K361" s="662"/>
      <c r="T361" s="662"/>
      <c r="Y361" s="662"/>
      <c r="AD361" s="662"/>
      <c r="AI361" s="662"/>
      <c r="AN361" s="662"/>
      <c r="AS361" s="662"/>
      <c r="AX361" s="662"/>
      <c r="BC361" s="662"/>
      <c r="BH361" s="662"/>
      <c r="BM361" s="662"/>
      <c r="DN361"/>
    </row>
    <row r="362" spans="11:118" s="3" customFormat="1" x14ac:dyDescent="0.25">
      <c r="K362" s="662"/>
      <c r="T362" s="662"/>
      <c r="Y362" s="662"/>
      <c r="AD362" s="662"/>
      <c r="AI362" s="662"/>
      <c r="AN362" s="662"/>
      <c r="AS362" s="662"/>
      <c r="AX362" s="662"/>
      <c r="BC362" s="662"/>
      <c r="BH362" s="662"/>
      <c r="BM362" s="662"/>
      <c r="DN362"/>
    </row>
    <row r="363" spans="11:118" s="3" customFormat="1" x14ac:dyDescent="0.25">
      <c r="K363" s="662"/>
      <c r="T363" s="662"/>
      <c r="Y363" s="662"/>
      <c r="AD363" s="662"/>
      <c r="AI363" s="662"/>
      <c r="AN363" s="662"/>
      <c r="AS363" s="662"/>
      <c r="AX363" s="662"/>
      <c r="BC363" s="662"/>
      <c r="BH363" s="662"/>
      <c r="BM363" s="662"/>
      <c r="DN363"/>
    </row>
    <row r="364" spans="11:118" s="3" customFormat="1" x14ac:dyDescent="0.25">
      <c r="K364" s="662"/>
      <c r="T364" s="662"/>
      <c r="Y364" s="662"/>
      <c r="AD364" s="662"/>
      <c r="AI364" s="662"/>
      <c r="AN364" s="662"/>
      <c r="AS364" s="662"/>
      <c r="AX364" s="662"/>
      <c r="BC364" s="662"/>
      <c r="BH364" s="662"/>
      <c r="BM364" s="662"/>
      <c r="DN364"/>
    </row>
    <row r="365" spans="11:118" s="3" customFormat="1" x14ac:dyDescent="0.25">
      <c r="K365" s="662"/>
      <c r="T365" s="662"/>
      <c r="Y365" s="662"/>
      <c r="AD365" s="662"/>
      <c r="AI365" s="662"/>
      <c r="AN365" s="662"/>
      <c r="AS365" s="662"/>
      <c r="AX365" s="662"/>
      <c r="BC365" s="662"/>
      <c r="BH365" s="662"/>
      <c r="BM365" s="662"/>
      <c r="DN365"/>
    </row>
    <row r="366" spans="11:118" s="3" customFormat="1" x14ac:dyDescent="0.25">
      <c r="K366" s="662"/>
      <c r="T366" s="662"/>
      <c r="Y366" s="662"/>
      <c r="AD366" s="662"/>
      <c r="AI366" s="662"/>
      <c r="AN366" s="662"/>
      <c r="AS366" s="662"/>
      <c r="AX366" s="662"/>
      <c r="BC366" s="662"/>
      <c r="BH366" s="662"/>
      <c r="BM366" s="662"/>
      <c r="DN366"/>
    </row>
    <row r="367" spans="11:118" s="3" customFormat="1" x14ac:dyDescent="0.25">
      <c r="K367" s="662"/>
      <c r="T367" s="662"/>
      <c r="Y367" s="662"/>
      <c r="AD367" s="662"/>
      <c r="AI367" s="662"/>
      <c r="AN367" s="662"/>
      <c r="AS367" s="662"/>
      <c r="AX367" s="662"/>
      <c r="BC367" s="662"/>
      <c r="BH367" s="662"/>
      <c r="BM367" s="662"/>
      <c r="DN367"/>
    </row>
    <row r="368" spans="11:118" s="3" customFormat="1" x14ac:dyDescent="0.25">
      <c r="K368" s="662"/>
      <c r="T368" s="662"/>
      <c r="Y368" s="662"/>
      <c r="AD368" s="662"/>
      <c r="AI368" s="662"/>
      <c r="AN368" s="662"/>
      <c r="AS368" s="662"/>
      <c r="AX368" s="662"/>
      <c r="BC368" s="662"/>
      <c r="BH368" s="662"/>
      <c r="BM368" s="662"/>
      <c r="DN368"/>
    </row>
    <row r="369" spans="11:118" s="3" customFormat="1" x14ac:dyDescent="0.25">
      <c r="K369" s="662"/>
      <c r="T369" s="662"/>
      <c r="Y369" s="662"/>
      <c r="AD369" s="662"/>
      <c r="AI369" s="662"/>
      <c r="AN369" s="662"/>
      <c r="AS369" s="662"/>
      <c r="AX369" s="662"/>
      <c r="BC369" s="662"/>
      <c r="BH369" s="662"/>
      <c r="BM369" s="662"/>
      <c r="DN369"/>
    </row>
    <row r="370" spans="11:118" s="3" customFormat="1" x14ac:dyDescent="0.25">
      <c r="K370" s="662"/>
      <c r="T370" s="662"/>
      <c r="Y370" s="662"/>
      <c r="AD370" s="662"/>
      <c r="AI370" s="662"/>
      <c r="AN370" s="662"/>
      <c r="AS370" s="662"/>
      <c r="AX370" s="662"/>
      <c r="BC370" s="662"/>
      <c r="BH370" s="662"/>
      <c r="BM370" s="662"/>
      <c r="DN370"/>
    </row>
    <row r="371" spans="11:118" s="3" customFormat="1" x14ac:dyDescent="0.25">
      <c r="K371" s="662"/>
      <c r="T371" s="662"/>
      <c r="Y371" s="662"/>
      <c r="AD371" s="662"/>
      <c r="AI371" s="662"/>
      <c r="AN371" s="662"/>
      <c r="AS371" s="662"/>
      <c r="AX371" s="662"/>
      <c r="BC371" s="662"/>
      <c r="BH371" s="662"/>
      <c r="BM371" s="662"/>
      <c r="DN371"/>
    </row>
    <row r="372" spans="11:118" s="3" customFormat="1" x14ac:dyDescent="0.25">
      <c r="K372" s="662"/>
      <c r="T372" s="662"/>
      <c r="Y372" s="662"/>
      <c r="AD372" s="662"/>
      <c r="AI372" s="662"/>
      <c r="AN372" s="662"/>
      <c r="AS372" s="662"/>
      <c r="AX372" s="662"/>
      <c r="BC372" s="662"/>
      <c r="BH372" s="662"/>
      <c r="BM372" s="662"/>
      <c r="DN372"/>
    </row>
    <row r="373" spans="11:118" s="3" customFormat="1" x14ac:dyDescent="0.25">
      <c r="K373" s="662"/>
      <c r="T373" s="662"/>
      <c r="Y373" s="662"/>
      <c r="AD373" s="662"/>
      <c r="AI373" s="662"/>
      <c r="AN373" s="662"/>
      <c r="AS373" s="662"/>
      <c r="AX373" s="662"/>
      <c r="BC373" s="662"/>
      <c r="BH373" s="662"/>
      <c r="BM373" s="662"/>
      <c r="DN373"/>
    </row>
    <row r="374" spans="11:118" s="3" customFormat="1" x14ac:dyDescent="0.25">
      <c r="K374" s="662"/>
      <c r="T374" s="662"/>
      <c r="Y374" s="662"/>
      <c r="AD374" s="662"/>
      <c r="AI374" s="662"/>
      <c r="AN374" s="662"/>
      <c r="AS374" s="662"/>
      <c r="AX374" s="662"/>
      <c r="BC374" s="662"/>
      <c r="BH374" s="662"/>
      <c r="BM374" s="662"/>
      <c r="DN374"/>
    </row>
    <row r="375" spans="11:118" s="3" customFormat="1" x14ac:dyDescent="0.25">
      <c r="K375" s="662"/>
      <c r="T375" s="662"/>
      <c r="Y375" s="662"/>
      <c r="AD375" s="662"/>
      <c r="AI375" s="662"/>
      <c r="AN375" s="662"/>
      <c r="AS375" s="662"/>
      <c r="AX375" s="662"/>
      <c r="BC375" s="662"/>
      <c r="BH375" s="662"/>
      <c r="BM375" s="662"/>
      <c r="DN375"/>
    </row>
    <row r="376" spans="11:118" s="3" customFormat="1" x14ac:dyDescent="0.25">
      <c r="K376" s="662"/>
      <c r="T376" s="662"/>
      <c r="Y376" s="662"/>
      <c r="AD376" s="662"/>
      <c r="AI376" s="662"/>
      <c r="AN376" s="662"/>
      <c r="AS376" s="662"/>
      <c r="AX376" s="662"/>
      <c r="BC376" s="662"/>
      <c r="BH376" s="662"/>
      <c r="BM376" s="662"/>
      <c r="DN376"/>
    </row>
    <row r="377" spans="11:118" s="3" customFormat="1" x14ac:dyDescent="0.25">
      <c r="K377" s="662"/>
      <c r="T377" s="662"/>
      <c r="Y377" s="662"/>
      <c r="AD377" s="662"/>
      <c r="AI377" s="662"/>
      <c r="AN377" s="662"/>
      <c r="AS377" s="662"/>
      <c r="AX377" s="662"/>
      <c r="BC377" s="662"/>
      <c r="BH377" s="662"/>
      <c r="BM377" s="662"/>
      <c r="DN377"/>
    </row>
    <row r="378" spans="11:118" s="3" customFormat="1" x14ac:dyDescent="0.25">
      <c r="K378" s="662"/>
      <c r="T378" s="662"/>
      <c r="Y378" s="662"/>
      <c r="AD378" s="662"/>
      <c r="AI378" s="662"/>
      <c r="AN378" s="662"/>
      <c r="AS378" s="662"/>
      <c r="AX378" s="662"/>
      <c r="BC378" s="662"/>
      <c r="BH378" s="662"/>
      <c r="BM378" s="662"/>
      <c r="DN378"/>
    </row>
    <row r="379" spans="11:118" s="3" customFormat="1" x14ac:dyDescent="0.25">
      <c r="K379" s="662"/>
      <c r="T379" s="662"/>
      <c r="Y379" s="662"/>
      <c r="AD379" s="662"/>
      <c r="AI379" s="662"/>
      <c r="AN379" s="662"/>
      <c r="AS379" s="662"/>
      <c r="AX379" s="662"/>
      <c r="BC379" s="662"/>
      <c r="BH379" s="662"/>
      <c r="BM379" s="662"/>
      <c r="DN379"/>
    </row>
    <row r="380" spans="11:118" s="3" customFormat="1" x14ac:dyDescent="0.25">
      <c r="K380" s="662"/>
      <c r="T380" s="662"/>
      <c r="Y380" s="662"/>
      <c r="AD380" s="662"/>
      <c r="AI380" s="662"/>
      <c r="AN380" s="662"/>
      <c r="AS380" s="662"/>
      <c r="AX380" s="662"/>
      <c r="BC380" s="662"/>
      <c r="BH380" s="662"/>
      <c r="BM380" s="662"/>
      <c r="DN380"/>
    </row>
    <row r="381" spans="11:118" s="3" customFormat="1" x14ac:dyDescent="0.25">
      <c r="K381" s="662"/>
      <c r="T381" s="662"/>
      <c r="Y381" s="662"/>
      <c r="AD381" s="662"/>
      <c r="AI381" s="662"/>
      <c r="AN381" s="662"/>
      <c r="AS381" s="662"/>
      <c r="AX381" s="662"/>
      <c r="BC381" s="662"/>
      <c r="BH381" s="662"/>
      <c r="BM381" s="662"/>
      <c r="DN381"/>
    </row>
    <row r="382" spans="11:118" s="3" customFormat="1" x14ac:dyDescent="0.25">
      <c r="K382" s="662"/>
      <c r="T382" s="662"/>
      <c r="Y382" s="662"/>
      <c r="AD382" s="662"/>
      <c r="AI382" s="662"/>
      <c r="AN382" s="662"/>
      <c r="AS382" s="662"/>
      <c r="AX382" s="662"/>
      <c r="BC382" s="662"/>
      <c r="BH382" s="662"/>
      <c r="BM382" s="662"/>
      <c r="DN382"/>
    </row>
    <row r="383" spans="11:118" s="3" customFormat="1" x14ac:dyDescent="0.25">
      <c r="K383" s="662"/>
      <c r="T383" s="662"/>
      <c r="Y383" s="662"/>
      <c r="AD383" s="662"/>
      <c r="AI383" s="662"/>
      <c r="AN383" s="662"/>
      <c r="AS383" s="662"/>
      <c r="AX383" s="662"/>
      <c r="BC383" s="662"/>
      <c r="BH383" s="662"/>
      <c r="BM383" s="662"/>
      <c r="DN383"/>
    </row>
    <row r="384" spans="11:118" s="3" customFormat="1" x14ac:dyDescent="0.25">
      <c r="K384" s="662"/>
      <c r="T384" s="662"/>
      <c r="Y384" s="662"/>
      <c r="AD384" s="662"/>
      <c r="AI384" s="662"/>
      <c r="AN384" s="662"/>
      <c r="AS384" s="662"/>
      <c r="AX384" s="662"/>
      <c r="BC384" s="662"/>
      <c r="BH384" s="662"/>
      <c r="BM384" s="662"/>
      <c r="DN384"/>
    </row>
    <row r="385" spans="11:118" s="3" customFormat="1" x14ac:dyDescent="0.25">
      <c r="K385" s="662"/>
      <c r="T385" s="662"/>
      <c r="Y385" s="662"/>
      <c r="AD385" s="662"/>
      <c r="AI385" s="662"/>
      <c r="AN385" s="662"/>
      <c r="AS385" s="662"/>
      <c r="AX385" s="662"/>
      <c r="BC385" s="662"/>
      <c r="BH385" s="662"/>
      <c r="BM385" s="662"/>
      <c r="DN385"/>
    </row>
    <row r="386" spans="11:118" s="3" customFormat="1" x14ac:dyDescent="0.25">
      <c r="K386" s="662"/>
      <c r="T386" s="662"/>
      <c r="Y386" s="662"/>
      <c r="AD386" s="662"/>
      <c r="AI386" s="662"/>
      <c r="AN386" s="662"/>
      <c r="AS386" s="662"/>
      <c r="AX386" s="662"/>
      <c r="BC386" s="662"/>
      <c r="BH386" s="662"/>
      <c r="BM386" s="662"/>
      <c r="DN386"/>
    </row>
    <row r="387" spans="11:118" s="3" customFormat="1" x14ac:dyDescent="0.25">
      <c r="K387" s="662"/>
      <c r="T387" s="662"/>
      <c r="Y387" s="662"/>
      <c r="AD387" s="662"/>
      <c r="AI387" s="662"/>
      <c r="AN387" s="662"/>
      <c r="AS387" s="662"/>
      <c r="AX387" s="662"/>
      <c r="BC387" s="662"/>
      <c r="BH387" s="662"/>
      <c r="BM387" s="662"/>
      <c r="DN387"/>
    </row>
    <row r="388" spans="11:118" s="3" customFormat="1" x14ac:dyDescent="0.25">
      <c r="K388" s="662"/>
      <c r="T388" s="662"/>
      <c r="Y388" s="662"/>
      <c r="AD388" s="662"/>
      <c r="AI388" s="662"/>
      <c r="AN388" s="662"/>
      <c r="AS388" s="662"/>
      <c r="AX388" s="662"/>
      <c r="BC388" s="662"/>
      <c r="BH388" s="662"/>
      <c r="BM388" s="662"/>
      <c r="DN388"/>
    </row>
    <row r="389" spans="11:118" s="3" customFormat="1" x14ac:dyDescent="0.25">
      <c r="K389" s="662"/>
      <c r="T389" s="662"/>
      <c r="Y389" s="662"/>
      <c r="AD389" s="662"/>
      <c r="AI389" s="662"/>
      <c r="AN389" s="662"/>
      <c r="AS389" s="662"/>
      <c r="AX389" s="662"/>
      <c r="BC389" s="662"/>
      <c r="BH389" s="662"/>
      <c r="BM389" s="662"/>
      <c r="DN389"/>
    </row>
    <row r="390" spans="11:118" s="3" customFormat="1" x14ac:dyDescent="0.25">
      <c r="K390" s="662"/>
      <c r="T390" s="662"/>
      <c r="Y390" s="662"/>
      <c r="AD390" s="662"/>
      <c r="AI390" s="662"/>
      <c r="AN390" s="662"/>
      <c r="AS390" s="662"/>
      <c r="AX390" s="662"/>
      <c r="BC390" s="662"/>
      <c r="BH390" s="662"/>
      <c r="BM390" s="662"/>
      <c r="DN390"/>
    </row>
    <row r="391" spans="11:118" s="3" customFormat="1" x14ac:dyDescent="0.25">
      <c r="K391" s="662"/>
      <c r="T391" s="662"/>
      <c r="Y391" s="662"/>
      <c r="AD391" s="662"/>
      <c r="AI391" s="662"/>
      <c r="AN391" s="662"/>
      <c r="AS391" s="662"/>
      <c r="AX391" s="662"/>
      <c r="BC391" s="662"/>
      <c r="BH391" s="662"/>
      <c r="BM391" s="662"/>
      <c r="DN391"/>
    </row>
    <row r="392" spans="11:118" s="3" customFormat="1" x14ac:dyDescent="0.25">
      <c r="K392" s="662"/>
      <c r="T392" s="662"/>
      <c r="Y392" s="662"/>
      <c r="AD392" s="662"/>
      <c r="AI392" s="662"/>
      <c r="AN392" s="662"/>
      <c r="AS392" s="662"/>
      <c r="AX392" s="662"/>
      <c r="BC392" s="662"/>
      <c r="BH392" s="662"/>
      <c r="BM392" s="662"/>
      <c r="DN392"/>
    </row>
    <row r="393" spans="11:118" s="3" customFormat="1" x14ac:dyDescent="0.25">
      <c r="K393" s="662"/>
      <c r="T393" s="662"/>
      <c r="Y393" s="662"/>
      <c r="AD393" s="662"/>
      <c r="AI393" s="662"/>
      <c r="AN393" s="662"/>
      <c r="AS393" s="662"/>
      <c r="AX393" s="662"/>
      <c r="BC393" s="662"/>
      <c r="BH393" s="662"/>
      <c r="BM393" s="662"/>
      <c r="DN393"/>
    </row>
    <row r="394" spans="11:118" s="3" customFormat="1" x14ac:dyDescent="0.25">
      <c r="K394" s="662"/>
      <c r="T394" s="662"/>
      <c r="Y394" s="662"/>
      <c r="AD394" s="662"/>
      <c r="AI394" s="662"/>
      <c r="AN394" s="662"/>
      <c r="AS394" s="662"/>
      <c r="AX394" s="662"/>
      <c r="BC394" s="662"/>
      <c r="BH394" s="662"/>
      <c r="BM394" s="662"/>
      <c r="DN394"/>
    </row>
    <row r="395" spans="11:118" s="3" customFormat="1" x14ac:dyDescent="0.25">
      <c r="K395" s="662"/>
      <c r="T395" s="662"/>
      <c r="Y395" s="662"/>
      <c r="AD395" s="662"/>
      <c r="AI395" s="662"/>
      <c r="AN395" s="662"/>
      <c r="AS395" s="662"/>
      <c r="AX395" s="662"/>
      <c r="BC395" s="662"/>
      <c r="BH395" s="662"/>
      <c r="BM395" s="662"/>
      <c r="DN395"/>
    </row>
    <row r="396" spans="11:118" s="3" customFormat="1" x14ac:dyDescent="0.25">
      <c r="K396" s="662"/>
      <c r="T396" s="662"/>
      <c r="Y396" s="662"/>
      <c r="AD396" s="662"/>
      <c r="AI396" s="662"/>
      <c r="AN396" s="662"/>
      <c r="AS396" s="662"/>
      <c r="AX396" s="662"/>
      <c r="BC396" s="662"/>
      <c r="BH396" s="662"/>
      <c r="BM396" s="662"/>
      <c r="DN396"/>
    </row>
    <row r="397" spans="11:118" s="3" customFormat="1" x14ac:dyDescent="0.25">
      <c r="K397" s="662"/>
      <c r="T397" s="662"/>
      <c r="Y397" s="662"/>
      <c r="AD397" s="662"/>
      <c r="AI397" s="662"/>
      <c r="AN397" s="662"/>
      <c r="AS397" s="662"/>
      <c r="AX397" s="662"/>
      <c r="BC397" s="662"/>
      <c r="BH397" s="662"/>
      <c r="BM397" s="662"/>
      <c r="DN397"/>
    </row>
    <row r="398" spans="11:118" s="3" customFormat="1" x14ac:dyDescent="0.25">
      <c r="K398" s="662"/>
      <c r="T398" s="662"/>
      <c r="Y398" s="662"/>
      <c r="AD398" s="662"/>
      <c r="AI398" s="662"/>
      <c r="AN398" s="662"/>
      <c r="AS398" s="662"/>
      <c r="AX398" s="662"/>
      <c r="BC398" s="662"/>
      <c r="BH398" s="662"/>
      <c r="BM398" s="662"/>
      <c r="DN398"/>
    </row>
    <row r="399" spans="11:118" s="3" customFormat="1" x14ac:dyDescent="0.25">
      <c r="K399" s="662"/>
      <c r="T399" s="662"/>
      <c r="Y399" s="662"/>
      <c r="AD399" s="662"/>
      <c r="AI399" s="662"/>
      <c r="AN399" s="662"/>
      <c r="AS399" s="662"/>
      <c r="AX399" s="662"/>
      <c r="BC399" s="662"/>
      <c r="BH399" s="662"/>
      <c r="BM399" s="662"/>
      <c r="DN399"/>
    </row>
    <row r="400" spans="11:118" s="3" customFormat="1" x14ac:dyDescent="0.25">
      <c r="K400" s="662"/>
      <c r="T400" s="662"/>
      <c r="Y400" s="662"/>
      <c r="AD400" s="662"/>
      <c r="AI400" s="662"/>
      <c r="AN400" s="662"/>
      <c r="AS400" s="662"/>
      <c r="AX400" s="662"/>
      <c r="BC400" s="662"/>
      <c r="BH400" s="662"/>
      <c r="BM400" s="662"/>
      <c r="DN400"/>
    </row>
    <row r="401" spans="11:118" s="3" customFormat="1" x14ac:dyDescent="0.25">
      <c r="K401" s="662"/>
      <c r="T401" s="662"/>
      <c r="Y401" s="662"/>
      <c r="AD401" s="662"/>
      <c r="AI401" s="662"/>
      <c r="AN401" s="662"/>
      <c r="AS401" s="662"/>
      <c r="AX401" s="662"/>
      <c r="BC401" s="662"/>
      <c r="BH401" s="662"/>
      <c r="BM401" s="662"/>
      <c r="DN401"/>
    </row>
    <row r="402" spans="11:118" s="3" customFormat="1" x14ac:dyDescent="0.25">
      <c r="K402" s="662"/>
      <c r="T402" s="662"/>
      <c r="Y402" s="662"/>
      <c r="AD402" s="662"/>
      <c r="AI402" s="662"/>
      <c r="AN402" s="662"/>
      <c r="AS402" s="662"/>
      <c r="AX402" s="662"/>
      <c r="BC402" s="662"/>
      <c r="BH402" s="662"/>
      <c r="BM402" s="662"/>
      <c r="DN402"/>
    </row>
    <row r="403" spans="11:118" s="3" customFormat="1" x14ac:dyDescent="0.25">
      <c r="K403" s="662"/>
      <c r="T403" s="662"/>
      <c r="Y403" s="662"/>
      <c r="AD403" s="662"/>
      <c r="AI403" s="662"/>
      <c r="AN403" s="662"/>
      <c r="AS403" s="662"/>
      <c r="AX403" s="662"/>
      <c r="BC403" s="662"/>
      <c r="BH403" s="662"/>
      <c r="BM403" s="662"/>
      <c r="DN403"/>
    </row>
    <row r="404" spans="11:118" s="3" customFormat="1" x14ac:dyDescent="0.25">
      <c r="K404" s="662"/>
      <c r="T404" s="662"/>
      <c r="Y404" s="662"/>
      <c r="AD404" s="662"/>
      <c r="AI404" s="662"/>
      <c r="AN404" s="662"/>
      <c r="AS404" s="662"/>
      <c r="AX404" s="662"/>
      <c r="BC404" s="662"/>
      <c r="BH404" s="662"/>
      <c r="BM404" s="662"/>
      <c r="DN404"/>
    </row>
    <row r="405" spans="11:118" s="3" customFormat="1" x14ac:dyDescent="0.25">
      <c r="K405" s="662"/>
      <c r="T405" s="662"/>
      <c r="Y405" s="662"/>
      <c r="AD405" s="662"/>
      <c r="AI405" s="662"/>
      <c r="AN405" s="662"/>
      <c r="AS405" s="662"/>
      <c r="AX405" s="662"/>
      <c r="BC405" s="662"/>
      <c r="BH405" s="662"/>
      <c r="BM405" s="662"/>
      <c r="DN405"/>
    </row>
    <row r="406" spans="11:118" s="3" customFormat="1" x14ac:dyDescent="0.25">
      <c r="K406" s="662"/>
      <c r="T406" s="662"/>
      <c r="Y406" s="662"/>
      <c r="AD406" s="662"/>
      <c r="AI406" s="662"/>
      <c r="AN406" s="662"/>
      <c r="AS406" s="662"/>
      <c r="AX406" s="662"/>
      <c r="BC406" s="662"/>
      <c r="BH406" s="662"/>
      <c r="BM406" s="662"/>
      <c r="DN406"/>
    </row>
    <row r="407" spans="11:118" s="3" customFormat="1" x14ac:dyDescent="0.25">
      <c r="K407" s="662"/>
      <c r="T407" s="662"/>
      <c r="Y407" s="662"/>
      <c r="AD407" s="662"/>
      <c r="AI407" s="662"/>
      <c r="AN407" s="662"/>
      <c r="AS407" s="662"/>
      <c r="AX407" s="662"/>
      <c r="BC407" s="662"/>
      <c r="BH407" s="662"/>
      <c r="BM407" s="662"/>
      <c r="DN407"/>
    </row>
    <row r="408" spans="11:118" s="3" customFormat="1" x14ac:dyDescent="0.25">
      <c r="K408" s="662"/>
      <c r="T408" s="662"/>
      <c r="Y408" s="662"/>
      <c r="AD408" s="662"/>
      <c r="AI408" s="662"/>
      <c r="AN408" s="662"/>
      <c r="AS408" s="662"/>
      <c r="AX408" s="662"/>
      <c r="BC408" s="662"/>
      <c r="BH408" s="662"/>
      <c r="BM408" s="662"/>
      <c r="DN408"/>
    </row>
    <row r="409" spans="11:118" s="3" customFormat="1" x14ac:dyDescent="0.25">
      <c r="K409" s="662"/>
      <c r="T409" s="662"/>
      <c r="Y409" s="662"/>
      <c r="AD409" s="662"/>
      <c r="AI409" s="662"/>
      <c r="AN409" s="662"/>
      <c r="AS409" s="662"/>
      <c r="AX409" s="662"/>
      <c r="BC409" s="662"/>
      <c r="BH409" s="662"/>
      <c r="BM409" s="662"/>
      <c r="DN409"/>
    </row>
    <row r="410" spans="11:118" s="3" customFormat="1" x14ac:dyDescent="0.25">
      <c r="K410" s="662"/>
      <c r="T410" s="662"/>
      <c r="Y410" s="662"/>
      <c r="AD410" s="662"/>
      <c r="AI410" s="662"/>
      <c r="AN410" s="662"/>
      <c r="AS410" s="662"/>
      <c r="AX410" s="662"/>
      <c r="BC410" s="662"/>
      <c r="BH410" s="662"/>
      <c r="BM410" s="662"/>
      <c r="DN410"/>
    </row>
    <row r="411" spans="11:118" s="3" customFormat="1" x14ac:dyDescent="0.25">
      <c r="K411" s="662"/>
      <c r="T411" s="662"/>
      <c r="Y411" s="662"/>
      <c r="AD411" s="662"/>
      <c r="AI411" s="662"/>
      <c r="AN411" s="662"/>
      <c r="AS411" s="662"/>
      <c r="AX411" s="662"/>
      <c r="BC411" s="662"/>
      <c r="BH411" s="662"/>
      <c r="BM411" s="662"/>
      <c r="DN411"/>
    </row>
    <row r="412" spans="11:118" s="3" customFormat="1" x14ac:dyDescent="0.25">
      <c r="K412" s="662"/>
      <c r="T412" s="662"/>
      <c r="Y412" s="662"/>
      <c r="AD412" s="662"/>
      <c r="AI412" s="662"/>
      <c r="AN412" s="662"/>
      <c r="AS412" s="662"/>
      <c r="AX412" s="662"/>
      <c r="BC412" s="662"/>
      <c r="BH412" s="662"/>
      <c r="BM412" s="662"/>
      <c r="DN412"/>
    </row>
    <row r="413" spans="11:118" s="3" customFormat="1" x14ac:dyDescent="0.25">
      <c r="K413" s="662"/>
      <c r="T413" s="662"/>
      <c r="Y413" s="662"/>
      <c r="AD413" s="662"/>
      <c r="AI413" s="662"/>
      <c r="AN413" s="662"/>
      <c r="AS413" s="662"/>
      <c r="AX413" s="662"/>
      <c r="BC413" s="662"/>
      <c r="BH413" s="662"/>
      <c r="BM413" s="662"/>
      <c r="DN413"/>
    </row>
    <row r="414" spans="11:118" s="3" customFormat="1" x14ac:dyDescent="0.25">
      <c r="K414" s="662"/>
      <c r="T414" s="662"/>
      <c r="Y414" s="662"/>
      <c r="AD414" s="662"/>
      <c r="AI414" s="662"/>
      <c r="AN414" s="662"/>
      <c r="AS414" s="662"/>
      <c r="AX414" s="662"/>
      <c r="BC414" s="662"/>
      <c r="BH414" s="662"/>
      <c r="BM414" s="662"/>
      <c r="DN414"/>
    </row>
    <row r="415" spans="11:118" s="3" customFormat="1" x14ac:dyDescent="0.25">
      <c r="K415" s="662"/>
      <c r="T415" s="662"/>
      <c r="Y415" s="662"/>
      <c r="AD415" s="662"/>
      <c r="AI415" s="662"/>
      <c r="AN415" s="662"/>
      <c r="AS415" s="662"/>
      <c r="AX415" s="662"/>
      <c r="BC415" s="662"/>
      <c r="BH415" s="662"/>
      <c r="BM415" s="662"/>
      <c r="DN415"/>
    </row>
    <row r="416" spans="11:118" s="3" customFormat="1" x14ac:dyDescent="0.25">
      <c r="K416" s="662"/>
      <c r="T416" s="662"/>
      <c r="Y416" s="662"/>
      <c r="AD416" s="662"/>
      <c r="AI416" s="662"/>
      <c r="AN416" s="662"/>
      <c r="AS416" s="662"/>
      <c r="AX416" s="662"/>
      <c r="BC416" s="662"/>
      <c r="BH416" s="662"/>
      <c r="BM416" s="662"/>
      <c r="DN416"/>
    </row>
    <row r="417" spans="11:118" s="3" customFormat="1" x14ac:dyDescent="0.25">
      <c r="K417" s="662"/>
      <c r="T417" s="662"/>
      <c r="Y417" s="662"/>
      <c r="AD417" s="662"/>
      <c r="AI417" s="662"/>
      <c r="AN417" s="662"/>
      <c r="AS417" s="662"/>
      <c r="AX417" s="662"/>
      <c r="BC417" s="662"/>
      <c r="BH417" s="662"/>
      <c r="BM417" s="662"/>
      <c r="DN417"/>
    </row>
    <row r="418" spans="11:118" s="3" customFormat="1" x14ac:dyDescent="0.25">
      <c r="K418" s="662"/>
      <c r="T418" s="662"/>
      <c r="Y418" s="662"/>
      <c r="AD418" s="662"/>
      <c r="AI418" s="662"/>
      <c r="AN418" s="662"/>
      <c r="AS418" s="662"/>
      <c r="AX418" s="662"/>
      <c r="BC418" s="662"/>
      <c r="BH418" s="662"/>
      <c r="BM418" s="662"/>
      <c r="DN418"/>
    </row>
    <row r="419" spans="11:118" s="3" customFormat="1" x14ac:dyDescent="0.25">
      <c r="K419" s="662"/>
      <c r="T419" s="662"/>
      <c r="Y419" s="662"/>
      <c r="AD419" s="662"/>
      <c r="AI419" s="662"/>
      <c r="AN419" s="662"/>
      <c r="AS419" s="662"/>
      <c r="AX419" s="662"/>
      <c r="BC419" s="662"/>
      <c r="BH419" s="662"/>
      <c r="BM419" s="662"/>
      <c r="DN419"/>
    </row>
    <row r="420" spans="11:118" s="3" customFormat="1" x14ac:dyDescent="0.25">
      <c r="K420" s="662"/>
      <c r="T420" s="662"/>
      <c r="Y420" s="662"/>
      <c r="AD420" s="662"/>
      <c r="AI420" s="662"/>
      <c r="AN420" s="662"/>
      <c r="AS420" s="662"/>
      <c r="AX420" s="662"/>
      <c r="BC420" s="662"/>
      <c r="BH420" s="662"/>
      <c r="BM420" s="662"/>
      <c r="DN420"/>
    </row>
    <row r="421" spans="11:118" s="3" customFormat="1" x14ac:dyDescent="0.25">
      <c r="K421" s="662"/>
      <c r="T421" s="662"/>
      <c r="Y421" s="662"/>
      <c r="AD421" s="662"/>
      <c r="AI421" s="662"/>
      <c r="AN421" s="662"/>
      <c r="AS421" s="662"/>
      <c r="AX421" s="662"/>
      <c r="BC421" s="662"/>
      <c r="BH421" s="662"/>
      <c r="BM421" s="662"/>
      <c r="DN421"/>
    </row>
    <row r="422" spans="11:118" s="3" customFormat="1" x14ac:dyDescent="0.25">
      <c r="K422" s="662"/>
      <c r="T422" s="662"/>
      <c r="Y422" s="662"/>
      <c r="AD422" s="662"/>
      <c r="AI422" s="662"/>
      <c r="AN422" s="662"/>
      <c r="AS422" s="662"/>
      <c r="AX422" s="662"/>
      <c r="BC422" s="662"/>
      <c r="BH422" s="662"/>
      <c r="BM422" s="662"/>
      <c r="DN422"/>
    </row>
    <row r="423" spans="11:118" s="3" customFormat="1" x14ac:dyDescent="0.25">
      <c r="K423" s="662"/>
      <c r="T423" s="662"/>
      <c r="Y423" s="662"/>
      <c r="AD423" s="662"/>
      <c r="AI423" s="662"/>
      <c r="AN423" s="662"/>
      <c r="AS423" s="662"/>
      <c r="AX423" s="662"/>
      <c r="BC423" s="662"/>
      <c r="BH423" s="662"/>
      <c r="BM423" s="662"/>
      <c r="DN423"/>
    </row>
    <row r="424" spans="11:118" s="3" customFormat="1" x14ac:dyDescent="0.25">
      <c r="K424" s="662"/>
      <c r="T424" s="662"/>
      <c r="Y424" s="662"/>
      <c r="AD424" s="662"/>
      <c r="AI424" s="662"/>
      <c r="AN424" s="662"/>
      <c r="AS424" s="662"/>
      <c r="AX424" s="662"/>
      <c r="BC424" s="662"/>
      <c r="BH424" s="662"/>
      <c r="BM424" s="662"/>
      <c r="DN424"/>
    </row>
    <row r="425" spans="11:118" s="3" customFormat="1" x14ac:dyDescent="0.25">
      <c r="K425" s="662"/>
      <c r="T425" s="662"/>
      <c r="Y425" s="662"/>
      <c r="AD425" s="662"/>
      <c r="AI425" s="662"/>
      <c r="AN425" s="662"/>
      <c r="AS425" s="662"/>
      <c r="AX425" s="662"/>
      <c r="BC425" s="662"/>
      <c r="BH425" s="662"/>
      <c r="BM425" s="662"/>
      <c r="DN425"/>
    </row>
    <row r="426" spans="11:118" s="3" customFormat="1" x14ac:dyDescent="0.25">
      <c r="K426" s="662"/>
      <c r="T426" s="662"/>
      <c r="Y426" s="662"/>
      <c r="AD426" s="662"/>
      <c r="AI426" s="662"/>
      <c r="AN426" s="662"/>
      <c r="AS426" s="662"/>
      <c r="AX426" s="662"/>
      <c r="BC426" s="662"/>
      <c r="BH426" s="662"/>
      <c r="BM426" s="662"/>
      <c r="DN426"/>
    </row>
    <row r="427" spans="11:118" s="3" customFormat="1" x14ac:dyDescent="0.25">
      <c r="K427" s="662"/>
      <c r="T427" s="662"/>
      <c r="Y427" s="662"/>
      <c r="AD427" s="662"/>
      <c r="AI427" s="662"/>
      <c r="AN427" s="662"/>
      <c r="AS427" s="662"/>
      <c r="AX427" s="662"/>
      <c r="BC427" s="662"/>
      <c r="BH427" s="662"/>
      <c r="BM427" s="662"/>
      <c r="DN427"/>
    </row>
    <row r="428" spans="11:118" s="3" customFormat="1" x14ac:dyDescent="0.25">
      <c r="K428" s="662"/>
      <c r="T428" s="662"/>
      <c r="Y428" s="662"/>
      <c r="AD428" s="662"/>
      <c r="AI428" s="662"/>
      <c r="AN428" s="662"/>
      <c r="AS428" s="662"/>
      <c r="AX428" s="662"/>
      <c r="BC428" s="662"/>
      <c r="BH428" s="662"/>
      <c r="BM428" s="662"/>
      <c r="DN428"/>
    </row>
    <row r="429" spans="11:118" s="3" customFormat="1" x14ac:dyDescent="0.25">
      <c r="K429" s="662"/>
      <c r="T429" s="662"/>
      <c r="Y429" s="662"/>
      <c r="AD429" s="662"/>
      <c r="AI429" s="662"/>
      <c r="AN429" s="662"/>
      <c r="AS429" s="662"/>
      <c r="AX429" s="662"/>
      <c r="BC429" s="662"/>
      <c r="BH429" s="662"/>
      <c r="BM429" s="662"/>
      <c r="DN429"/>
    </row>
    <row r="430" spans="11:118" s="3" customFormat="1" x14ac:dyDescent="0.25">
      <c r="K430" s="662"/>
      <c r="T430" s="662"/>
      <c r="Y430" s="662"/>
      <c r="AD430" s="662"/>
      <c r="AI430" s="662"/>
      <c r="AN430" s="662"/>
      <c r="AS430" s="662"/>
      <c r="AX430" s="662"/>
      <c r="BC430" s="662"/>
      <c r="BH430" s="662"/>
      <c r="BM430" s="662"/>
      <c r="DN430"/>
    </row>
    <row r="431" spans="11:118" s="3" customFormat="1" x14ac:dyDescent="0.25">
      <c r="K431" s="662"/>
      <c r="T431" s="662"/>
      <c r="Y431" s="662"/>
      <c r="AD431" s="662"/>
      <c r="AI431" s="662"/>
      <c r="AN431" s="662"/>
      <c r="AS431" s="662"/>
      <c r="AX431" s="662"/>
      <c r="BC431" s="662"/>
      <c r="BH431" s="662"/>
      <c r="BM431" s="662"/>
      <c r="DN431"/>
    </row>
    <row r="432" spans="11:118" s="3" customFormat="1" x14ac:dyDescent="0.25">
      <c r="K432" s="662"/>
      <c r="T432" s="662"/>
      <c r="Y432" s="662"/>
      <c r="AD432" s="662"/>
      <c r="AI432" s="662"/>
      <c r="AN432" s="662"/>
      <c r="AS432" s="662"/>
      <c r="AX432" s="662"/>
      <c r="BC432" s="662"/>
      <c r="BH432" s="662"/>
      <c r="BM432" s="662"/>
      <c r="DN432"/>
    </row>
    <row r="433" spans="11:118" s="3" customFormat="1" x14ac:dyDescent="0.25">
      <c r="K433" s="662"/>
      <c r="T433" s="662"/>
      <c r="Y433" s="662"/>
      <c r="AD433" s="662"/>
      <c r="AI433" s="662"/>
      <c r="AN433" s="662"/>
      <c r="AS433" s="662"/>
      <c r="AX433" s="662"/>
      <c r="BC433" s="662"/>
      <c r="BH433" s="662"/>
      <c r="BM433" s="662"/>
      <c r="DN433"/>
    </row>
    <row r="434" spans="11:118" s="3" customFormat="1" x14ac:dyDescent="0.25">
      <c r="K434" s="662"/>
      <c r="T434" s="662"/>
      <c r="Y434" s="662"/>
      <c r="AD434" s="662"/>
      <c r="AI434" s="662"/>
      <c r="AN434" s="662"/>
      <c r="AS434" s="662"/>
      <c r="AX434" s="662"/>
      <c r="BC434" s="662"/>
      <c r="BH434" s="662"/>
      <c r="BM434" s="662"/>
      <c r="DN434"/>
    </row>
    <row r="435" spans="11:118" s="3" customFormat="1" x14ac:dyDescent="0.25">
      <c r="K435" s="662"/>
      <c r="T435" s="662"/>
      <c r="Y435" s="662"/>
      <c r="AD435" s="662"/>
      <c r="AI435" s="662"/>
      <c r="AN435" s="662"/>
      <c r="AS435" s="662"/>
      <c r="AX435" s="662"/>
      <c r="BC435" s="662"/>
      <c r="BH435" s="662"/>
      <c r="BM435" s="662"/>
      <c r="DN435"/>
    </row>
    <row r="436" spans="11:118" s="3" customFormat="1" x14ac:dyDescent="0.25">
      <c r="K436" s="662"/>
      <c r="T436" s="662"/>
      <c r="Y436" s="662"/>
      <c r="AD436" s="662"/>
      <c r="AI436" s="662"/>
      <c r="AN436" s="662"/>
      <c r="AS436" s="662"/>
      <c r="AX436" s="662"/>
      <c r="BC436" s="662"/>
      <c r="BH436" s="662"/>
      <c r="BM436" s="662"/>
      <c r="DN436"/>
    </row>
    <row r="437" spans="11:118" s="3" customFormat="1" x14ac:dyDescent="0.25">
      <c r="K437" s="662"/>
      <c r="T437" s="662"/>
      <c r="Y437" s="662"/>
      <c r="AD437" s="662"/>
      <c r="AI437" s="662"/>
      <c r="AN437" s="662"/>
      <c r="AS437" s="662"/>
      <c r="AX437" s="662"/>
      <c r="BC437" s="662"/>
      <c r="BH437" s="662"/>
      <c r="BM437" s="662"/>
      <c r="DN437"/>
    </row>
    <row r="438" spans="11:118" s="3" customFormat="1" x14ac:dyDescent="0.25">
      <c r="K438" s="662"/>
      <c r="T438" s="662"/>
      <c r="Y438" s="662"/>
      <c r="AD438" s="662"/>
      <c r="AI438" s="662"/>
      <c r="AN438" s="662"/>
      <c r="AS438" s="662"/>
      <c r="AX438" s="662"/>
      <c r="BC438" s="662"/>
      <c r="BH438" s="662"/>
      <c r="BM438" s="662"/>
      <c r="DN438"/>
    </row>
    <row r="439" spans="11:118" s="3" customFormat="1" x14ac:dyDescent="0.25">
      <c r="K439" s="662"/>
      <c r="T439" s="662"/>
      <c r="Y439" s="662"/>
      <c r="AD439" s="662"/>
      <c r="AI439" s="662"/>
      <c r="AN439" s="662"/>
      <c r="AS439" s="662"/>
      <c r="AX439" s="662"/>
      <c r="BC439" s="662"/>
      <c r="BH439" s="662"/>
      <c r="BM439" s="662"/>
      <c r="DN439"/>
    </row>
    <row r="440" spans="11:118" s="3" customFormat="1" x14ac:dyDescent="0.25">
      <c r="K440" s="662"/>
      <c r="T440" s="662"/>
      <c r="Y440" s="662"/>
      <c r="AD440" s="662"/>
      <c r="AI440" s="662"/>
      <c r="AN440" s="662"/>
      <c r="AS440" s="662"/>
      <c r="AX440" s="662"/>
      <c r="BC440" s="662"/>
      <c r="BH440" s="662"/>
      <c r="BM440" s="662"/>
      <c r="DN440"/>
    </row>
    <row r="441" spans="11:118" s="3" customFormat="1" x14ac:dyDescent="0.25">
      <c r="K441" s="662"/>
      <c r="T441" s="662"/>
      <c r="Y441" s="662"/>
      <c r="AD441" s="662"/>
      <c r="AI441" s="662"/>
      <c r="AN441" s="662"/>
      <c r="AS441" s="662"/>
      <c r="AX441" s="662"/>
      <c r="BC441" s="662"/>
      <c r="BH441" s="662"/>
      <c r="BM441" s="662"/>
      <c r="DN441"/>
    </row>
    <row r="442" spans="11:118" s="3" customFormat="1" x14ac:dyDescent="0.25">
      <c r="K442" s="662"/>
      <c r="T442" s="662"/>
      <c r="Y442" s="662"/>
      <c r="AD442" s="662"/>
      <c r="AI442" s="662"/>
      <c r="AN442" s="662"/>
      <c r="AS442" s="662"/>
      <c r="AX442" s="662"/>
      <c r="BC442" s="662"/>
      <c r="BH442" s="662"/>
      <c r="BM442" s="662"/>
      <c r="DN442"/>
    </row>
    <row r="443" spans="11:118" s="3" customFormat="1" x14ac:dyDescent="0.25">
      <c r="K443" s="662"/>
      <c r="T443" s="662"/>
      <c r="Y443" s="662"/>
      <c r="AD443" s="662"/>
      <c r="AI443" s="662"/>
      <c r="AN443" s="662"/>
      <c r="AS443" s="662"/>
      <c r="AX443" s="662"/>
      <c r="BC443" s="662"/>
      <c r="BH443" s="662"/>
      <c r="BM443" s="662"/>
      <c r="DN443"/>
    </row>
    <row r="444" spans="11:118" s="3" customFormat="1" x14ac:dyDescent="0.25">
      <c r="K444" s="662"/>
      <c r="T444" s="662"/>
      <c r="Y444" s="662"/>
      <c r="AD444" s="662"/>
      <c r="AI444" s="662"/>
      <c r="AN444" s="662"/>
      <c r="AS444" s="662"/>
      <c r="AX444" s="662"/>
      <c r="BC444" s="662"/>
      <c r="BH444" s="662"/>
      <c r="BM444" s="662"/>
      <c r="DN444"/>
    </row>
    <row r="445" spans="11:118" s="3" customFormat="1" x14ac:dyDescent="0.25">
      <c r="K445" s="662"/>
      <c r="T445" s="662"/>
      <c r="Y445" s="662"/>
      <c r="AD445" s="662"/>
      <c r="AI445" s="662"/>
      <c r="AN445" s="662"/>
      <c r="AS445" s="662"/>
      <c r="AX445" s="662"/>
      <c r="BC445" s="662"/>
      <c r="BH445" s="662"/>
      <c r="BM445" s="662"/>
      <c r="DN445"/>
    </row>
    <row r="446" spans="11:118" s="3" customFormat="1" x14ac:dyDescent="0.25">
      <c r="K446" s="662"/>
      <c r="T446" s="662"/>
      <c r="Y446" s="662"/>
      <c r="AD446" s="662"/>
      <c r="AI446" s="662"/>
      <c r="AN446" s="662"/>
      <c r="AS446" s="662"/>
      <c r="AX446" s="662"/>
      <c r="BC446" s="662"/>
      <c r="BH446" s="662"/>
      <c r="BM446" s="662"/>
      <c r="DN446"/>
    </row>
    <row r="447" spans="11:118" s="3" customFormat="1" x14ac:dyDescent="0.25">
      <c r="K447" s="662"/>
      <c r="T447" s="662"/>
      <c r="Y447" s="662"/>
      <c r="AD447" s="662"/>
      <c r="AI447" s="662"/>
      <c r="AN447" s="662"/>
      <c r="AS447" s="662"/>
      <c r="AX447" s="662"/>
      <c r="BC447" s="662"/>
      <c r="BH447" s="662"/>
      <c r="BM447" s="662"/>
      <c r="DN447"/>
    </row>
    <row r="448" spans="11:118" s="3" customFormat="1" x14ac:dyDescent="0.25">
      <c r="K448" s="662"/>
      <c r="T448" s="662"/>
      <c r="Y448" s="662"/>
      <c r="AD448" s="662"/>
      <c r="AI448" s="662"/>
      <c r="AN448" s="662"/>
      <c r="AS448" s="662"/>
      <c r="AX448" s="662"/>
      <c r="BC448" s="662"/>
      <c r="BH448" s="662"/>
      <c r="BM448" s="662"/>
      <c r="DN448"/>
    </row>
    <row r="449" spans="11:118" s="3" customFormat="1" x14ac:dyDescent="0.25">
      <c r="K449" s="662"/>
      <c r="T449" s="662"/>
      <c r="Y449" s="662"/>
      <c r="AD449" s="662"/>
      <c r="AI449" s="662"/>
      <c r="AN449" s="662"/>
      <c r="AS449" s="662"/>
      <c r="AX449" s="662"/>
      <c r="BC449" s="662"/>
      <c r="BH449" s="662"/>
      <c r="BM449" s="662"/>
      <c r="DN449"/>
    </row>
    <row r="450" spans="11:118" s="3" customFormat="1" x14ac:dyDescent="0.25">
      <c r="K450" s="662"/>
      <c r="T450" s="662"/>
      <c r="Y450" s="662"/>
      <c r="AD450" s="662"/>
      <c r="AI450" s="662"/>
      <c r="AN450" s="662"/>
      <c r="AS450" s="662"/>
      <c r="AX450" s="662"/>
      <c r="BC450" s="662"/>
      <c r="BH450" s="662"/>
      <c r="BM450" s="662"/>
      <c r="DN450"/>
    </row>
    <row r="451" spans="11:118" s="3" customFormat="1" x14ac:dyDescent="0.25">
      <c r="K451" s="662"/>
      <c r="T451" s="662"/>
      <c r="Y451" s="662"/>
      <c r="AD451" s="662"/>
      <c r="AI451" s="662"/>
      <c r="AN451" s="662"/>
      <c r="AS451" s="662"/>
      <c r="AX451" s="662"/>
      <c r="BC451" s="662"/>
      <c r="BH451" s="662"/>
      <c r="BM451" s="662"/>
      <c r="DN451"/>
    </row>
    <row r="452" spans="11:118" s="3" customFormat="1" x14ac:dyDescent="0.25">
      <c r="K452" s="662"/>
      <c r="T452" s="662"/>
      <c r="Y452" s="662"/>
      <c r="AD452" s="662"/>
      <c r="AI452" s="662"/>
      <c r="AN452" s="662"/>
      <c r="AS452" s="662"/>
      <c r="AX452" s="662"/>
      <c r="BC452" s="662"/>
      <c r="BH452" s="662"/>
      <c r="BM452" s="662"/>
      <c r="DN452"/>
    </row>
    <row r="453" spans="11:118" s="3" customFormat="1" x14ac:dyDescent="0.25">
      <c r="K453" s="662"/>
      <c r="T453" s="662"/>
      <c r="Y453" s="662"/>
      <c r="AD453" s="662"/>
      <c r="AI453" s="662"/>
      <c r="AN453" s="662"/>
      <c r="AS453" s="662"/>
      <c r="AX453" s="662"/>
      <c r="BC453" s="662"/>
      <c r="BH453" s="662"/>
      <c r="BM453" s="662"/>
      <c r="DN453"/>
    </row>
    <row r="454" spans="11:118" s="3" customFormat="1" x14ac:dyDescent="0.25">
      <c r="K454" s="662"/>
      <c r="T454" s="662"/>
      <c r="Y454" s="662"/>
      <c r="AD454" s="662"/>
      <c r="AI454" s="662"/>
      <c r="AN454" s="662"/>
      <c r="AS454" s="662"/>
      <c r="AX454" s="662"/>
      <c r="BC454" s="662"/>
      <c r="BH454" s="662"/>
      <c r="BM454" s="662"/>
      <c r="DN454"/>
    </row>
    <row r="455" spans="11:118" s="3" customFormat="1" x14ac:dyDescent="0.25">
      <c r="K455" s="662"/>
      <c r="T455" s="662"/>
      <c r="Y455" s="662"/>
      <c r="AD455" s="662"/>
      <c r="AI455" s="662"/>
      <c r="AN455" s="662"/>
      <c r="AS455" s="662"/>
      <c r="AX455" s="662"/>
      <c r="BC455" s="662"/>
      <c r="BH455" s="662"/>
      <c r="BM455" s="662"/>
      <c r="DN455"/>
    </row>
    <row r="456" spans="11:118" s="3" customFormat="1" x14ac:dyDescent="0.25">
      <c r="K456" s="662"/>
      <c r="T456" s="662"/>
      <c r="Y456" s="662"/>
      <c r="AD456" s="662"/>
      <c r="AI456" s="662"/>
      <c r="AN456" s="662"/>
      <c r="AS456" s="662"/>
      <c r="AX456" s="662"/>
      <c r="BC456" s="662"/>
      <c r="BH456" s="662"/>
      <c r="BM456" s="662"/>
      <c r="DN456"/>
    </row>
    <row r="457" spans="11:118" s="3" customFormat="1" x14ac:dyDescent="0.25">
      <c r="K457" s="662"/>
      <c r="T457" s="662"/>
      <c r="Y457" s="662"/>
      <c r="AD457" s="662"/>
      <c r="AI457" s="662"/>
      <c r="AN457" s="662"/>
      <c r="AS457" s="662"/>
      <c r="AX457" s="662"/>
      <c r="BC457" s="662"/>
      <c r="BH457" s="662"/>
      <c r="BM457" s="662"/>
      <c r="DN457"/>
    </row>
    <row r="458" spans="11:118" s="3" customFormat="1" x14ac:dyDescent="0.25">
      <c r="K458" s="662"/>
      <c r="T458" s="662"/>
      <c r="Y458" s="662"/>
      <c r="AD458" s="662"/>
      <c r="AI458" s="662"/>
      <c r="AN458" s="662"/>
      <c r="AS458" s="662"/>
      <c r="AX458" s="662"/>
      <c r="BC458" s="662"/>
      <c r="BH458" s="662"/>
      <c r="BM458" s="662"/>
      <c r="DN458"/>
    </row>
    <row r="459" spans="11:118" s="3" customFormat="1" x14ac:dyDescent="0.25">
      <c r="K459" s="662"/>
      <c r="T459" s="662"/>
      <c r="Y459" s="662"/>
      <c r="AD459" s="662"/>
      <c r="AI459" s="662"/>
      <c r="AN459" s="662"/>
      <c r="AS459" s="662"/>
      <c r="AX459" s="662"/>
      <c r="BC459" s="662"/>
      <c r="BH459" s="662"/>
      <c r="BM459" s="662"/>
      <c r="DN459"/>
    </row>
    <row r="460" spans="11:118" s="3" customFormat="1" x14ac:dyDescent="0.25">
      <c r="K460" s="662"/>
      <c r="T460" s="662"/>
      <c r="Y460" s="662"/>
      <c r="AD460" s="662"/>
      <c r="AI460" s="662"/>
      <c r="AN460" s="662"/>
      <c r="AS460" s="662"/>
      <c r="AX460" s="662"/>
      <c r="BC460" s="662"/>
      <c r="BH460" s="662"/>
      <c r="BM460" s="662"/>
      <c r="DN460"/>
    </row>
    <row r="461" spans="11:118" s="3" customFormat="1" x14ac:dyDescent="0.25">
      <c r="K461" s="662"/>
      <c r="T461" s="662"/>
      <c r="Y461" s="662"/>
      <c r="AD461" s="662"/>
      <c r="AI461" s="662"/>
      <c r="AN461" s="662"/>
      <c r="AS461" s="662"/>
      <c r="AX461" s="662"/>
      <c r="BC461" s="662"/>
      <c r="BH461" s="662"/>
      <c r="BM461" s="662"/>
      <c r="DN461"/>
    </row>
    <row r="462" spans="11:118" s="3" customFormat="1" x14ac:dyDescent="0.25">
      <c r="K462" s="662"/>
      <c r="T462" s="662"/>
      <c r="Y462" s="662"/>
      <c r="AD462" s="662"/>
      <c r="AI462" s="662"/>
      <c r="AN462" s="662"/>
      <c r="AS462" s="662"/>
      <c r="AX462" s="662"/>
      <c r="BC462" s="662"/>
      <c r="BH462" s="662"/>
      <c r="BM462" s="662"/>
      <c r="DN462"/>
    </row>
    <row r="463" spans="11:118" s="3" customFormat="1" x14ac:dyDescent="0.25">
      <c r="K463" s="662"/>
      <c r="T463" s="662"/>
      <c r="Y463" s="662"/>
      <c r="AD463" s="662"/>
      <c r="AI463" s="662"/>
      <c r="AN463" s="662"/>
      <c r="AS463" s="662"/>
      <c r="AX463" s="662"/>
      <c r="BC463" s="662"/>
      <c r="BH463" s="662"/>
      <c r="BM463" s="662"/>
      <c r="DN463"/>
    </row>
    <row r="464" spans="11:118" s="3" customFormat="1" x14ac:dyDescent="0.25">
      <c r="K464" s="662"/>
      <c r="T464" s="662"/>
      <c r="Y464" s="662"/>
      <c r="AD464" s="662"/>
      <c r="AI464" s="662"/>
      <c r="AN464" s="662"/>
      <c r="AS464" s="662"/>
      <c r="AX464" s="662"/>
      <c r="BC464" s="662"/>
      <c r="BH464" s="662"/>
      <c r="BM464" s="662"/>
      <c r="DN464"/>
    </row>
    <row r="465" spans="11:118" s="3" customFormat="1" x14ac:dyDescent="0.25">
      <c r="K465" s="662"/>
      <c r="T465" s="662"/>
      <c r="Y465" s="662"/>
      <c r="AD465" s="662"/>
      <c r="AI465" s="662"/>
      <c r="AN465" s="662"/>
      <c r="AS465" s="662"/>
      <c r="AX465" s="662"/>
      <c r="BC465" s="662"/>
      <c r="BH465" s="662"/>
      <c r="BM465" s="662"/>
      <c r="DN465"/>
    </row>
    <row r="466" spans="11:118" s="3" customFormat="1" x14ac:dyDescent="0.25">
      <c r="K466" s="662"/>
      <c r="T466" s="662"/>
      <c r="Y466" s="662"/>
      <c r="AD466" s="662"/>
      <c r="AI466" s="662"/>
      <c r="AN466" s="662"/>
      <c r="AS466" s="662"/>
      <c r="AX466" s="662"/>
      <c r="BC466" s="662"/>
      <c r="BH466" s="662"/>
      <c r="BM466" s="662"/>
      <c r="DN466"/>
    </row>
    <row r="467" spans="11:118" s="3" customFormat="1" x14ac:dyDescent="0.25">
      <c r="K467" s="662"/>
      <c r="T467" s="662"/>
      <c r="Y467" s="662"/>
      <c r="AD467" s="662"/>
      <c r="AI467" s="662"/>
      <c r="AN467" s="662"/>
      <c r="AS467" s="662"/>
      <c r="AX467" s="662"/>
      <c r="BC467" s="662"/>
      <c r="BH467" s="662"/>
      <c r="BM467" s="662"/>
      <c r="DN467"/>
    </row>
    <row r="468" spans="11:118" s="3" customFormat="1" x14ac:dyDescent="0.25">
      <c r="K468" s="662"/>
      <c r="T468" s="662"/>
      <c r="Y468" s="662"/>
      <c r="AD468" s="662"/>
      <c r="AI468" s="662"/>
      <c r="AN468" s="662"/>
      <c r="AS468" s="662"/>
      <c r="AX468" s="662"/>
      <c r="BC468" s="662"/>
      <c r="BH468" s="662"/>
      <c r="BM468" s="662"/>
      <c r="DN468"/>
    </row>
    <row r="469" spans="11:118" s="3" customFormat="1" x14ac:dyDescent="0.25">
      <c r="K469" s="662"/>
      <c r="T469" s="662"/>
      <c r="Y469" s="662"/>
      <c r="AD469" s="662"/>
      <c r="AI469" s="662"/>
      <c r="AN469" s="662"/>
      <c r="AS469" s="662"/>
      <c r="AX469" s="662"/>
      <c r="BC469" s="662"/>
      <c r="BH469" s="662"/>
      <c r="BM469" s="662"/>
      <c r="DN469"/>
    </row>
    <row r="470" spans="11:118" s="3" customFormat="1" x14ac:dyDescent="0.25">
      <c r="K470" s="662"/>
      <c r="T470" s="662"/>
      <c r="Y470" s="662"/>
      <c r="AD470" s="662"/>
      <c r="AI470" s="662"/>
      <c r="AN470" s="662"/>
      <c r="AS470" s="662"/>
      <c r="AX470" s="662"/>
      <c r="BC470" s="662"/>
      <c r="BH470" s="662"/>
      <c r="BM470" s="662"/>
      <c r="DN470"/>
    </row>
    <row r="471" spans="11:118" s="3" customFormat="1" x14ac:dyDescent="0.25">
      <c r="K471" s="662"/>
      <c r="T471" s="662"/>
      <c r="Y471" s="662"/>
      <c r="AD471" s="662"/>
      <c r="AI471" s="662"/>
      <c r="AN471" s="662"/>
      <c r="AS471" s="662"/>
      <c r="AX471" s="662"/>
      <c r="BC471" s="662"/>
      <c r="BH471" s="662"/>
      <c r="BM471" s="662"/>
      <c r="DN471"/>
    </row>
    <row r="472" spans="11:118" s="3" customFormat="1" x14ac:dyDescent="0.25">
      <c r="K472" s="662"/>
      <c r="T472" s="662"/>
      <c r="Y472" s="662"/>
      <c r="AD472" s="662"/>
      <c r="AI472" s="662"/>
      <c r="AN472" s="662"/>
      <c r="AS472" s="662"/>
      <c r="AX472" s="662"/>
      <c r="BC472" s="662"/>
      <c r="BH472" s="662"/>
      <c r="BM472" s="662"/>
      <c r="DN472"/>
    </row>
    <row r="473" spans="11:118" s="3" customFormat="1" x14ac:dyDescent="0.25">
      <c r="K473" s="662"/>
      <c r="T473" s="662"/>
      <c r="Y473" s="662"/>
      <c r="AD473" s="662"/>
      <c r="AI473" s="662"/>
      <c r="AN473" s="662"/>
      <c r="AS473" s="662"/>
      <c r="AX473" s="662"/>
      <c r="BC473" s="662"/>
      <c r="BH473" s="662"/>
      <c r="BM473" s="662"/>
      <c r="DN473"/>
    </row>
    <row r="474" spans="11:118" s="3" customFormat="1" x14ac:dyDescent="0.25">
      <c r="K474" s="662"/>
      <c r="T474" s="662"/>
      <c r="Y474" s="662"/>
      <c r="AD474" s="662"/>
      <c r="AI474" s="662"/>
      <c r="AN474" s="662"/>
      <c r="AS474" s="662"/>
      <c r="AX474" s="662"/>
      <c r="BC474" s="662"/>
      <c r="BH474" s="662"/>
      <c r="BM474" s="662"/>
      <c r="DN474"/>
    </row>
    <row r="475" spans="11:118" s="3" customFormat="1" x14ac:dyDescent="0.25">
      <c r="K475" s="662"/>
      <c r="T475" s="662"/>
      <c r="Y475" s="662"/>
      <c r="AD475" s="662"/>
      <c r="AI475" s="662"/>
      <c r="AN475" s="662"/>
      <c r="AS475" s="662"/>
      <c r="AX475" s="662"/>
      <c r="BC475" s="662"/>
      <c r="BH475" s="662"/>
      <c r="BM475" s="662"/>
      <c r="DN475"/>
    </row>
    <row r="476" spans="11:118" s="3" customFormat="1" x14ac:dyDescent="0.25">
      <c r="K476" s="662"/>
      <c r="T476" s="662"/>
      <c r="Y476" s="662"/>
      <c r="AD476" s="662"/>
      <c r="AI476" s="662"/>
      <c r="AN476" s="662"/>
      <c r="AS476" s="662"/>
      <c r="AX476" s="662"/>
      <c r="BC476" s="662"/>
      <c r="BH476" s="662"/>
      <c r="BM476" s="662"/>
      <c r="DN476"/>
    </row>
    <row r="477" spans="11:118" s="3" customFormat="1" x14ac:dyDescent="0.25">
      <c r="K477" s="662"/>
      <c r="T477" s="662"/>
      <c r="Y477" s="662"/>
      <c r="AD477" s="662"/>
      <c r="AI477" s="662"/>
      <c r="AN477" s="662"/>
      <c r="AS477" s="662"/>
      <c r="AX477" s="662"/>
      <c r="BC477" s="662"/>
      <c r="BH477" s="662"/>
      <c r="BM477" s="662"/>
      <c r="DN477"/>
    </row>
    <row r="478" spans="11:118" s="3" customFormat="1" x14ac:dyDescent="0.25">
      <c r="K478" s="662"/>
      <c r="T478" s="662"/>
      <c r="Y478" s="662"/>
      <c r="AD478" s="662"/>
      <c r="AI478" s="662"/>
      <c r="AN478" s="662"/>
      <c r="AS478" s="662"/>
      <c r="AX478" s="662"/>
      <c r="BC478" s="662"/>
      <c r="BH478" s="662"/>
      <c r="BM478" s="662"/>
      <c r="DN478"/>
    </row>
    <row r="479" spans="11:118" s="3" customFormat="1" x14ac:dyDescent="0.25">
      <c r="K479" s="662"/>
      <c r="T479" s="662"/>
      <c r="Y479" s="662"/>
      <c r="AD479" s="662"/>
      <c r="AI479" s="662"/>
      <c r="AN479" s="662"/>
      <c r="AS479" s="662"/>
      <c r="AX479" s="662"/>
      <c r="BC479" s="662"/>
      <c r="BH479" s="662"/>
      <c r="BM479" s="662"/>
      <c r="DN479"/>
    </row>
    <row r="480" spans="11:118" s="3" customFormat="1" x14ac:dyDescent="0.25">
      <c r="K480" s="662"/>
      <c r="T480" s="662"/>
      <c r="Y480" s="662"/>
      <c r="AD480" s="662"/>
      <c r="AI480" s="662"/>
      <c r="AN480" s="662"/>
      <c r="AS480" s="662"/>
      <c r="AX480" s="662"/>
      <c r="BC480" s="662"/>
      <c r="BH480" s="662"/>
      <c r="BM480" s="662"/>
      <c r="DN480"/>
    </row>
    <row r="481" spans="11:118" s="3" customFormat="1" x14ac:dyDescent="0.25">
      <c r="K481" s="662"/>
      <c r="T481" s="662"/>
      <c r="Y481" s="662"/>
      <c r="AD481" s="662"/>
      <c r="AI481" s="662"/>
      <c r="AN481" s="662"/>
      <c r="AS481" s="662"/>
      <c r="AX481" s="662"/>
      <c r="BC481" s="662"/>
      <c r="BH481" s="662"/>
      <c r="BM481" s="662"/>
      <c r="DN481"/>
    </row>
    <row r="482" spans="11:118" s="3" customFormat="1" x14ac:dyDescent="0.25">
      <c r="K482" s="662"/>
      <c r="T482" s="662"/>
      <c r="Y482" s="662"/>
      <c r="AD482" s="662"/>
      <c r="AI482" s="662"/>
      <c r="AN482" s="662"/>
      <c r="AS482" s="662"/>
      <c r="AX482" s="662"/>
      <c r="BC482" s="662"/>
      <c r="BH482" s="662"/>
      <c r="BM482" s="662"/>
      <c r="DN482"/>
    </row>
    <row r="483" spans="11:118" s="3" customFormat="1" x14ac:dyDescent="0.25">
      <c r="K483" s="662"/>
      <c r="T483" s="662"/>
      <c r="Y483" s="662"/>
      <c r="AD483" s="662"/>
      <c r="AI483" s="662"/>
      <c r="AN483" s="662"/>
      <c r="AS483" s="662"/>
      <c r="AX483" s="662"/>
      <c r="BC483" s="662"/>
      <c r="BH483" s="662"/>
      <c r="BM483" s="662"/>
      <c r="DN483"/>
    </row>
    <row r="484" spans="11:118" s="3" customFormat="1" x14ac:dyDescent="0.25">
      <c r="K484" s="662"/>
      <c r="T484" s="662"/>
      <c r="Y484" s="662"/>
      <c r="AD484" s="662"/>
      <c r="AI484" s="662"/>
      <c r="AN484" s="662"/>
      <c r="AS484" s="662"/>
      <c r="AX484" s="662"/>
      <c r="BC484" s="662"/>
      <c r="BH484" s="662"/>
      <c r="BM484" s="662"/>
      <c r="DN484"/>
    </row>
    <row r="485" spans="11:118" s="3" customFormat="1" x14ac:dyDescent="0.25">
      <c r="K485" s="662"/>
      <c r="T485" s="662"/>
      <c r="Y485" s="662"/>
      <c r="AD485" s="662"/>
      <c r="AI485" s="662"/>
      <c r="AN485" s="662"/>
      <c r="AS485" s="662"/>
      <c r="AX485" s="662"/>
      <c r="BC485" s="662"/>
      <c r="BH485" s="662"/>
      <c r="BM485" s="662"/>
      <c r="DN485"/>
    </row>
    <row r="486" spans="11:118" s="3" customFormat="1" x14ac:dyDescent="0.25">
      <c r="K486" s="662"/>
      <c r="T486" s="662"/>
      <c r="Y486" s="662"/>
      <c r="AD486" s="662"/>
      <c r="AI486" s="662"/>
      <c r="AN486" s="662"/>
      <c r="AS486" s="662"/>
      <c r="AX486" s="662"/>
      <c r="BC486" s="662"/>
      <c r="BH486" s="662"/>
      <c r="BM486" s="662"/>
      <c r="DN486"/>
    </row>
    <row r="487" spans="11:118" s="3" customFormat="1" x14ac:dyDescent="0.25">
      <c r="K487" s="662"/>
      <c r="T487" s="662"/>
      <c r="Y487" s="662"/>
      <c r="AD487" s="662"/>
      <c r="AI487" s="662"/>
      <c r="AN487" s="662"/>
      <c r="AS487" s="662"/>
      <c r="AX487" s="662"/>
      <c r="BC487" s="662"/>
      <c r="BH487" s="662"/>
      <c r="BM487" s="662"/>
      <c r="DN487"/>
    </row>
    <row r="488" spans="11:118" s="3" customFormat="1" x14ac:dyDescent="0.25">
      <c r="K488" s="662"/>
      <c r="T488" s="662"/>
      <c r="Y488" s="662"/>
      <c r="AD488" s="662"/>
      <c r="AI488" s="662"/>
      <c r="AN488" s="662"/>
      <c r="AS488" s="662"/>
      <c r="AX488" s="662"/>
      <c r="BC488" s="662"/>
      <c r="BH488" s="662"/>
      <c r="BM488" s="662"/>
      <c r="DN488"/>
    </row>
    <row r="489" spans="11:118" s="3" customFormat="1" x14ac:dyDescent="0.25">
      <c r="K489" s="662"/>
      <c r="T489" s="662"/>
      <c r="Y489" s="662"/>
      <c r="AD489" s="662"/>
      <c r="AI489" s="662"/>
      <c r="AN489" s="662"/>
      <c r="AS489" s="662"/>
      <c r="AX489" s="662"/>
      <c r="BC489" s="662"/>
      <c r="BH489" s="662"/>
      <c r="BM489" s="662"/>
      <c r="DN489"/>
    </row>
    <row r="490" spans="11:118" s="3" customFormat="1" x14ac:dyDescent="0.25">
      <c r="K490" s="662"/>
      <c r="T490" s="662"/>
      <c r="Y490" s="662"/>
      <c r="AD490" s="662"/>
      <c r="AI490" s="662"/>
      <c r="AN490" s="662"/>
      <c r="AS490" s="662"/>
      <c r="AX490" s="662"/>
      <c r="BC490" s="662"/>
      <c r="BH490" s="662"/>
      <c r="BM490" s="662"/>
      <c r="DN490"/>
    </row>
    <row r="491" spans="11:118" s="3" customFormat="1" x14ac:dyDescent="0.25">
      <c r="K491" s="662"/>
      <c r="T491" s="662"/>
      <c r="Y491" s="662"/>
      <c r="AD491" s="662"/>
      <c r="AI491" s="662"/>
      <c r="AN491" s="662"/>
      <c r="AS491" s="662"/>
      <c r="AX491" s="662"/>
      <c r="BC491" s="662"/>
      <c r="BH491" s="662"/>
      <c r="BM491" s="662"/>
      <c r="DN491"/>
    </row>
    <row r="492" spans="11:118" s="3" customFormat="1" x14ac:dyDescent="0.25">
      <c r="K492" s="662"/>
      <c r="T492" s="662"/>
      <c r="Y492" s="662"/>
      <c r="AD492" s="662"/>
      <c r="AI492" s="662"/>
      <c r="AN492" s="662"/>
      <c r="AS492" s="662"/>
      <c r="AX492" s="662"/>
      <c r="BC492" s="662"/>
      <c r="BH492" s="662"/>
      <c r="BM492" s="662"/>
      <c r="DN492"/>
    </row>
    <row r="493" spans="11:118" s="3" customFormat="1" x14ac:dyDescent="0.25">
      <c r="K493" s="662"/>
      <c r="T493" s="662"/>
      <c r="Y493" s="662"/>
      <c r="AD493" s="662"/>
      <c r="AI493" s="662"/>
      <c r="AN493" s="662"/>
      <c r="AS493" s="662"/>
      <c r="AX493" s="662"/>
      <c r="BC493" s="662"/>
      <c r="BH493" s="662"/>
      <c r="BM493" s="662"/>
      <c r="DN493"/>
    </row>
    <row r="494" spans="11:118" s="3" customFormat="1" x14ac:dyDescent="0.25">
      <c r="K494" s="662"/>
      <c r="T494" s="662"/>
      <c r="Y494" s="662"/>
      <c r="AD494" s="662"/>
      <c r="AI494" s="662"/>
      <c r="AN494" s="662"/>
      <c r="AS494" s="662"/>
      <c r="AX494" s="662"/>
      <c r="BC494" s="662"/>
      <c r="BH494" s="662"/>
      <c r="BM494" s="662"/>
      <c r="DN494"/>
    </row>
    <row r="495" spans="11:118" s="3" customFormat="1" x14ac:dyDescent="0.25">
      <c r="K495" s="662"/>
      <c r="T495" s="662"/>
      <c r="Y495" s="662"/>
      <c r="AD495" s="662"/>
      <c r="AI495" s="662"/>
      <c r="AN495" s="662"/>
      <c r="AS495" s="662"/>
      <c r="AX495" s="662"/>
      <c r="BC495" s="662"/>
      <c r="BH495" s="662"/>
      <c r="BM495" s="662"/>
      <c r="DN495"/>
    </row>
    <row r="496" spans="11:118" s="3" customFormat="1" x14ac:dyDescent="0.25">
      <c r="K496" s="662"/>
      <c r="T496" s="662"/>
      <c r="Y496" s="662"/>
      <c r="AD496" s="662"/>
      <c r="AI496" s="662"/>
      <c r="AN496" s="662"/>
      <c r="AS496" s="662"/>
      <c r="AX496" s="662"/>
      <c r="BC496" s="662"/>
      <c r="BH496" s="662"/>
      <c r="BM496" s="662"/>
      <c r="DN496"/>
    </row>
    <row r="497" spans="11:118" s="3" customFormat="1" x14ac:dyDescent="0.25">
      <c r="K497" s="662"/>
      <c r="T497" s="662"/>
      <c r="Y497" s="662"/>
      <c r="AD497" s="662"/>
      <c r="AI497" s="662"/>
      <c r="AN497" s="662"/>
      <c r="AS497" s="662"/>
      <c r="AX497" s="662"/>
      <c r="BC497" s="662"/>
      <c r="BH497" s="662"/>
      <c r="BM497" s="662"/>
      <c r="DN497"/>
    </row>
    <row r="498" spans="11:118" s="3" customFormat="1" x14ac:dyDescent="0.25">
      <c r="K498" s="662"/>
      <c r="T498" s="662"/>
      <c r="Y498" s="662"/>
      <c r="AD498" s="662"/>
      <c r="AI498" s="662"/>
      <c r="AN498" s="662"/>
      <c r="AS498" s="662"/>
      <c r="AX498" s="662"/>
      <c r="BC498" s="662"/>
      <c r="BH498" s="662"/>
      <c r="BM498" s="662"/>
      <c r="DN498"/>
    </row>
    <row r="499" spans="11:118" s="3" customFormat="1" x14ac:dyDescent="0.25">
      <c r="K499" s="662"/>
      <c r="T499" s="662"/>
      <c r="Y499" s="662"/>
      <c r="AD499" s="662"/>
      <c r="AI499" s="662"/>
      <c r="AN499" s="662"/>
      <c r="AS499" s="662"/>
      <c r="AX499" s="662"/>
      <c r="BC499" s="662"/>
      <c r="BH499" s="662"/>
      <c r="BM499" s="662"/>
      <c r="DN499"/>
    </row>
    <row r="500" spans="11:118" s="3" customFormat="1" x14ac:dyDescent="0.25">
      <c r="K500" s="662"/>
      <c r="T500" s="662"/>
      <c r="Y500" s="662"/>
      <c r="AD500" s="662"/>
      <c r="AI500" s="662"/>
      <c r="AN500" s="662"/>
      <c r="AS500" s="662"/>
      <c r="AX500" s="662"/>
      <c r="BC500" s="662"/>
      <c r="BH500" s="662"/>
      <c r="BM500" s="662"/>
      <c r="DN500"/>
    </row>
    <row r="501" spans="11:118" s="3" customFormat="1" x14ac:dyDescent="0.25">
      <c r="K501" s="662"/>
      <c r="T501" s="662"/>
      <c r="Y501" s="662"/>
      <c r="AD501" s="662"/>
      <c r="AI501" s="662"/>
      <c r="AN501" s="662"/>
      <c r="AS501" s="662"/>
      <c r="AX501" s="662"/>
      <c r="BC501" s="662"/>
      <c r="BH501" s="662"/>
      <c r="BM501" s="662"/>
      <c r="DN501"/>
    </row>
    <row r="502" spans="11:118" s="3" customFormat="1" x14ac:dyDescent="0.25">
      <c r="K502" s="662"/>
      <c r="T502" s="662"/>
      <c r="Y502" s="662"/>
      <c r="AD502" s="662"/>
      <c r="AI502" s="662"/>
      <c r="AN502" s="662"/>
      <c r="AS502" s="662"/>
      <c r="AX502" s="662"/>
      <c r="BC502" s="662"/>
      <c r="BH502" s="662"/>
      <c r="BM502" s="662"/>
      <c r="DN502"/>
    </row>
    <row r="503" spans="11:118" s="3" customFormat="1" x14ac:dyDescent="0.25">
      <c r="K503" s="662"/>
      <c r="T503" s="662"/>
      <c r="Y503" s="662"/>
      <c r="AD503" s="662"/>
      <c r="AI503" s="662"/>
      <c r="AN503" s="662"/>
      <c r="AS503" s="662"/>
      <c r="AX503" s="662"/>
      <c r="BC503" s="662"/>
      <c r="BH503" s="662"/>
      <c r="BM503" s="662"/>
      <c r="DN503"/>
    </row>
    <row r="504" spans="11:118" s="3" customFormat="1" x14ac:dyDescent="0.25">
      <c r="K504" s="662"/>
      <c r="T504" s="662"/>
      <c r="Y504" s="662"/>
      <c r="AD504" s="662"/>
      <c r="AI504" s="662"/>
      <c r="AN504" s="662"/>
      <c r="AS504" s="662"/>
      <c r="AX504" s="662"/>
      <c r="BC504" s="662"/>
      <c r="BH504" s="662"/>
      <c r="BM504" s="662"/>
      <c r="DN504"/>
    </row>
    <row r="505" spans="11:118" s="3" customFormat="1" x14ac:dyDescent="0.25">
      <c r="K505" s="662"/>
      <c r="T505" s="662"/>
      <c r="Y505" s="662"/>
      <c r="AD505" s="662"/>
      <c r="AI505" s="662"/>
      <c r="AN505" s="662"/>
      <c r="AS505" s="662"/>
      <c r="AX505" s="662"/>
      <c r="BC505" s="662"/>
      <c r="BH505" s="662"/>
      <c r="BM505" s="662"/>
      <c r="DN505"/>
    </row>
    <row r="506" spans="11:118" s="3" customFormat="1" x14ac:dyDescent="0.25">
      <c r="K506" s="662"/>
      <c r="T506" s="662"/>
      <c r="Y506" s="662"/>
      <c r="AD506" s="662"/>
      <c r="AI506" s="662"/>
      <c r="AN506" s="662"/>
      <c r="AS506" s="662"/>
      <c r="AX506" s="662"/>
      <c r="BC506" s="662"/>
      <c r="BH506" s="662"/>
      <c r="BM506" s="662"/>
      <c r="DN506"/>
    </row>
    <row r="507" spans="11:118" s="3" customFormat="1" x14ac:dyDescent="0.25">
      <c r="K507" s="662"/>
      <c r="T507" s="662"/>
      <c r="Y507" s="662"/>
      <c r="AD507" s="662"/>
      <c r="AI507" s="662"/>
      <c r="AN507" s="662"/>
      <c r="AS507" s="662"/>
      <c r="AX507" s="662"/>
      <c r="BC507" s="662"/>
      <c r="BH507" s="662"/>
      <c r="BM507" s="662"/>
      <c r="DN507"/>
    </row>
    <row r="508" spans="11:118" s="3" customFormat="1" x14ac:dyDescent="0.25">
      <c r="K508" s="662"/>
      <c r="T508" s="662"/>
      <c r="Y508" s="662"/>
      <c r="AD508" s="662"/>
      <c r="AI508" s="662"/>
      <c r="AN508" s="662"/>
      <c r="AS508" s="662"/>
      <c r="AX508" s="662"/>
      <c r="BC508" s="662"/>
      <c r="BH508" s="662"/>
      <c r="BM508" s="662"/>
      <c r="DN508"/>
    </row>
    <row r="509" spans="11:118" s="3" customFormat="1" x14ac:dyDescent="0.25">
      <c r="K509" s="662"/>
      <c r="T509" s="662"/>
      <c r="Y509" s="662"/>
      <c r="AD509" s="662"/>
      <c r="AI509" s="662"/>
      <c r="AN509" s="662"/>
      <c r="AS509" s="662"/>
      <c r="AX509" s="662"/>
      <c r="BC509" s="662"/>
      <c r="BH509" s="662"/>
      <c r="BM509" s="662"/>
      <c r="DN509"/>
    </row>
    <row r="510" spans="11:118" s="3" customFormat="1" x14ac:dyDescent="0.25">
      <c r="K510" s="662"/>
      <c r="T510" s="662"/>
      <c r="Y510" s="662"/>
      <c r="AD510" s="662"/>
      <c r="AI510" s="662"/>
      <c r="AN510" s="662"/>
      <c r="AS510" s="662"/>
      <c r="AX510" s="662"/>
      <c r="BC510" s="662"/>
      <c r="BH510" s="662"/>
      <c r="BM510" s="662"/>
      <c r="DN510"/>
    </row>
    <row r="511" spans="11:118" s="3" customFormat="1" x14ac:dyDescent="0.25">
      <c r="K511" s="662"/>
      <c r="T511" s="662"/>
      <c r="Y511" s="662"/>
      <c r="AD511" s="662"/>
      <c r="AI511" s="662"/>
      <c r="AN511" s="662"/>
      <c r="AS511" s="662"/>
      <c r="AX511" s="662"/>
      <c r="BC511" s="662"/>
      <c r="BH511" s="662"/>
      <c r="BM511" s="662"/>
      <c r="DN511"/>
    </row>
    <row r="512" spans="11:118" s="3" customFormat="1" x14ac:dyDescent="0.25">
      <c r="K512" s="662"/>
      <c r="T512" s="662"/>
      <c r="Y512" s="662"/>
      <c r="AD512" s="662"/>
      <c r="AI512" s="662"/>
      <c r="AN512" s="662"/>
      <c r="AS512" s="662"/>
      <c r="AX512" s="662"/>
      <c r="BC512" s="662"/>
      <c r="BH512" s="662"/>
      <c r="BM512" s="662"/>
      <c r="DN512"/>
    </row>
    <row r="513" spans="11:118" s="3" customFormat="1" x14ac:dyDescent="0.25">
      <c r="K513" s="662"/>
      <c r="T513" s="662"/>
      <c r="Y513" s="662"/>
      <c r="AD513" s="662"/>
      <c r="AI513" s="662"/>
      <c r="AN513" s="662"/>
      <c r="AS513" s="662"/>
      <c r="AX513" s="662"/>
      <c r="BC513" s="662"/>
      <c r="BH513" s="662"/>
      <c r="BM513" s="662"/>
      <c r="DN513"/>
    </row>
    <row r="514" spans="11:118" s="3" customFormat="1" x14ac:dyDescent="0.25">
      <c r="K514" s="662"/>
      <c r="T514" s="662"/>
      <c r="Y514" s="662"/>
      <c r="AD514" s="662"/>
      <c r="AI514" s="662"/>
      <c r="AN514" s="662"/>
      <c r="AS514" s="662"/>
      <c r="AX514" s="662"/>
      <c r="BC514" s="662"/>
      <c r="BH514" s="662"/>
      <c r="BM514" s="662"/>
      <c r="DN514"/>
    </row>
    <row r="515" spans="11:118" s="3" customFormat="1" x14ac:dyDescent="0.25">
      <c r="K515" s="662"/>
      <c r="T515" s="662"/>
      <c r="Y515" s="662"/>
      <c r="AD515" s="662"/>
      <c r="AI515" s="662"/>
      <c r="AN515" s="662"/>
      <c r="AS515" s="662"/>
      <c r="AX515" s="662"/>
      <c r="BC515" s="662"/>
      <c r="BH515" s="662"/>
      <c r="BM515" s="662"/>
      <c r="DN515"/>
    </row>
    <row r="516" spans="11:118" s="3" customFormat="1" x14ac:dyDescent="0.25">
      <c r="K516" s="662"/>
      <c r="T516" s="662"/>
      <c r="Y516" s="662"/>
      <c r="AD516" s="662"/>
      <c r="AI516" s="662"/>
      <c r="AN516" s="662"/>
      <c r="AS516" s="662"/>
      <c r="AX516" s="662"/>
      <c r="BC516" s="662"/>
      <c r="BH516" s="662"/>
      <c r="BM516" s="662"/>
      <c r="DN516"/>
    </row>
    <row r="517" spans="11:118" s="3" customFormat="1" x14ac:dyDescent="0.25">
      <c r="K517" s="662"/>
      <c r="T517" s="662"/>
      <c r="Y517" s="662"/>
      <c r="AD517" s="662"/>
      <c r="AI517" s="662"/>
      <c r="AN517" s="662"/>
      <c r="AS517" s="662"/>
      <c r="AX517" s="662"/>
      <c r="BC517" s="662"/>
      <c r="BH517" s="662"/>
      <c r="BM517" s="662"/>
      <c r="DN517"/>
    </row>
    <row r="518" spans="11:118" s="3" customFormat="1" x14ac:dyDescent="0.25">
      <c r="K518" s="662"/>
      <c r="T518" s="662"/>
      <c r="Y518" s="662"/>
      <c r="AD518" s="662"/>
      <c r="AI518" s="662"/>
      <c r="AN518" s="662"/>
      <c r="AS518" s="662"/>
      <c r="AX518" s="662"/>
      <c r="BC518" s="662"/>
      <c r="BH518" s="662"/>
      <c r="BM518" s="662"/>
      <c r="DN518"/>
    </row>
    <row r="519" spans="11:118" s="3" customFormat="1" x14ac:dyDescent="0.25">
      <c r="K519" s="662"/>
      <c r="T519" s="662"/>
      <c r="Y519" s="662"/>
      <c r="AD519" s="662"/>
      <c r="AI519" s="662"/>
      <c r="AN519" s="662"/>
      <c r="AS519" s="662"/>
      <c r="AX519" s="662"/>
      <c r="BC519" s="662"/>
      <c r="BH519" s="662"/>
      <c r="BM519" s="662"/>
      <c r="DN519"/>
    </row>
    <row r="520" spans="11:118" s="3" customFormat="1" x14ac:dyDescent="0.25">
      <c r="K520" s="662"/>
      <c r="T520" s="662"/>
      <c r="Y520" s="662"/>
      <c r="AD520" s="662"/>
      <c r="AI520" s="662"/>
      <c r="AN520" s="662"/>
      <c r="AS520" s="662"/>
      <c r="AX520" s="662"/>
      <c r="BC520" s="662"/>
      <c r="BH520" s="662"/>
      <c r="BM520" s="662"/>
      <c r="DN520"/>
    </row>
    <row r="521" spans="11:118" s="3" customFormat="1" x14ac:dyDescent="0.25">
      <c r="K521" s="662"/>
      <c r="T521" s="662"/>
      <c r="Y521" s="662"/>
      <c r="AD521" s="662"/>
      <c r="AI521" s="662"/>
      <c r="AN521" s="662"/>
      <c r="AS521" s="662"/>
      <c r="AX521" s="662"/>
      <c r="BC521" s="662"/>
      <c r="BH521" s="662"/>
      <c r="BM521" s="662"/>
      <c r="DN521"/>
    </row>
    <row r="522" spans="11:118" s="3" customFormat="1" x14ac:dyDescent="0.25">
      <c r="K522" s="662"/>
      <c r="T522" s="662"/>
      <c r="Y522" s="662"/>
      <c r="AD522" s="662"/>
      <c r="AI522" s="662"/>
      <c r="AN522" s="662"/>
      <c r="AS522" s="662"/>
      <c r="AX522" s="662"/>
      <c r="BC522" s="662"/>
      <c r="BH522" s="662"/>
      <c r="BM522" s="662"/>
      <c r="DN522"/>
    </row>
    <row r="523" spans="11:118" s="3" customFormat="1" x14ac:dyDescent="0.25">
      <c r="K523" s="662"/>
      <c r="T523" s="662"/>
      <c r="Y523" s="662"/>
      <c r="AD523" s="662"/>
      <c r="AI523" s="662"/>
      <c r="AN523" s="662"/>
      <c r="AS523" s="662"/>
      <c r="AX523" s="662"/>
      <c r="BC523" s="662"/>
      <c r="BH523" s="662"/>
      <c r="BM523" s="662"/>
      <c r="DN523"/>
    </row>
    <row r="524" spans="11:118" s="3" customFormat="1" x14ac:dyDescent="0.25">
      <c r="K524" s="662"/>
      <c r="T524" s="662"/>
      <c r="Y524" s="662"/>
      <c r="AD524" s="662"/>
      <c r="AI524" s="662"/>
      <c r="AN524" s="662"/>
      <c r="AS524" s="662"/>
      <c r="AX524" s="662"/>
      <c r="BC524" s="662"/>
      <c r="BH524" s="662"/>
      <c r="BM524" s="662"/>
      <c r="DN524"/>
    </row>
    <row r="525" spans="11:118" s="3" customFormat="1" x14ac:dyDescent="0.25">
      <c r="K525" s="662"/>
      <c r="T525" s="662"/>
      <c r="Y525" s="662"/>
      <c r="AD525" s="662"/>
      <c r="AI525" s="662"/>
      <c r="AN525" s="662"/>
      <c r="AS525" s="662"/>
      <c r="AX525" s="662"/>
      <c r="BC525" s="662"/>
      <c r="BH525" s="662"/>
      <c r="BM525" s="662"/>
      <c r="DN525"/>
    </row>
    <row r="526" spans="11:118" s="3" customFormat="1" x14ac:dyDescent="0.25">
      <c r="K526" s="662"/>
      <c r="T526" s="662"/>
      <c r="Y526" s="662"/>
      <c r="AD526" s="662"/>
      <c r="AI526" s="662"/>
      <c r="AN526" s="662"/>
      <c r="AS526" s="662"/>
      <c r="AX526" s="662"/>
      <c r="BC526" s="662"/>
      <c r="BH526" s="662"/>
      <c r="BM526" s="662"/>
      <c r="DN526"/>
    </row>
    <row r="527" spans="11:118" s="3" customFormat="1" x14ac:dyDescent="0.25">
      <c r="K527" s="662"/>
      <c r="T527" s="662"/>
      <c r="Y527" s="662"/>
      <c r="AD527" s="662"/>
      <c r="AI527" s="662"/>
      <c r="AN527" s="662"/>
      <c r="AS527" s="662"/>
      <c r="AX527" s="662"/>
      <c r="BC527" s="662"/>
      <c r="BH527" s="662"/>
      <c r="BM527" s="662"/>
      <c r="DN527"/>
    </row>
    <row r="528" spans="11:118" s="3" customFormat="1" x14ac:dyDescent="0.25">
      <c r="K528" s="662"/>
      <c r="T528" s="662"/>
      <c r="Y528" s="662"/>
      <c r="AD528" s="662"/>
      <c r="AI528" s="662"/>
      <c r="AN528" s="662"/>
      <c r="AS528" s="662"/>
      <c r="AX528" s="662"/>
      <c r="BC528" s="662"/>
      <c r="BH528" s="662"/>
      <c r="BM528" s="662"/>
      <c r="DN528"/>
    </row>
    <row r="529" spans="11:118" s="3" customFormat="1" x14ac:dyDescent="0.25">
      <c r="K529" s="662"/>
      <c r="T529" s="662"/>
      <c r="Y529" s="662"/>
      <c r="AD529" s="662"/>
      <c r="AI529" s="662"/>
      <c r="AN529" s="662"/>
      <c r="AS529" s="662"/>
      <c r="AX529" s="662"/>
      <c r="BC529" s="662"/>
      <c r="BH529" s="662"/>
      <c r="BM529" s="662"/>
      <c r="DN529"/>
    </row>
    <row r="530" spans="11:118" s="3" customFormat="1" x14ac:dyDescent="0.25">
      <c r="K530" s="662"/>
      <c r="T530" s="662"/>
      <c r="Y530" s="662"/>
      <c r="AD530" s="662"/>
      <c r="AI530" s="662"/>
      <c r="AN530" s="662"/>
      <c r="AS530" s="662"/>
      <c r="AX530" s="662"/>
      <c r="BC530" s="662"/>
      <c r="BH530" s="662"/>
      <c r="BM530" s="662"/>
      <c r="DN530"/>
    </row>
    <row r="531" spans="11:118" s="3" customFormat="1" x14ac:dyDescent="0.25">
      <c r="K531" s="662"/>
      <c r="T531" s="662"/>
      <c r="Y531" s="662"/>
      <c r="AD531" s="662"/>
      <c r="AI531" s="662"/>
      <c r="AN531" s="662"/>
      <c r="AS531" s="662"/>
      <c r="AX531" s="662"/>
      <c r="BC531" s="662"/>
      <c r="BH531" s="662"/>
      <c r="BM531" s="662"/>
      <c r="DN531"/>
    </row>
    <row r="532" spans="11:118" s="3" customFormat="1" x14ac:dyDescent="0.25">
      <c r="K532" s="662"/>
      <c r="T532" s="662"/>
      <c r="Y532" s="662"/>
      <c r="AD532" s="662"/>
      <c r="AI532" s="662"/>
      <c r="AN532" s="662"/>
      <c r="AS532" s="662"/>
      <c r="AX532" s="662"/>
      <c r="BC532" s="662"/>
      <c r="BH532" s="662"/>
      <c r="BM532" s="662"/>
      <c r="DN532"/>
    </row>
    <row r="533" spans="11:118" s="3" customFormat="1" x14ac:dyDescent="0.25">
      <c r="K533" s="662"/>
      <c r="T533" s="662"/>
      <c r="Y533" s="662"/>
      <c r="AD533" s="662"/>
      <c r="AI533" s="662"/>
      <c r="AN533" s="662"/>
      <c r="AS533" s="662"/>
      <c r="AX533" s="662"/>
      <c r="BC533" s="662"/>
      <c r="BH533" s="662"/>
      <c r="BM533" s="662"/>
      <c r="DN533"/>
    </row>
    <row r="534" spans="11:118" s="3" customFormat="1" x14ac:dyDescent="0.25">
      <c r="K534" s="662"/>
      <c r="T534" s="662"/>
      <c r="Y534" s="662"/>
      <c r="AD534" s="662"/>
      <c r="AI534" s="662"/>
      <c r="AN534" s="662"/>
      <c r="AS534" s="662"/>
      <c r="AX534" s="662"/>
      <c r="BC534" s="662"/>
      <c r="BH534" s="662"/>
      <c r="BM534" s="662"/>
      <c r="DN534"/>
    </row>
    <row r="535" spans="11:118" s="3" customFormat="1" x14ac:dyDescent="0.25">
      <c r="K535" s="662"/>
      <c r="T535" s="662"/>
      <c r="Y535" s="662"/>
      <c r="AD535" s="662"/>
      <c r="AI535" s="662"/>
      <c r="AN535" s="662"/>
      <c r="AS535" s="662"/>
      <c r="AX535" s="662"/>
      <c r="BC535" s="662"/>
      <c r="BH535" s="662"/>
      <c r="BM535" s="662"/>
      <c r="DN535"/>
    </row>
    <row r="536" spans="11:118" s="3" customFormat="1" x14ac:dyDescent="0.25">
      <c r="K536" s="662"/>
      <c r="T536" s="662"/>
      <c r="Y536" s="662"/>
      <c r="AD536" s="662"/>
      <c r="AI536" s="662"/>
      <c r="AN536" s="662"/>
      <c r="AS536" s="662"/>
      <c r="AX536" s="662"/>
      <c r="BC536" s="662"/>
      <c r="BH536" s="662"/>
      <c r="BM536" s="662"/>
      <c r="DN536"/>
    </row>
    <row r="537" spans="11:118" s="3" customFormat="1" x14ac:dyDescent="0.25">
      <c r="K537" s="662"/>
      <c r="T537" s="662"/>
      <c r="Y537" s="662"/>
      <c r="AD537" s="662"/>
      <c r="AI537" s="662"/>
      <c r="AN537" s="662"/>
      <c r="AS537" s="662"/>
      <c r="AX537" s="662"/>
      <c r="BC537" s="662"/>
      <c r="BH537" s="662"/>
      <c r="BM537" s="662"/>
      <c r="DN537"/>
    </row>
    <row r="538" spans="11:118" s="3" customFormat="1" x14ac:dyDescent="0.25">
      <c r="K538" s="662"/>
      <c r="T538" s="662"/>
      <c r="Y538" s="662"/>
      <c r="AD538" s="662"/>
      <c r="AI538" s="662"/>
      <c r="AN538" s="662"/>
      <c r="AS538" s="662"/>
      <c r="AX538" s="662"/>
      <c r="BC538" s="662"/>
      <c r="BH538" s="662"/>
      <c r="BM538" s="662"/>
      <c r="DN538"/>
    </row>
    <row r="539" spans="11:118" s="3" customFormat="1" x14ac:dyDescent="0.25">
      <c r="K539" s="662"/>
      <c r="T539" s="662"/>
      <c r="Y539" s="662"/>
      <c r="AD539" s="662"/>
      <c r="AI539" s="662"/>
      <c r="AN539" s="662"/>
      <c r="AS539" s="662"/>
      <c r="AX539" s="662"/>
      <c r="BC539" s="662"/>
      <c r="BH539" s="662"/>
      <c r="BM539" s="662"/>
      <c r="DN539"/>
    </row>
    <row r="540" spans="11:118" s="3" customFormat="1" x14ac:dyDescent="0.25">
      <c r="K540" s="662"/>
      <c r="T540" s="662"/>
      <c r="Y540" s="662"/>
      <c r="AD540" s="662"/>
      <c r="AI540" s="662"/>
      <c r="AN540" s="662"/>
      <c r="AS540" s="662"/>
      <c r="AX540" s="662"/>
      <c r="BC540" s="662"/>
      <c r="BH540" s="662"/>
      <c r="BM540" s="662"/>
      <c r="DN540"/>
    </row>
    <row r="541" spans="11:118" s="3" customFormat="1" x14ac:dyDescent="0.25">
      <c r="K541" s="662"/>
      <c r="T541" s="662"/>
      <c r="Y541" s="662"/>
      <c r="AD541" s="662"/>
      <c r="AI541" s="662"/>
      <c r="AN541" s="662"/>
      <c r="AS541" s="662"/>
      <c r="AX541" s="662"/>
      <c r="BC541" s="662"/>
      <c r="BH541" s="662"/>
      <c r="BM541" s="662"/>
      <c r="DN541"/>
    </row>
    <row r="542" spans="11:118" s="3" customFormat="1" x14ac:dyDescent="0.25">
      <c r="K542" s="662"/>
      <c r="T542" s="662"/>
      <c r="Y542" s="662"/>
      <c r="AD542" s="662"/>
      <c r="AI542" s="662"/>
      <c r="AN542" s="662"/>
      <c r="AS542" s="662"/>
      <c r="AX542" s="662"/>
      <c r="BC542" s="662"/>
      <c r="BH542" s="662"/>
      <c r="BM542" s="662"/>
      <c r="DN542"/>
    </row>
    <row r="543" spans="11:118" s="3" customFormat="1" x14ac:dyDescent="0.25">
      <c r="K543" s="662"/>
      <c r="T543" s="662"/>
      <c r="Y543" s="662"/>
      <c r="AD543" s="662"/>
      <c r="AI543" s="662"/>
      <c r="AN543" s="662"/>
      <c r="AS543" s="662"/>
      <c r="AX543" s="662"/>
      <c r="BC543" s="662"/>
      <c r="BH543" s="662"/>
      <c r="BM543" s="662"/>
      <c r="DN543"/>
    </row>
    <row r="544" spans="11:118" s="3" customFormat="1" x14ac:dyDescent="0.25">
      <c r="K544" s="662"/>
      <c r="T544" s="662"/>
      <c r="Y544" s="662"/>
      <c r="AD544" s="662"/>
      <c r="AI544" s="662"/>
      <c r="AN544" s="662"/>
      <c r="AS544" s="662"/>
      <c r="AX544" s="662"/>
      <c r="BC544" s="662"/>
      <c r="BH544" s="662"/>
      <c r="BM544" s="662"/>
      <c r="DN544"/>
    </row>
    <row r="545" spans="11:118" s="3" customFormat="1" x14ac:dyDescent="0.25">
      <c r="K545" s="662"/>
      <c r="T545" s="662"/>
      <c r="Y545" s="662"/>
      <c r="AD545" s="662"/>
      <c r="AI545" s="662"/>
      <c r="AN545" s="662"/>
      <c r="AS545" s="662"/>
      <c r="AX545" s="662"/>
      <c r="BC545" s="662"/>
      <c r="BH545" s="662"/>
      <c r="BM545" s="662"/>
      <c r="DN545"/>
    </row>
    <row r="546" spans="11:118" s="3" customFormat="1" x14ac:dyDescent="0.25">
      <c r="K546" s="662"/>
      <c r="T546" s="662"/>
      <c r="Y546" s="662"/>
      <c r="AD546" s="662"/>
      <c r="AI546" s="662"/>
      <c r="AN546" s="662"/>
      <c r="AS546" s="662"/>
      <c r="AX546" s="662"/>
      <c r="BC546" s="662"/>
      <c r="BH546" s="662"/>
      <c r="BM546" s="662"/>
      <c r="DN546"/>
    </row>
    <row r="547" spans="11:118" s="3" customFormat="1" x14ac:dyDescent="0.25">
      <c r="K547" s="662"/>
      <c r="T547" s="662"/>
      <c r="Y547" s="662"/>
      <c r="AD547" s="662"/>
      <c r="AI547" s="662"/>
      <c r="AN547" s="662"/>
      <c r="AS547" s="662"/>
      <c r="AX547" s="662"/>
      <c r="BC547" s="662"/>
      <c r="BH547" s="662"/>
      <c r="BM547" s="662"/>
      <c r="DN547"/>
    </row>
    <row r="548" spans="11:118" s="3" customFormat="1" x14ac:dyDescent="0.25">
      <c r="K548" s="662"/>
      <c r="T548" s="662"/>
      <c r="Y548" s="662"/>
      <c r="AD548" s="662"/>
      <c r="AI548" s="662"/>
      <c r="AN548" s="662"/>
      <c r="AS548" s="662"/>
      <c r="AX548" s="662"/>
      <c r="BC548" s="662"/>
      <c r="BH548" s="662"/>
      <c r="BM548" s="662"/>
      <c r="DN548"/>
    </row>
    <row r="549" spans="11:118" s="3" customFormat="1" x14ac:dyDescent="0.25">
      <c r="K549" s="662"/>
      <c r="T549" s="662"/>
      <c r="Y549" s="662"/>
      <c r="AD549" s="662"/>
      <c r="AI549" s="662"/>
      <c r="AN549" s="662"/>
      <c r="AS549" s="662"/>
      <c r="AX549" s="662"/>
      <c r="BC549" s="662"/>
      <c r="BH549" s="662"/>
      <c r="BM549" s="662"/>
      <c r="DN549"/>
    </row>
    <row r="550" spans="11:118" s="3" customFormat="1" x14ac:dyDescent="0.25">
      <c r="K550" s="662"/>
      <c r="T550" s="662"/>
      <c r="Y550" s="662"/>
      <c r="AD550" s="662"/>
      <c r="AI550" s="662"/>
      <c r="AN550" s="662"/>
      <c r="AS550" s="662"/>
      <c r="AX550" s="662"/>
      <c r="BC550" s="662"/>
      <c r="BH550" s="662"/>
      <c r="BM550" s="662"/>
      <c r="DN550"/>
    </row>
    <row r="551" spans="11:118" s="3" customFormat="1" x14ac:dyDescent="0.25">
      <c r="K551" s="662"/>
      <c r="T551" s="662"/>
      <c r="Y551" s="662"/>
      <c r="AD551" s="662"/>
      <c r="AI551" s="662"/>
      <c r="AN551" s="662"/>
      <c r="AS551" s="662"/>
      <c r="AX551" s="662"/>
      <c r="BC551" s="662"/>
      <c r="BH551" s="662"/>
      <c r="BM551" s="662"/>
      <c r="DN551"/>
    </row>
    <row r="552" spans="11:118" s="3" customFormat="1" x14ac:dyDescent="0.25">
      <c r="K552" s="662"/>
      <c r="T552" s="662"/>
      <c r="Y552" s="662"/>
      <c r="AD552" s="662"/>
      <c r="AI552" s="662"/>
      <c r="AN552" s="662"/>
      <c r="AS552" s="662"/>
      <c r="AX552" s="662"/>
      <c r="BC552" s="662"/>
      <c r="BH552" s="662"/>
      <c r="BM552" s="662"/>
      <c r="DN552"/>
    </row>
    <row r="553" spans="11:118" s="3" customFormat="1" x14ac:dyDescent="0.25">
      <c r="K553" s="662"/>
      <c r="T553" s="662"/>
      <c r="Y553" s="662"/>
      <c r="AD553" s="662"/>
      <c r="AI553" s="662"/>
      <c r="AN553" s="662"/>
      <c r="AS553" s="662"/>
      <c r="AX553" s="662"/>
      <c r="BC553" s="662"/>
      <c r="BH553" s="662"/>
      <c r="BM553" s="662"/>
      <c r="DN553"/>
    </row>
    <row r="554" spans="11:118" s="3" customFormat="1" x14ac:dyDescent="0.25">
      <c r="K554" s="662"/>
      <c r="T554" s="662"/>
      <c r="Y554" s="662"/>
      <c r="AD554" s="662"/>
      <c r="AI554" s="662"/>
      <c r="AN554" s="662"/>
      <c r="AS554" s="662"/>
      <c r="AX554" s="662"/>
      <c r="BC554" s="662"/>
      <c r="BH554" s="662"/>
      <c r="BM554" s="662"/>
      <c r="DN554"/>
    </row>
    <row r="555" spans="11:118" s="3" customFormat="1" x14ac:dyDescent="0.25">
      <c r="K555" s="662"/>
      <c r="T555" s="662"/>
      <c r="Y555" s="662"/>
      <c r="AD555" s="662"/>
      <c r="AI555" s="662"/>
      <c r="AN555" s="662"/>
      <c r="AS555" s="662"/>
      <c r="AX555" s="662"/>
      <c r="BC555" s="662"/>
      <c r="BH555" s="662"/>
      <c r="BM555" s="662"/>
      <c r="DN555"/>
    </row>
    <row r="556" spans="11:118" s="3" customFormat="1" x14ac:dyDescent="0.25">
      <c r="K556" s="662"/>
      <c r="T556" s="662"/>
      <c r="Y556" s="662"/>
      <c r="AD556" s="662"/>
      <c r="AI556" s="662"/>
      <c r="AN556" s="662"/>
      <c r="AS556" s="662"/>
      <c r="AX556" s="662"/>
      <c r="BC556" s="662"/>
      <c r="BH556" s="662"/>
      <c r="BM556" s="662"/>
      <c r="DN556"/>
    </row>
    <row r="557" spans="11:118" s="3" customFormat="1" x14ac:dyDescent="0.25">
      <c r="K557" s="662"/>
      <c r="T557" s="662"/>
      <c r="Y557" s="662"/>
      <c r="AD557" s="662"/>
      <c r="AI557" s="662"/>
      <c r="AN557" s="662"/>
      <c r="AS557" s="662"/>
      <c r="AX557" s="662"/>
      <c r="BC557" s="662"/>
      <c r="BH557" s="662"/>
      <c r="BM557" s="662"/>
      <c r="DN557"/>
    </row>
    <row r="558" spans="11:118" s="3" customFormat="1" x14ac:dyDescent="0.25">
      <c r="K558" s="662"/>
      <c r="T558" s="662"/>
      <c r="Y558" s="662"/>
      <c r="AD558" s="662"/>
      <c r="AI558" s="662"/>
      <c r="AN558" s="662"/>
      <c r="AS558" s="662"/>
      <c r="AX558" s="662"/>
      <c r="BC558" s="662"/>
      <c r="BH558" s="662"/>
      <c r="BM558" s="662"/>
      <c r="DN558"/>
    </row>
    <row r="559" spans="11:118" s="3" customFormat="1" x14ac:dyDescent="0.25">
      <c r="K559" s="662"/>
      <c r="T559" s="662"/>
      <c r="Y559" s="662"/>
      <c r="AD559" s="662"/>
      <c r="AI559" s="662"/>
      <c r="AN559" s="662"/>
      <c r="AS559" s="662"/>
      <c r="AX559" s="662"/>
      <c r="BC559" s="662"/>
      <c r="BH559" s="662"/>
      <c r="BM559" s="662"/>
      <c r="DN559"/>
    </row>
    <row r="560" spans="11:118" s="3" customFormat="1" x14ac:dyDescent="0.25">
      <c r="K560" s="662"/>
      <c r="T560" s="662"/>
      <c r="Y560" s="662"/>
      <c r="AD560" s="662"/>
      <c r="AI560" s="662"/>
      <c r="AN560" s="662"/>
      <c r="AS560" s="662"/>
      <c r="AX560" s="662"/>
      <c r="BC560" s="662"/>
      <c r="BH560" s="662"/>
      <c r="BM560" s="662"/>
      <c r="DN560"/>
    </row>
    <row r="561" spans="11:118" s="3" customFormat="1" x14ac:dyDescent="0.25">
      <c r="K561" s="662"/>
      <c r="T561" s="662"/>
      <c r="Y561" s="662"/>
      <c r="AD561" s="662"/>
      <c r="AI561" s="662"/>
      <c r="AN561" s="662"/>
      <c r="AS561" s="662"/>
      <c r="AX561" s="662"/>
      <c r="BC561" s="662"/>
      <c r="BH561" s="662"/>
      <c r="BM561" s="662"/>
      <c r="DN561"/>
    </row>
    <row r="562" spans="11:118" s="3" customFormat="1" x14ac:dyDescent="0.25">
      <c r="K562" s="662"/>
      <c r="T562" s="662"/>
      <c r="Y562" s="662"/>
      <c r="AD562" s="662"/>
      <c r="AI562" s="662"/>
      <c r="AN562" s="662"/>
      <c r="AS562" s="662"/>
      <c r="AX562" s="662"/>
      <c r="BC562" s="662"/>
      <c r="BH562" s="662"/>
      <c r="BM562" s="662"/>
      <c r="DN562"/>
    </row>
    <row r="563" spans="11:118" s="3" customFormat="1" x14ac:dyDescent="0.25">
      <c r="K563" s="662"/>
      <c r="T563" s="662"/>
      <c r="Y563" s="662"/>
      <c r="AD563" s="662"/>
      <c r="AI563" s="662"/>
      <c r="AN563" s="662"/>
      <c r="AS563" s="662"/>
      <c r="AX563" s="662"/>
      <c r="BC563" s="662"/>
      <c r="BH563" s="662"/>
      <c r="BM563" s="662"/>
      <c r="DN563"/>
    </row>
    <row r="564" spans="11:118" s="3" customFormat="1" x14ac:dyDescent="0.25">
      <c r="K564" s="662"/>
      <c r="T564" s="662"/>
      <c r="Y564" s="662"/>
      <c r="AD564" s="662"/>
      <c r="AI564" s="662"/>
      <c r="AN564" s="662"/>
      <c r="AS564" s="662"/>
      <c r="AX564" s="662"/>
      <c r="BC564" s="662"/>
      <c r="BH564" s="662"/>
      <c r="BM564" s="662"/>
      <c r="DN564"/>
    </row>
    <row r="565" spans="11:118" s="3" customFormat="1" x14ac:dyDescent="0.25">
      <c r="K565" s="662"/>
      <c r="T565" s="662"/>
      <c r="Y565" s="662"/>
      <c r="AD565" s="662"/>
      <c r="AI565" s="662"/>
      <c r="AN565" s="662"/>
      <c r="AS565" s="662"/>
      <c r="AX565" s="662"/>
      <c r="BC565" s="662"/>
      <c r="BH565" s="662"/>
      <c r="BM565" s="662"/>
      <c r="DN565"/>
    </row>
    <row r="566" spans="11:118" s="3" customFormat="1" x14ac:dyDescent="0.25">
      <c r="K566" s="662"/>
      <c r="T566" s="662"/>
      <c r="Y566" s="662"/>
      <c r="AD566" s="662"/>
      <c r="AI566" s="662"/>
      <c r="AN566" s="662"/>
      <c r="AS566" s="662"/>
      <c r="AX566" s="662"/>
      <c r="BC566" s="662"/>
      <c r="BH566" s="662"/>
      <c r="BM566" s="662"/>
      <c r="DN566"/>
    </row>
    <row r="567" spans="11:118" s="3" customFormat="1" x14ac:dyDescent="0.25">
      <c r="K567" s="662"/>
      <c r="T567" s="662"/>
      <c r="Y567" s="662"/>
      <c r="AD567" s="662"/>
      <c r="AI567" s="662"/>
      <c r="AN567" s="662"/>
      <c r="AS567" s="662"/>
      <c r="AX567" s="662"/>
      <c r="BC567" s="662"/>
      <c r="BH567" s="662"/>
      <c r="BM567" s="662"/>
      <c r="DN567"/>
    </row>
    <row r="568" spans="11:118" s="3" customFormat="1" x14ac:dyDescent="0.25">
      <c r="K568" s="662"/>
      <c r="T568" s="662"/>
      <c r="Y568" s="662"/>
      <c r="AD568" s="662"/>
      <c r="AI568" s="662"/>
      <c r="AN568" s="662"/>
      <c r="AS568" s="662"/>
      <c r="AX568" s="662"/>
      <c r="BC568" s="662"/>
      <c r="BH568" s="662"/>
      <c r="BM568" s="662"/>
      <c r="DN568"/>
    </row>
    <row r="569" spans="11:118" s="3" customFormat="1" x14ac:dyDescent="0.25">
      <c r="K569" s="662"/>
      <c r="T569" s="662"/>
      <c r="Y569" s="662"/>
      <c r="AD569" s="662"/>
      <c r="AI569" s="662"/>
      <c r="AN569" s="662"/>
      <c r="AS569" s="662"/>
      <c r="AX569" s="662"/>
      <c r="BC569" s="662"/>
      <c r="BH569" s="662"/>
      <c r="BM569" s="662"/>
      <c r="DN569"/>
    </row>
    <row r="570" spans="11:118" s="3" customFormat="1" x14ac:dyDescent="0.25">
      <c r="K570" s="662"/>
      <c r="T570" s="662"/>
      <c r="Y570" s="662"/>
      <c r="AD570" s="662"/>
      <c r="AI570" s="662"/>
      <c r="AN570" s="662"/>
      <c r="AS570" s="662"/>
      <c r="AX570" s="662"/>
      <c r="BC570" s="662"/>
      <c r="BH570" s="662"/>
      <c r="BM570" s="662"/>
      <c r="DN570"/>
    </row>
    <row r="571" spans="11:118" s="3" customFormat="1" x14ac:dyDescent="0.25">
      <c r="K571" s="662"/>
      <c r="T571" s="662"/>
      <c r="Y571" s="662"/>
      <c r="AD571" s="662"/>
      <c r="AI571" s="662"/>
      <c r="AN571" s="662"/>
      <c r="AS571" s="662"/>
      <c r="AX571" s="662"/>
      <c r="BC571" s="662"/>
      <c r="BH571" s="662"/>
      <c r="BM571" s="662"/>
      <c r="DN571"/>
    </row>
    <row r="572" spans="11:118" s="3" customFormat="1" x14ac:dyDescent="0.25">
      <c r="K572" s="662"/>
      <c r="T572" s="662"/>
      <c r="Y572" s="662"/>
      <c r="AD572" s="662"/>
      <c r="AI572" s="662"/>
      <c r="AN572" s="662"/>
      <c r="AS572" s="662"/>
      <c r="AX572" s="662"/>
      <c r="BC572" s="662"/>
      <c r="BH572" s="662"/>
      <c r="BM572" s="662"/>
      <c r="DN572"/>
    </row>
    <row r="573" spans="11:118" s="3" customFormat="1" x14ac:dyDescent="0.25">
      <c r="K573" s="662"/>
      <c r="T573" s="662"/>
      <c r="Y573" s="662"/>
      <c r="AD573" s="662"/>
      <c r="AI573" s="662"/>
      <c r="AN573" s="662"/>
      <c r="AS573" s="662"/>
      <c r="AX573" s="662"/>
      <c r="BC573" s="662"/>
      <c r="BH573" s="662"/>
      <c r="BM573" s="662"/>
      <c r="DN573"/>
    </row>
    <row r="574" spans="11:118" s="3" customFormat="1" x14ac:dyDescent="0.25">
      <c r="K574" s="662"/>
      <c r="T574" s="662"/>
      <c r="Y574" s="662"/>
      <c r="AD574" s="662"/>
      <c r="AI574" s="662"/>
      <c r="AN574" s="662"/>
      <c r="AS574" s="662"/>
      <c r="AX574" s="662"/>
      <c r="BC574" s="662"/>
      <c r="BH574" s="662"/>
      <c r="BM574" s="662"/>
      <c r="DN574"/>
    </row>
    <row r="575" spans="11:118" s="3" customFormat="1" x14ac:dyDescent="0.25">
      <c r="K575" s="662"/>
      <c r="T575" s="662"/>
      <c r="Y575" s="662"/>
      <c r="AD575" s="662"/>
      <c r="AI575" s="662"/>
      <c r="AN575" s="662"/>
      <c r="AS575" s="662"/>
      <c r="AX575" s="662"/>
      <c r="BC575" s="662"/>
      <c r="BH575" s="662"/>
      <c r="BM575" s="662"/>
      <c r="DN575"/>
    </row>
    <row r="576" spans="11:118" s="3" customFormat="1" x14ac:dyDescent="0.25">
      <c r="K576" s="662"/>
      <c r="T576" s="662"/>
      <c r="Y576" s="662"/>
      <c r="AD576" s="662"/>
      <c r="AI576" s="662"/>
      <c r="AN576" s="662"/>
      <c r="AS576" s="662"/>
      <c r="AX576" s="662"/>
      <c r="BC576" s="662"/>
      <c r="BH576" s="662"/>
      <c r="BM576" s="662"/>
      <c r="DN576"/>
    </row>
    <row r="577" spans="11:118" s="3" customFormat="1" x14ac:dyDescent="0.25">
      <c r="K577" s="662"/>
      <c r="T577" s="662"/>
      <c r="Y577" s="662"/>
      <c r="AD577" s="662"/>
      <c r="AI577" s="662"/>
      <c r="AN577" s="662"/>
      <c r="AS577" s="662"/>
      <c r="AX577" s="662"/>
      <c r="BC577" s="662"/>
      <c r="BH577" s="662"/>
      <c r="BM577" s="662"/>
      <c r="DN577"/>
    </row>
    <row r="578" spans="11:118" s="3" customFormat="1" x14ac:dyDescent="0.25">
      <c r="K578" s="662"/>
      <c r="T578" s="662"/>
      <c r="Y578" s="662"/>
      <c r="AD578" s="662"/>
      <c r="AI578" s="662"/>
      <c r="AN578" s="662"/>
      <c r="AS578" s="662"/>
      <c r="AX578" s="662"/>
      <c r="BC578" s="662"/>
      <c r="BH578" s="662"/>
      <c r="BM578" s="662"/>
      <c r="DN578"/>
    </row>
    <row r="579" spans="11:118" s="3" customFormat="1" x14ac:dyDescent="0.25">
      <c r="K579" s="662"/>
      <c r="T579" s="662"/>
      <c r="Y579" s="662"/>
      <c r="AD579" s="662"/>
      <c r="AI579" s="662"/>
      <c r="AN579" s="662"/>
      <c r="AS579" s="662"/>
      <c r="AX579" s="662"/>
      <c r="BC579" s="662"/>
      <c r="BH579" s="662"/>
      <c r="BM579" s="662"/>
      <c r="DN579"/>
    </row>
    <row r="580" spans="11:118" s="3" customFormat="1" x14ac:dyDescent="0.25">
      <c r="K580" s="662"/>
      <c r="T580" s="662"/>
      <c r="Y580" s="662"/>
      <c r="AD580" s="662"/>
      <c r="AI580" s="662"/>
      <c r="AN580" s="662"/>
      <c r="AS580" s="662"/>
      <c r="AX580" s="662"/>
      <c r="BC580" s="662"/>
      <c r="BH580" s="662"/>
      <c r="BM580" s="662"/>
      <c r="DN580"/>
    </row>
    <row r="581" spans="11:118" s="3" customFormat="1" x14ac:dyDescent="0.25">
      <c r="K581" s="662"/>
      <c r="T581" s="662"/>
      <c r="Y581" s="662"/>
      <c r="AD581" s="662"/>
      <c r="AI581" s="662"/>
      <c r="AN581" s="662"/>
      <c r="AS581" s="662"/>
      <c r="AX581" s="662"/>
      <c r="BC581" s="662"/>
      <c r="BH581" s="662"/>
      <c r="BM581" s="662"/>
      <c r="DN581"/>
    </row>
    <row r="582" spans="11:118" s="3" customFormat="1" x14ac:dyDescent="0.25">
      <c r="K582" s="662"/>
      <c r="T582" s="662"/>
      <c r="Y582" s="662"/>
      <c r="AD582" s="662"/>
      <c r="AI582" s="662"/>
      <c r="AN582" s="662"/>
      <c r="AS582" s="662"/>
      <c r="AX582" s="662"/>
      <c r="BC582" s="662"/>
      <c r="BH582" s="662"/>
      <c r="BM582" s="662"/>
      <c r="DN582"/>
    </row>
    <row r="583" spans="11:118" s="3" customFormat="1" x14ac:dyDescent="0.25">
      <c r="K583" s="662"/>
      <c r="T583" s="662"/>
      <c r="Y583" s="662"/>
      <c r="AD583" s="662"/>
      <c r="AI583" s="662"/>
      <c r="AN583" s="662"/>
      <c r="AS583" s="662"/>
      <c r="AX583" s="662"/>
      <c r="BC583" s="662"/>
      <c r="BH583" s="662"/>
      <c r="BM583" s="662"/>
      <c r="DN583"/>
    </row>
    <row r="584" spans="11:118" s="3" customFormat="1" x14ac:dyDescent="0.25">
      <c r="K584" s="662"/>
      <c r="T584" s="662"/>
      <c r="Y584" s="662"/>
      <c r="AD584" s="662"/>
      <c r="AI584" s="662"/>
      <c r="AN584" s="662"/>
      <c r="AS584" s="662"/>
      <c r="AX584" s="662"/>
      <c r="BC584" s="662"/>
      <c r="BH584" s="662"/>
      <c r="BM584" s="662"/>
      <c r="DN584"/>
    </row>
    <row r="585" spans="11:118" s="3" customFormat="1" x14ac:dyDescent="0.25">
      <c r="K585" s="662"/>
      <c r="T585" s="662"/>
      <c r="Y585" s="662"/>
      <c r="AD585" s="662"/>
      <c r="AI585" s="662"/>
      <c r="AN585" s="662"/>
      <c r="AS585" s="662"/>
      <c r="AX585" s="662"/>
      <c r="BC585" s="662"/>
      <c r="BH585" s="662"/>
      <c r="BM585" s="662"/>
      <c r="DN585"/>
    </row>
    <row r="586" spans="11:118" s="3" customFormat="1" x14ac:dyDescent="0.25">
      <c r="K586" s="662"/>
      <c r="T586" s="662"/>
      <c r="Y586" s="662"/>
      <c r="AD586" s="662"/>
      <c r="AI586" s="662"/>
      <c r="AN586" s="662"/>
      <c r="AS586" s="662"/>
      <c r="AX586" s="662"/>
      <c r="BC586" s="662"/>
      <c r="BH586" s="662"/>
      <c r="BM586" s="662"/>
      <c r="DN586"/>
    </row>
    <row r="587" spans="11:118" s="3" customFormat="1" x14ac:dyDescent="0.25">
      <c r="K587" s="662"/>
      <c r="T587" s="662"/>
      <c r="Y587" s="662"/>
      <c r="AD587" s="662"/>
      <c r="AI587" s="662"/>
      <c r="AN587" s="662"/>
      <c r="AS587" s="662"/>
      <c r="AX587" s="662"/>
      <c r="BC587" s="662"/>
      <c r="BH587" s="662"/>
      <c r="BM587" s="662"/>
      <c r="DN587"/>
    </row>
    <row r="588" spans="11:118" s="3" customFormat="1" x14ac:dyDescent="0.25">
      <c r="K588" s="662"/>
      <c r="T588" s="662"/>
      <c r="Y588" s="662"/>
      <c r="AD588" s="662"/>
      <c r="AI588" s="662"/>
      <c r="AN588" s="662"/>
      <c r="AS588" s="662"/>
      <c r="AX588" s="662"/>
      <c r="BC588" s="662"/>
      <c r="BH588" s="662"/>
      <c r="BM588" s="662"/>
      <c r="DN588"/>
    </row>
    <row r="589" spans="11:118" s="3" customFormat="1" x14ac:dyDescent="0.25">
      <c r="K589" s="662"/>
      <c r="T589" s="662"/>
      <c r="Y589" s="662"/>
      <c r="AD589" s="662"/>
      <c r="AI589" s="662"/>
      <c r="AN589" s="662"/>
      <c r="AS589" s="662"/>
      <c r="AX589" s="662"/>
      <c r="BC589" s="662"/>
      <c r="BH589" s="662"/>
      <c r="BM589" s="662"/>
      <c r="DN589"/>
    </row>
    <row r="590" spans="11:118" s="3" customFormat="1" x14ac:dyDescent="0.25">
      <c r="K590" s="662"/>
      <c r="T590" s="662"/>
      <c r="Y590" s="662"/>
      <c r="AD590" s="662"/>
      <c r="AI590" s="662"/>
      <c r="AN590" s="662"/>
      <c r="AS590" s="662"/>
      <c r="AX590" s="662"/>
      <c r="BC590" s="662"/>
      <c r="BH590" s="662"/>
      <c r="BM590" s="662"/>
      <c r="DN590"/>
    </row>
    <row r="591" spans="11:118" s="3" customFormat="1" x14ac:dyDescent="0.25">
      <c r="K591" s="662"/>
      <c r="T591" s="662"/>
      <c r="Y591" s="662"/>
      <c r="AD591" s="662"/>
      <c r="AI591" s="662"/>
      <c r="AN591" s="662"/>
      <c r="AS591" s="662"/>
      <c r="AX591" s="662"/>
      <c r="BC591" s="662"/>
      <c r="BH591" s="662"/>
      <c r="BM591" s="662"/>
      <c r="DN591"/>
    </row>
    <row r="592" spans="11:118" s="3" customFormat="1" x14ac:dyDescent="0.25">
      <c r="K592" s="662"/>
      <c r="T592" s="662"/>
      <c r="Y592" s="662"/>
      <c r="AD592" s="662"/>
      <c r="AI592" s="662"/>
      <c r="AN592" s="662"/>
      <c r="AS592" s="662"/>
      <c r="AX592" s="662"/>
      <c r="BC592" s="662"/>
      <c r="BH592" s="662"/>
      <c r="BM592" s="662"/>
      <c r="DN592"/>
    </row>
    <row r="593" spans="11:118" s="3" customFormat="1" x14ac:dyDescent="0.25">
      <c r="K593" s="662"/>
      <c r="T593" s="662"/>
      <c r="Y593" s="662"/>
      <c r="AD593" s="662"/>
      <c r="AI593" s="662"/>
      <c r="AN593" s="662"/>
      <c r="AS593" s="662"/>
      <c r="AX593" s="662"/>
      <c r="BC593" s="662"/>
      <c r="BH593" s="662"/>
      <c r="BM593" s="662"/>
      <c r="DN593"/>
    </row>
    <row r="594" spans="11:118" s="3" customFormat="1" x14ac:dyDescent="0.25">
      <c r="K594" s="662"/>
      <c r="T594" s="662"/>
      <c r="Y594" s="662"/>
      <c r="AD594" s="662"/>
      <c r="AI594" s="662"/>
      <c r="AN594" s="662"/>
      <c r="AS594" s="662"/>
      <c r="AX594" s="662"/>
      <c r="BC594" s="662"/>
      <c r="BH594" s="662"/>
      <c r="BM594" s="662"/>
      <c r="DN594"/>
    </row>
    <row r="595" spans="11:118" s="3" customFormat="1" x14ac:dyDescent="0.25">
      <c r="K595" s="662"/>
      <c r="T595" s="662"/>
      <c r="Y595" s="662"/>
      <c r="AD595" s="662"/>
      <c r="AI595" s="662"/>
      <c r="AN595" s="662"/>
      <c r="AS595" s="662"/>
      <c r="AX595" s="662"/>
      <c r="BC595" s="662"/>
      <c r="BH595" s="662"/>
      <c r="BM595" s="662"/>
      <c r="DN595"/>
    </row>
    <row r="596" spans="11:118" s="3" customFormat="1" x14ac:dyDescent="0.25">
      <c r="K596" s="662"/>
      <c r="T596" s="662"/>
      <c r="Y596" s="662"/>
      <c r="AD596" s="662"/>
      <c r="AI596" s="662"/>
      <c r="AN596" s="662"/>
      <c r="AS596" s="662"/>
      <c r="AX596" s="662"/>
      <c r="BC596" s="662"/>
      <c r="BH596" s="662"/>
      <c r="BM596" s="662"/>
      <c r="DN596"/>
    </row>
    <row r="597" spans="11:118" s="3" customFormat="1" x14ac:dyDescent="0.25">
      <c r="K597" s="662"/>
      <c r="T597" s="662"/>
      <c r="Y597" s="662"/>
      <c r="AD597" s="662"/>
      <c r="AI597" s="662"/>
      <c r="AN597" s="662"/>
      <c r="AS597" s="662"/>
      <c r="AX597" s="662"/>
      <c r="BC597" s="662"/>
      <c r="BH597" s="662"/>
      <c r="BM597" s="662"/>
      <c r="DN597"/>
    </row>
    <row r="598" spans="11:118" s="3" customFormat="1" x14ac:dyDescent="0.25">
      <c r="K598" s="662"/>
      <c r="T598" s="662"/>
      <c r="Y598" s="662"/>
      <c r="AD598" s="662"/>
      <c r="AI598" s="662"/>
      <c r="AN598" s="662"/>
      <c r="AS598" s="662"/>
      <c r="AX598" s="662"/>
      <c r="BC598" s="662"/>
      <c r="BH598" s="662"/>
      <c r="BM598" s="662"/>
      <c r="DN598"/>
    </row>
    <row r="599" spans="11:118" s="3" customFormat="1" x14ac:dyDescent="0.25">
      <c r="K599" s="662"/>
      <c r="T599" s="662"/>
      <c r="Y599" s="662"/>
      <c r="AD599" s="662"/>
      <c r="AI599" s="662"/>
      <c r="AN599" s="662"/>
      <c r="AS599" s="662"/>
      <c r="AX599" s="662"/>
      <c r="BC599" s="662"/>
      <c r="BH599" s="662"/>
      <c r="BM599" s="662"/>
      <c r="DN599"/>
    </row>
    <row r="600" spans="11:118" s="3" customFormat="1" x14ac:dyDescent="0.25">
      <c r="K600" s="662"/>
      <c r="T600" s="662"/>
      <c r="Y600" s="662"/>
      <c r="AD600" s="662"/>
      <c r="AI600" s="662"/>
      <c r="AN600" s="662"/>
      <c r="AS600" s="662"/>
      <c r="AX600" s="662"/>
      <c r="BC600" s="662"/>
      <c r="BH600" s="662"/>
      <c r="BM600" s="662"/>
      <c r="DN600"/>
    </row>
    <row r="601" spans="11:118" s="3" customFormat="1" x14ac:dyDescent="0.25">
      <c r="K601" s="662"/>
      <c r="T601" s="662"/>
      <c r="Y601" s="662"/>
      <c r="AD601" s="662"/>
      <c r="AI601" s="662"/>
      <c r="AN601" s="662"/>
      <c r="AS601" s="662"/>
      <c r="AX601" s="662"/>
      <c r="BC601" s="662"/>
      <c r="BH601" s="662"/>
      <c r="BM601" s="662"/>
      <c r="DN601"/>
    </row>
    <row r="602" spans="11:118" s="3" customFormat="1" x14ac:dyDescent="0.25">
      <c r="K602" s="662"/>
      <c r="T602" s="662"/>
      <c r="Y602" s="662"/>
      <c r="AD602" s="662"/>
      <c r="AI602" s="662"/>
      <c r="AN602" s="662"/>
      <c r="AS602" s="662"/>
      <c r="AX602" s="662"/>
      <c r="BC602" s="662"/>
      <c r="BH602" s="662"/>
      <c r="BM602" s="662"/>
      <c r="DN602"/>
    </row>
    <row r="603" spans="11:118" s="3" customFormat="1" x14ac:dyDescent="0.25">
      <c r="K603" s="662"/>
      <c r="T603" s="662"/>
      <c r="Y603" s="662"/>
      <c r="AD603" s="662"/>
      <c r="AI603" s="662"/>
      <c r="AN603" s="662"/>
      <c r="AS603" s="662"/>
      <c r="AX603" s="662"/>
      <c r="BC603" s="662"/>
      <c r="BH603" s="662"/>
      <c r="BM603" s="662"/>
      <c r="DN603"/>
    </row>
    <row r="604" spans="11:118" s="3" customFormat="1" x14ac:dyDescent="0.25">
      <c r="K604" s="662"/>
      <c r="T604" s="662"/>
      <c r="Y604" s="662"/>
      <c r="AD604" s="662"/>
      <c r="AI604" s="662"/>
      <c r="AN604" s="662"/>
      <c r="AS604" s="662"/>
      <c r="AX604" s="662"/>
      <c r="BC604" s="662"/>
      <c r="BH604" s="662"/>
      <c r="BM604" s="662"/>
      <c r="DN604"/>
    </row>
    <row r="605" spans="11:118" s="3" customFormat="1" x14ac:dyDescent="0.25">
      <c r="K605" s="662"/>
      <c r="T605" s="662"/>
      <c r="Y605" s="662"/>
      <c r="AD605" s="662"/>
      <c r="AI605" s="662"/>
      <c r="AN605" s="662"/>
      <c r="AS605" s="662"/>
      <c r="AX605" s="662"/>
      <c r="BC605" s="662"/>
      <c r="BH605" s="662"/>
      <c r="BM605" s="662"/>
      <c r="DN605"/>
    </row>
    <row r="606" spans="11:118" s="3" customFormat="1" x14ac:dyDescent="0.25">
      <c r="K606" s="662"/>
      <c r="T606" s="662"/>
      <c r="Y606" s="662"/>
      <c r="AD606" s="662"/>
      <c r="AI606" s="662"/>
      <c r="AN606" s="662"/>
      <c r="AS606" s="662"/>
      <c r="AX606" s="662"/>
      <c r="BC606" s="662"/>
      <c r="BH606" s="662"/>
      <c r="BM606" s="662"/>
      <c r="DN606"/>
    </row>
    <row r="607" spans="11:118" s="3" customFormat="1" x14ac:dyDescent="0.25">
      <c r="K607" s="662"/>
      <c r="T607" s="662"/>
      <c r="Y607" s="662"/>
      <c r="AD607" s="662"/>
      <c r="AI607" s="662"/>
      <c r="AN607" s="662"/>
      <c r="AS607" s="662"/>
      <c r="AX607" s="662"/>
      <c r="BC607" s="662"/>
      <c r="BH607" s="662"/>
      <c r="BM607" s="662"/>
      <c r="DN607"/>
    </row>
    <row r="608" spans="11:118" s="3" customFormat="1" x14ac:dyDescent="0.25">
      <c r="K608" s="662"/>
      <c r="T608" s="662"/>
      <c r="Y608" s="662"/>
      <c r="AD608" s="662"/>
      <c r="AI608" s="662"/>
      <c r="AN608" s="662"/>
      <c r="AS608" s="662"/>
      <c r="AX608" s="662"/>
      <c r="BC608" s="662"/>
      <c r="BH608" s="662"/>
      <c r="BM608" s="662"/>
      <c r="DN608"/>
    </row>
    <row r="609" spans="11:118" s="3" customFormat="1" x14ac:dyDescent="0.25">
      <c r="K609" s="662"/>
      <c r="T609" s="662"/>
      <c r="Y609" s="662"/>
      <c r="AD609" s="662"/>
      <c r="AI609" s="662"/>
      <c r="AN609" s="662"/>
      <c r="AS609" s="662"/>
      <c r="AX609" s="662"/>
      <c r="BC609" s="662"/>
      <c r="BH609" s="662"/>
      <c r="BM609" s="662"/>
      <c r="DN609"/>
    </row>
    <row r="610" spans="11:118" s="3" customFormat="1" x14ac:dyDescent="0.25">
      <c r="K610" s="662"/>
      <c r="T610" s="662"/>
      <c r="Y610" s="662"/>
      <c r="AD610" s="662"/>
      <c r="AI610" s="662"/>
      <c r="AN610" s="662"/>
      <c r="AS610" s="662"/>
      <c r="AX610" s="662"/>
      <c r="BC610" s="662"/>
      <c r="BH610" s="662"/>
      <c r="BM610" s="662"/>
      <c r="DN610"/>
    </row>
    <row r="611" spans="11:118" s="3" customFormat="1" x14ac:dyDescent="0.25">
      <c r="K611" s="662"/>
      <c r="T611" s="662"/>
      <c r="Y611" s="662"/>
      <c r="AD611" s="662"/>
      <c r="AI611" s="662"/>
      <c r="AN611" s="662"/>
      <c r="AS611" s="662"/>
      <c r="AX611" s="662"/>
      <c r="BC611" s="662"/>
      <c r="BH611" s="662"/>
      <c r="BM611" s="662"/>
      <c r="DN611"/>
    </row>
    <row r="612" spans="11:118" s="3" customFormat="1" x14ac:dyDescent="0.25">
      <c r="K612" s="662"/>
      <c r="T612" s="662"/>
      <c r="Y612" s="662"/>
      <c r="AD612" s="662"/>
      <c r="AI612" s="662"/>
      <c r="AN612" s="662"/>
      <c r="AS612" s="662"/>
      <c r="AX612" s="662"/>
      <c r="BC612" s="662"/>
      <c r="BH612" s="662"/>
      <c r="BM612" s="662"/>
      <c r="DN612"/>
    </row>
    <row r="613" spans="11:118" s="3" customFormat="1" x14ac:dyDescent="0.25">
      <c r="K613" s="662"/>
      <c r="T613" s="662"/>
      <c r="Y613" s="662"/>
      <c r="AD613" s="662"/>
      <c r="AI613" s="662"/>
      <c r="AN613" s="662"/>
      <c r="AS613" s="662"/>
      <c r="AX613" s="662"/>
      <c r="BC613" s="662"/>
      <c r="BH613" s="662"/>
      <c r="BM613" s="662"/>
      <c r="DN613"/>
    </row>
    <row r="614" spans="11:118" s="3" customFormat="1" x14ac:dyDescent="0.25">
      <c r="K614" s="662"/>
      <c r="T614" s="662"/>
      <c r="Y614" s="662"/>
      <c r="AD614" s="662"/>
      <c r="AI614" s="662"/>
      <c r="AN614" s="662"/>
      <c r="AS614" s="662"/>
      <c r="AX614" s="662"/>
      <c r="BC614" s="662"/>
      <c r="BH614" s="662"/>
      <c r="BM614" s="662"/>
      <c r="DN614"/>
    </row>
    <row r="615" spans="11:118" s="3" customFormat="1" x14ac:dyDescent="0.25">
      <c r="K615" s="662"/>
      <c r="T615" s="662"/>
      <c r="Y615" s="662"/>
      <c r="AD615" s="662"/>
      <c r="AI615" s="662"/>
      <c r="AN615" s="662"/>
      <c r="AS615" s="662"/>
      <c r="AX615" s="662"/>
      <c r="BC615" s="662"/>
      <c r="BH615" s="662"/>
      <c r="BM615" s="662"/>
      <c r="DN615"/>
    </row>
    <row r="616" spans="11:118" s="3" customFormat="1" x14ac:dyDescent="0.25">
      <c r="K616" s="662"/>
      <c r="T616" s="662"/>
      <c r="Y616" s="662"/>
      <c r="AD616" s="662"/>
      <c r="AI616" s="662"/>
      <c r="AN616" s="662"/>
      <c r="AS616" s="662"/>
      <c r="AX616" s="662"/>
      <c r="BC616" s="662"/>
      <c r="BH616" s="662"/>
      <c r="BM616" s="662"/>
      <c r="DN616"/>
    </row>
    <row r="617" spans="11:118" s="3" customFormat="1" x14ac:dyDescent="0.25">
      <c r="K617" s="662"/>
      <c r="T617" s="662"/>
      <c r="Y617" s="662"/>
      <c r="AD617" s="662"/>
      <c r="AI617" s="662"/>
      <c r="AN617" s="662"/>
      <c r="AS617" s="662"/>
      <c r="AX617" s="662"/>
      <c r="BC617" s="662"/>
      <c r="BH617" s="662"/>
      <c r="BM617" s="662"/>
      <c r="DN617"/>
    </row>
    <row r="618" spans="11:118" s="3" customFormat="1" x14ac:dyDescent="0.25">
      <c r="K618" s="662"/>
      <c r="T618" s="662"/>
      <c r="Y618" s="662"/>
      <c r="AD618" s="662"/>
      <c r="AI618" s="662"/>
      <c r="AN618" s="662"/>
      <c r="AS618" s="662"/>
      <c r="AX618" s="662"/>
      <c r="BC618" s="662"/>
      <c r="BH618" s="662"/>
      <c r="BM618" s="662"/>
      <c r="DN618"/>
    </row>
    <row r="619" spans="11:118" s="3" customFormat="1" x14ac:dyDescent="0.25">
      <c r="K619" s="662"/>
      <c r="T619" s="662"/>
      <c r="Y619" s="662"/>
      <c r="AD619" s="662"/>
      <c r="AI619" s="662"/>
      <c r="AN619" s="662"/>
      <c r="AS619" s="662"/>
      <c r="AX619" s="662"/>
      <c r="BC619" s="662"/>
      <c r="BH619" s="662"/>
      <c r="BM619" s="662"/>
      <c r="DN619"/>
    </row>
    <row r="620" spans="11:118" s="3" customFormat="1" x14ac:dyDescent="0.25">
      <c r="K620" s="662"/>
      <c r="T620" s="662"/>
      <c r="Y620" s="662"/>
      <c r="AD620" s="662"/>
      <c r="AI620" s="662"/>
      <c r="AN620" s="662"/>
      <c r="AS620" s="662"/>
      <c r="AX620" s="662"/>
      <c r="BC620" s="662"/>
      <c r="BH620" s="662"/>
      <c r="BM620" s="662"/>
      <c r="DN620"/>
    </row>
    <row r="621" spans="11:118" s="3" customFormat="1" x14ac:dyDescent="0.25">
      <c r="K621" s="662"/>
      <c r="T621" s="662"/>
      <c r="Y621" s="662"/>
      <c r="AD621" s="662"/>
      <c r="AI621" s="662"/>
      <c r="AN621" s="662"/>
      <c r="AS621" s="662"/>
      <c r="AX621" s="662"/>
      <c r="BC621" s="662"/>
      <c r="BH621" s="662"/>
      <c r="BM621" s="662"/>
      <c r="DN621"/>
    </row>
    <row r="622" spans="11:118" s="3" customFormat="1" x14ac:dyDescent="0.25">
      <c r="K622" s="662"/>
      <c r="T622" s="662"/>
      <c r="Y622" s="662"/>
      <c r="AD622" s="662"/>
      <c r="AI622" s="662"/>
      <c r="AN622" s="662"/>
      <c r="AS622" s="662"/>
      <c r="AX622" s="662"/>
      <c r="BC622" s="662"/>
      <c r="BH622" s="662"/>
      <c r="BM622" s="662"/>
      <c r="DN622"/>
    </row>
    <row r="623" spans="11:118" s="3" customFormat="1" x14ac:dyDescent="0.25">
      <c r="K623" s="662"/>
      <c r="T623" s="662"/>
      <c r="Y623" s="662"/>
      <c r="AD623" s="662"/>
      <c r="AI623" s="662"/>
      <c r="AN623" s="662"/>
      <c r="AS623" s="662"/>
      <c r="AX623" s="662"/>
      <c r="BC623" s="662"/>
      <c r="BH623" s="662"/>
      <c r="BM623" s="662"/>
      <c r="DN623"/>
    </row>
    <row r="624" spans="11:118" s="3" customFormat="1" x14ac:dyDescent="0.25">
      <c r="K624" s="662"/>
      <c r="T624" s="662"/>
      <c r="Y624" s="662"/>
      <c r="AD624" s="662"/>
      <c r="AI624" s="662"/>
      <c r="AN624" s="662"/>
      <c r="AS624" s="662"/>
      <c r="AX624" s="662"/>
      <c r="BC624" s="662"/>
      <c r="BH624" s="662"/>
      <c r="BM624" s="662"/>
      <c r="DN624"/>
    </row>
    <row r="625" spans="11:118" s="3" customFormat="1" x14ac:dyDescent="0.25">
      <c r="K625" s="662"/>
      <c r="T625" s="662"/>
      <c r="Y625" s="662"/>
      <c r="AD625" s="662"/>
      <c r="AI625" s="662"/>
      <c r="AN625" s="662"/>
      <c r="AS625" s="662"/>
      <c r="AX625" s="662"/>
      <c r="BC625" s="662"/>
      <c r="BH625" s="662"/>
      <c r="BM625" s="662"/>
      <c r="DN625"/>
    </row>
    <row r="626" spans="11:118" s="3" customFormat="1" x14ac:dyDescent="0.25">
      <c r="K626" s="662"/>
      <c r="T626" s="662"/>
      <c r="Y626" s="662"/>
      <c r="AD626" s="662"/>
      <c r="AI626" s="662"/>
      <c r="AN626" s="662"/>
      <c r="AS626" s="662"/>
      <c r="AX626" s="662"/>
      <c r="BC626" s="662"/>
      <c r="BH626" s="662"/>
      <c r="BM626" s="662"/>
      <c r="DN626"/>
    </row>
    <row r="627" spans="11:118" s="3" customFormat="1" x14ac:dyDescent="0.25">
      <c r="K627" s="662"/>
      <c r="T627" s="662"/>
      <c r="Y627" s="662"/>
      <c r="AD627" s="662"/>
      <c r="AI627" s="662"/>
      <c r="AN627" s="662"/>
      <c r="AS627" s="662"/>
      <c r="AX627" s="662"/>
      <c r="BC627" s="662"/>
      <c r="BH627" s="662"/>
      <c r="BM627" s="662"/>
      <c r="DN627"/>
    </row>
    <row r="628" spans="11:118" s="3" customFormat="1" x14ac:dyDescent="0.25">
      <c r="K628" s="662"/>
      <c r="T628" s="662"/>
      <c r="Y628" s="662"/>
      <c r="AD628" s="662"/>
      <c r="AI628" s="662"/>
      <c r="AN628" s="662"/>
      <c r="AS628" s="662"/>
      <c r="AX628" s="662"/>
      <c r="BC628" s="662"/>
      <c r="BH628" s="662"/>
      <c r="BM628" s="662"/>
      <c r="DN628"/>
    </row>
    <row r="629" spans="11:118" s="3" customFormat="1" x14ac:dyDescent="0.25">
      <c r="K629" s="662"/>
      <c r="T629" s="662"/>
      <c r="Y629" s="662"/>
      <c r="AD629" s="662"/>
      <c r="AI629" s="662"/>
      <c r="AN629" s="662"/>
      <c r="AS629" s="662"/>
      <c r="AX629" s="662"/>
      <c r="BC629" s="662"/>
      <c r="BH629" s="662"/>
      <c r="BM629" s="662"/>
      <c r="DN629"/>
    </row>
    <row r="630" spans="11:118" s="3" customFormat="1" x14ac:dyDescent="0.25">
      <c r="K630" s="662"/>
      <c r="T630" s="662"/>
      <c r="Y630" s="662"/>
      <c r="AD630" s="662"/>
      <c r="AI630" s="662"/>
      <c r="AN630" s="662"/>
      <c r="AS630" s="662"/>
      <c r="AX630" s="662"/>
      <c r="BC630" s="662"/>
      <c r="BH630" s="662"/>
      <c r="BM630" s="662"/>
      <c r="DN630"/>
    </row>
    <row r="631" spans="11:118" s="3" customFormat="1" x14ac:dyDescent="0.25">
      <c r="K631" s="662"/>
      <c r="T631" s="662"/>
      <c r="Y631" s="662"/>
      <c r="AD631" s="662"/>
      <c r="AI631" s="662"/>
      <c r="AN631" s="662"/>
      <c r="AS631" s="662"/>
      <c r="AX631" s="662"/>
      <c r="BC631" s="662"/>
      <c r="BH631" s="662"/>
      <c r="BM631" s="662"/>
      <c r="DN631"/>
    </row>
    <row r="632" spans="11:118" s="3" customFormat="1" x14ac:dyDescent="0.25">
      <c r="K632" s="662"/>
      <c r="T632" s="662"/>
      <c r="Y632" s="662"/>
      <c r="AD632" s="662"/>
      <c r="AI632" s="662"/>
      <c r="AN632" s="662"/>
      <c r="AS632" s="662"/>
      <c r="AX632" s="662"/>
      <c r="BC632" s="662"/>
      <c r="BH632" s="662"/>
      <c r="BM632" s="662"/>
      <c r="DN632"/>
    </row>
    <row r="633" spans="11:118" s="3" customFormat="1" x14ac:dyDescent="0.25">
      <c r="K633" s="662"/>
      <c r="T633" s="662"/>
      <c r="Y633" s="662"/>
      <c r="AD633" s="662"/>
      <c r="AI633" s="662"/>
      <c r="AN633" s="662"/>
      <c r="AS633" s="662"/>
      <c r="AX633" s="662"/>
      <c r="BC633" s="662"/>
      <c r="BH633" s="662"/>
      <c r="BM633" s="662"/>
      <c r="DN633"/>
    </row>
    <row r="634" spans="11:118" s="3" customFormat="1" x14ac:dyDescent="0.25">
      <c r="K634" s="662"/>
      <c r="T634" s="662"/>
      <c r="Y634" s="662"/>
      <c r="AD634" s="662"/>
      <c r="AI634" s="662"/>
      <c r="AN634" s="662"/>
      <c r="AS634" s="662"/>
      <c r="AX634" s="662"/>
      <c r="BC634" s="662"/>
      <c r="BH634" s="662"/>
      <c r="BM634" s="662"/>
      <c r="DN634"/>
    </row>
    <row r="635" spans="11:118" s="3" customFormat="1" x14ac:dyDescent="0.25">
      <c r="K635" s="662"/>
      <c r="T635" s="662"/>
      <c r="Y635" s="662"/>
      <c r="AD635" s="662"/>
      <c r="AI635" s="662"/>
      <c r="AN635" s="662"/>
      <c r="AS635" s="662"/>
      <c r="AX635" s="662"/>
      <c r="BC635" s="662"/>
      <c r="BH635" s="662"/>
      <c r="BM635" s="662"/>
      <c r="DN635"/>
    </row>
    <row r="636" spans="11:118" s="3" customFormat="1" x14ac:dyDescent="0.25">
      <c r="K636" s="662"/>
      <c r="T636" s="662"/>
      <c r="Y636" s="662"/>
      <c r="AD636" s="662"/>
      <c r="AI636" s="662"/>
      <c r="AN636" s="662"/>
      <c r="AS636" s="662"/>
      <c r="AX636" s="662"/>
      <c r="BC636" s="662"/>
      <c r="BH636" s="662"/>
      <c r="BM636" s="662"/>
      <c r="DN636"/>
    </row>
    <row r="637" spans="11:118" s="3" customFormat="1" x14ac:dyDescent="0.25">
      <c r="K637" s="662"/>
      <c r="T637" s="662"/>
      <c r="Y637" s="662"/>
      <c r="AD637" s="662"/>
      <c r="AI637" s="662"/>
      <c r="AN637" s="662"/>
      <c r="AS637" s="662"/>
      <c r="AX637" s="662"/>
      <c r="BC637" s="662"/>
      <c r="BH637" s="662"/>
      <c r="BM637" s="662"/>
      <c r="DN637"/>
    </row>
    <row r="638" spans="11:118" s="3" customFormat="1" x14ac:dyDescent="0.25">
      <c r="K638" s="662"/>
      <c r="T638" s="662"/>
      <c r="Y638" s="662"/>
      <c r="AD638" s="662"/>
      <c r="AI638" s="662"/>
      <c r="AN638" s="662"/>
      <c r="AS638" s="662"/>
      <c r="AX638" s="662"/>
      <c r="BC638" s="662"/>
      <c r="BH638" s="662"/>
      <c r="BM638" s="662"/>
      <c r="DN638"/>
    </row>
    <row r="639" spans="11:118" s="3" customFormat="1" x14ac:dyDescent="0.25">
      <c r="K639" s="662"/>
      <c r="T639" s="662"/>
      <c r="Y639" s="662"/>
      <c r="AD639" s="662"/>
      <c r="AI639" s="662"/>
      <c r="AN639" s="662"/>
      <c r="AS639" s="662"/>
      <c r="AX639" s="662"/>
      <c r="BC639" s="662"/>
      <c r="BH639" s="662"/>
      <c r="BM639" s="662"/>
      <c r="DN639"/>
    </row>
    <row r="640" spans="11:118" s="3" customFormat="1" x14ac:dyDescent="0.25">
      <c r="K640" s="662"/>
      <c r="T640" s="662"/>
      <c r="Y640" s="662"/>
      <c r="AD640" s="662"/>
      <c r="AI640" s="662"/>
      <c r="AN640" s="662"/>
      <c r="AS640" s="662"/>
      <c r="AX640" s="662"/>
      <c r="BC640" s="662"/>
      <c r="BH640" s="662"/>
      <c r="BM640" s="662"/>
      <c r="DN640"/>
    </row>
    <row r="641" spans="11:118" s="3" customFormat="1" x14ac:dyDescent="0.25">
      <c r="K641" s="662"/>
      <c r="T641" s="662"/>
      <c r="Y641" s="662"/>
      <c r="AD641" s="662"/>
      <c r="AI641" s="662"/>
      <c r="AN641" s="662"/>
      <c r="AS641" s="662"/>
      <c r="AX641" s="662"/>
      <c r="BC641" s="662"/>
      <c r="BH641" s="662"/>
      <c r="BM641" s="662"/>
      <c r="DN641"/>
    </row>
    <row r="642" spans="11:118" s="3" customFormat="1" x14ac:dyDescent="0.25">
      <c r="K642" s="662"/>
      <c r="T642" s="662"/>
      <c r="Y642" s="662"/>
      <c r="AD642" s="662"/>
      <c r="AI642" s="662"/>
      <c r="AN642" s="662"/>
      <c r="AS642" s="662"/>
      <c r="AX642" s="662"/>
      <c r="BC642" s="662"/>
      <c r="BH642" s="662"/>
      <c r="BM642" s="662"/>
      <c r="DN642"/>
    </row>
    <row r="643" spans="11:118" s="3" customFormat="1" x14ac:dyDescent="0.25">
      <c r="K643" s="662"/>
      <c r="T643" s="662"/>
      <c r="Y643" s="662"/>
      <c r="AD643" s="662"/>
      <c r="AI643" s="662"/>
      <c r="AN643" s="662"/>
      <c r="AS643" s="662"/>
      <c r="AX643" s="662"/>
      <c r="BC643" s="662"/>
      <c r="BH643" s="662"/>
      <c r="BM643" s="662"/>
      <c r="DN643"/>
    </row>
    <row r="644" spans="11:118" s="3" customFormat="1" x14ac:dyDescent="0.25">
      <c r="K644" s="662"/>
      <c r="T644" s="662"/>
      <c r="Y644" s="662"/>
      <c r="AD644" s="662"/>
      <c r="AI644" s="662"/>
      <c r="AN644" s="662"/>
      <c r="AS644" s="662"/>
      <c r="AX644" s="662"/>
      <c r="BC644" s="662"/>
      <c r="BH644" s="662"/>
      <c r="BM644" s="662"/>
      <c r="DN644"/>
    </row>
    <row r="645" spans="11:118" s="3" customFormat="1" x14ac:dyDescent="0.25">
      <c r="K645" s="662"/>
      <c r="T645" s="662"/>
      <c r="Y645" s="662"/>
      <c r="AD645" s="662"/>
      <c r="AI645" s="662"/>
      <c r="AN645" s="662"/>
      <c r="AS645" s="662"/>
      <c r="AX645" s="662"/>
      <c r="BC645" s="662"/>
      <c r="BH645" s="662"/>
      <c r="BM645" s="662"/>
      <c r="DN645"/>
    </row>
    <row r="646" spans="11:118" s="3" customFormat="1" x14ac:dyDescent="0.25">
      <c r="K646" s="662"/>
      <c r="T646" s="662"/>
      <c r="Y646" s="662"/>
      <c r="AD646" s="662"/>
      <c r="AI646" s="662"/>
      <c r="AN646" s="662"/>
      <c r="AS646" s="662"/>
      <c r="AX646" s="662"/>
      <c r="BC646" s="662"/>
      <c r="BH646" s="662"/>
      <c r="BM646" s="662"/>
      <c r="DN646"/>
    </row>
    <row r="647" spans="11:118" s="3" customFormat="1" x14ac:dyDescent="0.25">
      <c r="K647" s="662"/>
      <c r="T647" s="662"/>
      <c r="Y647" s="662"/>
      <c r="AD647" s="662"/>
      <c r="AI647" s="662"/>
      <c r="AN647" s="662"/>
      <c r="AS647" s="662"/>
      <c r="AX647" s="662"/>
      <c r="BC647" s="662"/>
      <c r="BH647" s="662"/>
      <c r="BM647" s="662"/>
      <c r="DN647"/>
    </row>
    <row r="648" spans="11:118" s="3" customFormat="1" x14ac:dyDescent="0.25">
      <c r="K648" s="662"/>
      <c r="T648" s="662"/>
      <c r="Y648" s="662"/>
      <c r="AD648" s="662"/>
      <c r="AI648" s="662"/>
      <c r="AN648" s="662"/>
      <c r="AS648" s="662"/>
      <c r="AX648" s="662"/>
      <c r="BC648" s="662"/>
      <c r="BH648" s="662"/>
      <c r="BM648" s="662"/>
      <c r="DN648"/>
    </row>
    <row r="649" spans="11:118" s="3" customFormat="1" x14ac:dyDescent="0.25">
      <c r="K649" s="662"/>
      <c r="T649" s="662"/>
      <c r="Y649" s="662"/>
      <c r="AD649" s="662"/>
      <c r="AI649" s="662"/>
      <c r="AN649" s="662"/>
      <c r="AS649" s="662"/>
      <c r="AX649" s="662"/>
      <c r="BC649" s="662"/>
      <c r="BH649" s="662"/>
      <c r="BM649" s="662"/>
      <c r="DN649"/>
    </row>
    <row r="650" spans="11:118" s="3" customFormat="1" x14ac:dyDescent="0.25">
      <c r="K650" s="662"/>
      <c r="T650" s="662"/>
      <c r="Y650" s="662"/>
      <c r="AD650" s="662"/>
      <c r="AI650" s="662"/>
      <c r="AN650" s="662"/>
      <c r="AS650" s="662"/>
      <c r="AX650" s="662"/>
      <c r="BC650" s="662"/>
      <c r="BH650" s="662"/>
      <c r="BM650" s="662"/>
      <c r="DN650"/>
    </row>
    <row r="651" spans="11:118" s="3" customFormat="1" x14ac:dyDescent="0.25">
      <c r="K651" s="662"/>
      <c r="T651" s="662"/>
      <c r="Y651" s="662"/>
      <c r="AD651" s="662"/>
      <c r="AI651" s="662"/>
      <c r="AN651" s="662"/>
      <c r="AS651" s="662"/>
      <c r="AX651" s="662"/>
      <c r="BC651" s="662"/>
      <c r="BH651" s="662"/>
      <c r="BM651" s="662"/>
      <c r="DN651"/>
    </row>
    <row r="652" spans="11:118" s="3" customFormat="1" x14ac:dyDescent="0.25">
      <c r="K652" s="662"/>
      <c r="T652" s="662"/>
      <c r="Y652" s="662"/>
      <c r="AD652" s="662"/>
      <c r="AI652" s="662"/>
      <c r="AN652" s="662"/>
      <c r="AS652" s="662"/>
      <c r="AX652" s="662"/>
      <c r="BC652" s="662"/>
      <c r="BH652" s="662"/>
      <c r="BM652" s="662"/>
      <c r="DN652"/>
    </row>
    <row r="653" spans="11:118" s="3" customFormat="1" x14ac:dyDescent="0.25">
      <c r="K653" s="662"/>
      <c r="T653" s="662"/>
      <c r="Y653" s="662"/>
      <c r="AD653" s="662"/>
      <c r="AI653" s="662"/>
      <c r="AN653" s="662"/>
      <c r="AS653" s="662"/>
      <c r="AX653" s="662"/>
      <c r="BC653" s="662"/>
      <c r="BH653" s="662"/>
      <c r="BM653" s="662"/>
      <c r="DN653"/>
    </row>
    <row r="654" spans="11:118" s="3" customFormat="1" x14ac:dyDescent="0.25">
      <c r="K654" s="662"/>
      <c r="T654" s="662"/>
      <c r="Y654" s="662"/>
      <c r="AD654" s="662"/>
      <c r="AI654" s="662"/>
      <c r="AN654" s="662"/>
      <c r="AS654" s="662"/>
      <c r="AX654" s="662"/>
      <c r="BC654" s="662"/>
      <c r="BH654" s="662"/>
      <c r="BM654" s="662"/>
      <c r="DN654"/>
    </row>
    <row r="655" spans="11:118" s="3" customFormat="1" x14ac:dyDescent="0.25">
      <c r="K655" s="662"/>
      <c r="T655" s="662"/>
      <c r="Y655" s="662"/>
      <c r="AD655" s="662"/>
      <c r="AI655" s="662"/>
      <c r="AN655" s="662"/>
      <c r="AS655" s="662"/>
      <c r="AX655" s="662"/>
      <c r="BC655" s="662"/>
      <c r="BH655" s="662"/>
      <c r="BM655" s="662"/>
      <c r="DN655"/>
    </row>
    <row r="656" spans="11:118" s="3" customFormat="1" x14ac:dyDescent="0.25">
      <c r="K656" s="662"/>
      <c r="T656" s="662"/>
      <c r="Y656" s="662"/>
      <c r="AD656" s="662"/>
      <c r="AI656" s="662"/>
      <c r="AN656" s="662"/>
      <c r="AS656" s="662"/>
      <c r="AX656" s="662"/>
      <c r="BC656" s="662"/>
      <c r="BH656" s="662"/>
      <c r="BM656" s="662"/>
      <c r="DN656"/>
    </row>
    <row r="657" spans="11:118" s="3" customFormat="1" x14ac:dyDescent="0.25">
      <c r="K657" s="662"/>
      <c r="T657" s="662"/>
      <c r="Y657" s="662"/>
      <c r="AD657" s="662"/>
      <c r="AI657" s="662"/>
      <c r="AN657" s="662"/>
      <c r="AS657" s="662"/>
      <c r="AX657" s="662"/>
      <c r="BC657" s="662"/>
      <c r="BH657" s="662"/>
      <c r="BM657" s="662"/>
      <c r="DN657"/>
    </row>
    <row r="658" spans="11:118" s="3" customFormat="1" x14ac:dyDescent="0.25">
      <c r="K658" s="662"/>
      <c r="T658" s="662"/>
      <c r="Y658" s="662"/>
      <c r="AD658" s="662"/>
      <c r="AI658" s="662"/>
      <c r="AN658" s="662"/>
      <c r="AS658" s="662"/>
      <c r="AX658" s="662"/>
      <c r="BC658" s="662"/>
      <c r="BH658" s="662"/>
      <c r="BM658" s="662"/>
      <c r="DN658"/>
    </row>
    <row r="659" spans="11:118" s="3" customFormat="1" x14ac:dyDescent="0.25">
      <c r="K659" s="662"/>
      <c r="T659" s="662"/>
      <c r="Y659" s="662"/>
      <c r="AD659" s="662"/>
      <c r="AI659" s="662"/>
      <c r="AN659" s="662"/>
      <c r="AS659" s="662"/>
      <c r="AX659" s="662"/>
      <c r="BC659" s="662"/>
      <c r="BH659" s="662"/>
      <c r="BM659" s="662"/>
      <c r="DN659"/>
    </row>
    <row r="660" spans="11:118" s="3" customFormat="1" x14ac:dyDescent="0.25">
      <c r="K660" s="662"/>
      <c r="T660" s="662"/>
      <c r="Y660" s="662"/>
      <c r="AD660" s="662"/>
      <c r="AI660" s="662"/>
      <c r="AN660" s="662"/>
      <c r="AS660" s="662"/>
      <c r="AX660" s="662"/>
      <c r="BC660" s="662"/>
      <c r="BH660" s="662"/>
      <c r="BM660" s="662"/>
      <c r="DN660"/>
    </row>
    <row r="661" spans="11:118" s="3" customFormat="1" x14ac:dyDescent="0.25">
      <c r="K661" s="662"/>
      <c r="T661" s="662"/>
      <c r="Y661" s="662"/>
      <c r="AD661" s="662"/>
      <c r="AI661" s="662"/>
      <c r="AN661" s="662"/>
      <c r="AS661" s="662"/>
      <c r="AX661" s="662"/>
      <c r="BC661" s="662"/>
      <c r="BH661" s="662"/>
      <c r="BM661" s="662"/>
      <c r="DN661"/>
    </row>
    <row r="662" spans="11:118" s="3" customFormat="1" x14ac:dyDescent="0.25">
      <c r="K662" s="662"/>
      <c r="T662" s="662"/>
      <c r="Y662" s="662"/>
      <c r="AD662" s="662"/>
      <c r="AI662" s="662"/>
      <c r="AN662" s="662"/>
      <c r="AS662" s="662"/>
      <c r="AX662" s="662"/>
      <c r="BC662" s="662"/>
      <c r="BH662" s="662"/>
      <c r="BM662" s="662"/>
      <c r="DN662"/>
    </row>
    <row r="663" spans="11:118" s="3" customFormat="1" x14ac:dyDescent="0.25">
      <c r="K663" s="662"/>
      <c r="T663" s="662"/>
      <c r="Y663" s="662"/>
      <c r="AD663" s="662"/>
      <c r="AI663" s="662"/>
      <c r="AN663" s="662"/>
      <c r="AS663" s="662"/>
      <c r="AX663" s="662"/>
      <c r="BC663" s="662"/>
      <c r="BH663" s="662"/>
      <c r="BM663" s="662"/>
      <c r="DN663"/>
    </row>
    <row r="664" spans="11:118" s="3" customFormat="1" x14ac:dyDescent="0.25">
      <c r="K664" s="662"/>
      <c r="T664" s="662"/>
      <c r="Y664" s="662"/>
      <c r="AD664" s="662"/>
      <c r="AI664" s="662"/>
      <c r="AN664" s="662"/>
      <c r="AS664" s="662"/>
      <c r="AX664" s="662"/>
      <c r="BC664" s="662"/>
      <c r="BH664" s="662"/>
      <c r="BM664" s="662"/>
      <c r="DN664"/>
    </row>
    <row r="665" spans="11:118" s="3" customFormat="1" x14ac:dyDescent="0.25">
      <c r="K665" s="662"/>
      <c r="T665" s="662"/>
      <c r="Y665" s="662"/>
      <c r="AD665" s="662"/>
      <c r="AI665" s="662"/>
      <c r="AN665" s="662"/>
      <c r="AS665" s="662"/>
      <c r="AX665" s="662"/>
      <c r="BC665" s="662"/>
      <c r="BH665" s="662"/>
      <c r="BM665" s="662"/>
      <c r="DN665"/>
    </row>
    <row r="666" spans="11:118" s="3" customFormat="1" x14ac:dyDescent="0.25">
      <c r="K666" s="662"/>
      <c r="T666" s="662"/>
      <c r="Y666" s="662"/>
      <c r="AD666" s="662"/>
      <c r="AI666" s="662"/>
      <c r="AN666" s="662"/>
      <c r="AS666" s="662"/>
      <c r="AX666" s="662"/>
      <c r="BC666" s="662"/>
      <c r="BH666" s="662"/>
      <c r="BM666" s="662"/>
      <c r="DN666"/>
    </row>
    <row r="667" spans="11:118" s="3" customFormat="1" x14ac:dyDescent="0.25">
      <c r="K667" s="662"/>
      <c r="T667" s="662"/>
      <c r="Y667" s="662"/>
      <c r="AD667" s="662"/>
      <c r="AI667" s="662"/>
      <c r="AN667" s="662"/>
      <c r="AS667" s="662"/>
      <c r="AX667" s="662"/>
      <c r="BC667" s="662"/>
      <c r="BH667" s="662"/>
      <c r="BM667" s="662"/>
      <c r="DN667"/>
    </row>
    <row r="668" spans="11:118" s="3" customFormat="1" x14ac:dyDescent="0.25">
      <c r="K668" s="662"/>
      <c r="T668" s="662"/>
      <c r="Y668" s="662"/>
      <c r="AD668" s="662"/>
      <c r="AI668" s="662"/>
      <c r="AN668" s="662"/>
      <c r="AS668" s="662"/>
      <c r="AX668" s="662"/>
      <c r="BC668" s="662"/>
      <c r="BH668" s="662"/>
      <c r="BM668" s="662"/>
      <c r="DN668"/>
    </row>
    <row r="669" spans="11:118" s="3" customFormat="1" x14ac:dyDescent="0.25">
      <c r="K669" s="662"/>
      <c r="T669" s="662"/>
      <c r="Y669" s="662"/>
      <c r="AD669" s="662"/>
      <c r="AI669" s="662"/>
      <c r="AN669" s="662"/>
      <c r="AS669" s="662"/>
      <c r="AX669" s="662"/>
      <c r="BC669" s="662"/>
      <c r="BH669" s="662"/>
      <c r="BM669" s="662"/>
      <c r="DN669"/>
    </row>
    <row r="670" spans="11:118" s="3" customFormat="1" x14ac:dyDescent="0.25">
      <c r="K670" s="662"/>
      <c r="T670" s="662"/>
      <c r="Y670" s="662"/>
      <c r="AD670" s="662"/>
      <c r="AI670" s="662"/>
      <c r="AN670" s="662"/>
      <c r="AS670" s="662"/>
      <c r="AX670" s="662"/>
      <c r="BC670" s="662"/>
      <c r="BH670" s="662"/>
      <c r="BM670" s="662"/>
      <c r="DN670"/>
    </row>
    <row r="671" spans="11:118" s="3" customFormat="1" x14ac:dyDescent="0.25">
      <c r="K671" s="662"/>
      <c r="T671" s="662"/>
      <c r="Y671" s="662"/>
      <c r="AD671" s="662"/>
      <c r="AI671" s="662"/>
      <c r="AN671" s="662"/>
      <c r="AS671" s="662"/>
      <c r="AX671" s="662"/>
      <c r="BC671" s="662"/>
      <c r="BH671" s="662"/>
      <c r="BM671" s="662"/>
      <c r="DN671"/>
    </row>
    <row r="672" spans="11:118" s="3" customFormat="1" x14ac:dyDescent="0.25">
      <c r="K672" s="662"/>
      <c r="T672" s="662"/>
      <c r="Y672" s="662"/>
      <c r="AD672" s="662"/>
      <c r="AI672" s="662"/>
      <c r="AN672" s="662"/>
      <c r="AS672" s="662"/>
      <c r="AX672" s="662"/>
      <c r="BC672" s="662"/>
      <c r="BH672" s="662"/>
      <c r="BM672" s="662"/>
      <c r="DN672"/>
    </row>
    <row r="673" spans="11:118" s="3" customFormat="1" x14ac:dyDescent="0.25">
      <c r="K673" s="662"/>
      <c r="T673" s="662"/>
      <c r="Y673" s="662"/>
      <c r="AD673" s="662"/>
      <c r="AI673" s="662"/>
      <c r="AN673" s="662"/>
      <c r="AS673" s="662"/>
      <c r="AX673" s="662"/>
      <c r="BC673" s="662"/>
      <c r="BH673" s="662"/>
      <c r="BM673" s="662"/>
      <c r="DN673"/>
    </row>
    <row r="674" spans="11:118" s="3" customFormat="1" x14ac:dyDescent="0.25">
      <c r="K674" s="662"/>
      <c r="T674" s="662"/>
      <c r="Y674" s="662"/>
      <c r="AD674" s="662"/>
      <c r="AI674" s="662"/>
      <c r="AN674" s="662"/>
      <c r="AS674" s="662"/>
      <c r="AX674" s="662"/>
      <c r="BC674" s="662"/>
      <c r="BH674" s="662"/>
      <c r="BM674" s="662"/>
      <c r="DN674"/>
    </row>
    <row r="675" spans="11:118" s="3" customFormat="1" x14ac:dyDescent="0.25">
      <c r="K675" s="662"/>
      <c r="T675" s="662"/>
      <c r="Y675" s="662"/>
      <c r="AD675" s="662"/>
      <c r="AI675" s="662"/>
      <c r="AN675" s="662"/>
      <c r="AS675" s="662"/>
      <c r="AX675" s="662"/>
      <c r="BC675" s="662"/>
      <c r="BH675" s="662"/>
      <c r="BM675" s="662"/>
      <c r="DN675"/>
    </row>
    <row r="676" spans="11:118" s="3" customFormat="1" x14ac:dyDescent="0.25">
      <c r="K676" s="662"/>
      <c r="T676" s="662"/>
      <c r="Y676" s="662"/>
      <c r="AD676" s="662"/>
      <c r="AI676" s="662"/>
      <c r="AN676" s="662"/>
      <c r="AS676" s="662"/>
      <c r="AX676" s="662"/>
      <c r="BC676" s="662"/>
      <c r="BH676" s="662"/>
      <c r="BM676" s="662"/>
      <c r="DN676"/>
    </row>
    <row r="677" spans="11:118" s="3" customFormat="1" x14ac:dyDescent="0.25">
      <c r="K677" s="662"/>
      <c r="T677" s="662"/>
      <c r="Y677" s="662"/>
      <c r="AD677" s="662"/>
      <c r="AI677" s="662"/>
      <c r="AN677" s="662"/>
      <c r="AS677" s="662"/>
      <c r="AX677" s="662"/>
      <c r="BC677" s="662"/>
      <c r="BH677" s="662"/>
      <c r="BM677" s="662"/>
      <c r="DN677"/>
    </row>
    <row r="678" spans="11:118" s="3" customFormat="1" x14ac:dyDescent="0.25">
      <c r="K678" s="662"/>
      <c r="T678" s="662"/>
      <c r="Y678" s="662"/>
      <c r="AD678" s="662"/>
      <c r="AI678" s="662"/>
      <c r="AN678" s="662"/>
      <c r="AS678" s="662"/>
      <c r="AX678" s="662"/>
      <c r="BC678" s="662"/>
      <c r="BH678" s="662"/>
      <c r="BM678" s="662"/>
      <c r="DN678"/>
    </row>
    <row r="679" spans="11:118" s="3" customFormat="1" x14ac:dyDescent="0.25">
      <c r="K679" s="662"/>
      <c r="T679" s="662"/>
      <c r="Y679" s="662"/>
      <c r="AD679" s="662"/>
      <c r="AI679" s="662"/>
      <c r="AN679" s="662"/>
      <c r="AS679" s="662"/>
      <c r="AX679" s="662"/>
      <c r="BC679" s="662"/>
      <c r="BH679" s="662"/>
      <c r="BM679" s="662"/>
      <c r="DN679"/>
    </row>
    <row r="680" spans="11:118" s="3" customFormat="1" x14ac:dyDescent="0.25">
      <c r="K680" s="662"/>
      <c r="T680" s="662"/>
      <c r="Y680" s="662"/>
      <c r="AD680" s="662"/>
      <c r="AI680" s="662"/>
      <c r="AN680" s="662"/>
      <c r="AS680" s="662"/>
      <c r="AX680" s="662"/>
      <c r="BC680" s="662"/>
      <c r="BH680" s="662"/>
      <c r="BM680" s="662"/>
      <c r="DN680"/>
    </row>
    <row r="681" spans="11:118" s="3" customFormat="1" x14ac:dyDescent="0.25">
      <c r="K681" s="662"/>
      <c r="T681" s="662"/>
      <c r="Y681" s="662"/>
      <c r="AD681" s="662"/>
      <c r="AI681" s="662"/>
      <c r="AN681" s="662"/>
      <c r="AS681" s="662"/>
      <c r="AX681" s="662"/>
      <c r="BC681" s="662"/>
      <c r="BH681" s="662"/>
      <c r="BM681" s="662"/>
      <c r="DN681"/>
    </row>
    <row r="682" spans="11:118" s="3" customFormat="1" x14ac:dyDescent="0.25">
      <c r="K682" s="662"/>
      <c r="T682" s="662"/>
      <c r="Y682" s="662"/>
      <c r="AD682" s="662"/>
      <c r="AI682" s="662"/>
      <c r="AN682" s="662"/>
      <c r="AS682" s="662"/>
      <c r="AX682" s="662"/>
      <c r="BC682" s="662"/>
      <c r="BH682" s="662"/>
      <c r="BM682" s="662"/>
      <c r="DN682"/>
    </row>
    <row r="683" spans="11:118" s="3" customFormat="1" x14ac:dyDescent="0.25">
      <c r="K683" s="662"/>
      <c r="T683" s="662"/>
      <c r="Y683" s="662"/>
      <c r="AD683" s="662"/>
      <c r="AI683" s="662"/>
      <c r="AN683" s="662"/>
      <c r="AS683" s="662"/>
      <c r="AX683" s="662"/>
      <c r="BC683" s="662"/>
      <c r="BH683" s="662"/>
      <c r="BM683" s="662"/>
      <c r="DN683"/>
    </row>
    <row r="684" spans="11:118" s="3" customFormat="1" x14ac:dyDescent="0.25">
      <c r="K684" s="662"/>
      <c r="T684" s="662"/>
      <c r="Y684" s="662"/>
      <c r="AD684" s="662"/>
      <c r="AI684" s="662"/>
      <c r="AN684" s="662"/>
      <c r="AS684" s="662"/>
      <c r="AX684" s="662"/>
      <c r="BC684" s="662"/>
      <c r="BH684" s="662"/>
      <c r="BM684" s="662"/>
      <c r="DN684"/>
    </row>
    <row r="685" spans="11:118" s="3" customFormat="1" x14ac:dyDescent="0.25">
      <c r="K685" s="662"/>
      <c r="T685" s="662"/>
      <c r="Y685" s="662"/>
      <c r="AD685" s="662"/>
      <c r="AI685" s="662"/>
      <c r="AN685" s="662"/>
      <c r="AS685" s="662"/>
      <c r="AX685" s="662"/>
      <c r="BC685" s="662"/>
      <c r="BH685" s="662"/>
      <c r="BM685" s="662"/>
      <c r="DN685"/>
    </row>
    <row r="686" spans="11:118" s="3" customFormat="1" x14ac:dyDescent="0.25">
      <c r="K686" s="662"/>
      <c r="T686" s="662"/>
      <c r="Y686" s="662"/>
      <c r="AD686" s="662"/>
      <c r="AI686" s="662"/>
      <c r="AN686" s="662"/>
      <c r="AS686" s="662"/>
      <c r="AX686" s="662"/>
      <c r="BC686" s="662"/>
      <c r="BH686" s="662"/>
      <c r="BM686" s="662"/>
      <c r="DN686"/>
    </row>
    <row r="687" spans="11:118" s="3" customFormat="1" x14ac:dyDescent="0.25">
      <c r="K687" s="662"/>
      <c r="T687" s="662"/>
      <c r="Y687" s="662"/>
      <c r="AD687" s="662"/>
      <c r="AI687" s="662"/>
      <c r="AN687" s="662"/>
      <c r="AS687" s="662"/>
      <c r="AX687" s="662"/>
      <c r="BC687" s="662"/>
      <c r="BH687" s="662"/>
      <c r="BM687" s="662"/>
      <c r="DN687"/>
    </row>
    <row r="688" spans="11:118" s="3" customFormat="1" x14ac:dyDescent="0.25">
      <c r="K688" s="662"/>
      <c r="T688" s="662"/>
      <c r="Y688" s="662"/>
      <c r="AD688" s="662"/>
      <c r="AI688" s="662"/>
      <c r="AN688" s="662"/>
      <c r="AS688" s="662"/>
      <c r="AX688" s="662"/>
      <c r="BC688" s="662"/>
      <c r="BH688" s="662"/>
      <c r="BM688" s="662"/>
      <c r="DN688"/>
    </row>
    <row r="689" spans="11:118" s="3" customFormat="1" x14ac:dyDescent="0.25">
      <c r="K689" s="662"/>
      <c r="T689" s="662"/>
      <c r="Y689" s="662"/>
      <c r="AD689" s="662"/>
      <c r="AI689" s="662"/>
      <c r="AN689" s="662"/>
      <c r="AS689" s="662"/>
      <c r="AX689" s="662"/>
      <c r="BC689" s="662"/>
      <c r="BH689" s="662"/>
      <c r="BM689" s="662"/>
      <c r="DN689"/>
    </row>
    <row r="690" spans="11:118" s="3" customFormat="1" x14ac:dyDescent="0.25">
      <c r="K690" s="662"/>
      <c r="T690" s="662"/>
      <c r="Y690" s="662"/>
      <c r="AD690" s="662"/>
      <c r="AI690" s="662"/>
      <c r="AN690" s="662"/>
      <c r="AS690" s="662"/>
      <c r="AX690" s="662"/>
      <c r="BC690" s="662"/>
      <c r="BH690" s="662"/>
      <c r="BM690" s="662"/>
      <c r="DN690"/>
    </row>
    <row r="691" spans="11:118" s="3" customFormat="1" x14ac:dyDescent="0.25">
      <c r="K691" s="662"/>
      <c r="T691" s="662"/>
      <c r="Y691" s="662"/>
      <c r="AD691" s="662"/>
      <c r="AI691" s="662"/>
      <c r="AN691" s="662"/>
      <c r="AS691" s="662"/>
      <c r="AX691" s="662"/>
      <c r="BC691" s="662"/>
      <c r="BH691" s="662"/>
      <c r="BM691" s="662"/>
      <c r="DN691"/>
    </row>
    <row r="692" spans="11:118" s="3" customFormat="1" x14ac:dyDescent="0.25">
      <c r="K692" s="662"/>
      <c r="T692" s="662"/>
      <c r="Y692" s="662"/>
      <c r="AD692" s="662"/>
      <c r="AI692" s="662"/>
      <c r="AN692" s="662"/>
      <c r="AS692" s="662"/>
      <c r="AX692" s="662"/>
      <c r="BC692" s="662"/>
      <c r="BH692" s="662"/>
      <c r="BM692" s="662"/>
      <c r="DN692"/>
    </row>
    <row r="693" spans="11:118" s="3" customFormat="1" x14ac:dyDescent="0.25">
      <c r="K693" s="662"/>
      <c r="T693" s="662"/>
      <c r="Y693" s="662"/>
      <c r="AD693" s="662"/>
      <c r="AI693" s="662"/>
      <c r="AN693" s="662"/>
      <c r="AS693" s="662"/>
      <c r="AX693" s="662"/>
      <c r="BC693" s="662"/>
      <c r="BH693" s="662"/>
      <c r="BM693" s="662"/>
      <c r="DN693"/>
    </row>
    <row r="694" spans="11:118" s="3" customFormat="1" x14ac:dyDescent="0.25">
      <c r="K694" s="662"/>
      <c r="T694" s="662"/>
      <c r="Y694" s="662"/>
      <c r="AD694" s="662"/>
      <c r="AI694" s="662"/>
      <c r="AN694" s="662"/>
      <c r="AS694" s="662"/>
      <c r="AX694" s="662"/>
      <c r="BC694" s="662"/>
      <c r="BH694" s="662"/>
      <c r="BM694" s="662"/>
      <c r="DN694"/>
    </row>
    <row r="695" spans="11:118" s="3" customFormat="1" x14ac:dyDescent="0.25">
      <c r="K695" s="662"/>
      <c r="T695" s="662"/>
      <c r="Y695" s="662"/>
      <c r="AD695" s="662"/>
      <c r="AI695" s="662"/>
      <c r="AN695" s="662"/>
      <c r="AS695" s="662"/>
      <c r="AX695" s="662"/>
      <c r="BC695" s="662"/>
      <c r="BH695" s="662"/>
      <c r="BM695" s="662"/>
      <c r="DN695"/>
    </row>
    <row r="696" spans="11:118" s="3" customFormat="1" x14ac:dyDescent="0.25">
      <c r="K696" s="662"/>
      <c r="T696" s="662"/>
      <c r="Y696" s="662"/>
      <c r="AD696" s="662"/>
      <c r="AI696" s="662"/>
      <c r="AN696" s="662"/>
      <c r="AS696" s="662"/>
      <c r="AX696" s="662"/>
      <c r="BC696" s="662"/>
      <c r="BH696" s="662"/>
      <c r="BM696" s="662"/>
      <c r="DN696"/>
    </row>
    <row r="697" spans="11:118" s="3" customFormat="1" x14ac:dyDescent="0.25">
      <c r="K697" s="662"/>
      <c r="T697" s="662"/>
      <c r="Y697" s="662"/>
      <c r="AD697" s="662"/>
      <c r="AI697" s="662"/>
      <c r="AN697" s="662"/>
      <c r="AS697" s="662"/>
      <c r="AX697" s="662"/>
      <c r="BC697" s="662"/>
      <c r="BH697" s="662"/>
      <c r="BM697" s="662"/>
      <c r="DN697"/>
    </row>
    <row r="698" spans="11:118" s="3" customFormat="1" x14ac:dyDescent="0.25">
      <c r="K698" s="662"/>
      <c r="T698" s="662"/>
      <c r="Y698" s="662"/>
      <c r="AD698" s="662"/>
      <c r="AI698" s="662"/>
      <c r="AN698" s="662"/>
      <c r="AS698" s="662"/>
      <c r="AX698" s="662"/>
      <c r="BC698" s="662"/>
      <c r="BH698" s="662"/>
      <c r="BM698" s="662"/>
      <c r="DN698"/>
    </row>
    <row r="699" spans="11:118" s="3" customFormat="1" x14ac:dyDescent="0.25">
      <c r="K699" s="662"/>
      <c r="T699" s="662"/>
      <c r="Y699" s="662"/>
      <c r="AD699" s="662"/>
      <c r="AI699" s="662"/>
      <c r="AN699" s="662"/>
      <c r="AS699" s="662"/>
      <c r="AX699" s="662"/>
      <c r="BC699" s="662"/>
      <c r="BH699" s="662"/>
      <c r="BM699" s="662"/>
      <c r="DN699"/>
    </row>
    <row r="700" spans="11:118" s="3" customFormat="1" x14ac:dyDescent="0.25">
      <c r="K700" s="662"/>
      <c r="T700" s="662"/>
      <c r="Y700" s="662"/>
      <c r="AD700" s="662"/>
      <c r="AI700" s="662"/>
      <c r="AN700" s="662"/>
      <c r="AS700" s="662"/>
      <c r="AX700" s="662"/>
      <c r="BC700" s="662"/>
      <c r="BH700" s="662"/>
      <c r="BM700" s="662"/>
      <c r="DN700"/>
    </row>
    <row r="701" spans="11:118" s="3" customFormat="1" x14ac:dyDescent="0.25">
      <c r="K701" s="662"/>
      <c r="T701" s="662"/>
      <c r="Y701" s="662"/>
      <c r="AD701" s="662"/>
      <c r="AI701" s="662"/>
      <c r="AN701" s="662"/>
      <c r="AS701" s="662"/>
      <c r="AX701" s="662"/>
      <c r="BC701" s="662"/>
      <c r="BH701" s="662"/>
      <c r="BM701" s="662"/>
      <c r="DN701"/>
    </row>
    <row r="702" spans="11:118" s="3" customFormat="1" x14ac:dyDescent="0.25">
      <c r="K702" s="662"/>
      <c r="T702" s="662"/>
      <c r="Y702" s="662"/>
      <c r="AD702" s="662"/>
      <c r="AI702" s="662"/>
      <c r="AN702" s="662"/>
      <c r="AS702" s="662"/>
      <c r="AX702" s="662"/>
      <c r="BC702" s="662"/>
      <c r="BH702" s="662"/>
      <c r="BM702" s="662"/>
      <c r="DN702"/>
    </row>
    <row r="703" spans="11:118" s="3" customFormat="1" x14ac:dyDescent="0.25">
      <c r="K703" s="662"/>
      <c r="T703" s="662"/>
      <c r="Y703" s="662"/>
      <c r="AD703" s="662"/>
      <c r="AI703" s="662"/>
      <c r="AN703" s="662"/>
      <c r="AS703" s="662"/>
      <c r="AX703" s="662"/>
      <c r="BC703" s="662"/>
      <c r="BH703" s="662"/>
      <c r="BM703" s="662"/>
      <c r="DN703"/>
    </row>
    <row r="704" spans="11:118" s="3" customFormat="1" x14ac:dyDescent="0.25">
      <c r="K704" s="662"/>
      <c r="T704" s="662"/>
      <c r="Y704" s="662"/>
      <c r="AD704" s="662"/>
      <c r="AI704" s="662"/>
      <c r="AN704" s="662"/>
      <c r="AS704" s="662"/>
      <c r="AX704" s="662"/>
      <c r="BC704" s="662"/>
      <c r="BH704" s="662"/>
      <c r="BM704" s="662"/>
      <c r="DN704"/>
    </row>
    <row r="705" spans="11:118" s="3" customFormat="1" x14ac:dyDescent="0.25">
      <c r="K705" s="662"/>
      <c r="T705" s="662"/>
      <c r="Y705" s="662"/>
      <c r="AD705" s="662"/>
      <c r="AI705" s="662"/>
      <c r="AN705" s="662"/>
      <c r="AS705" s="662"/>
      <c r="AX705" s="662"/>
      <c r="BC705" s="662"/>
      <c r="BH705" s="662"/>
      <c r="BM705" s="662"/>
      <c r="DN705"/>
    </row>
    <row r="706" spans="11:118" s="3" customFormat="1" x14ac:dyDescent="0.25">
      <c r="K706" s="662"/>
      <c r="T706" s="662"/>
      <c r="Y706" s="662"/>
      <c r="AD706" s="662"/>
      <c r="AI706" s="662"/>
      <c r="AN706" s="662"/>
      <c r="AS706" s="662"/>
      <c r="AX706" s="662"/>
      <c r="BC706" s="662"/>
      <c r="BH706" s="662"/>
      <c r="BM706" s="662"/>
      <c r="DN706"/>
    </row>
    <row r="707" spans="11:118" s="3" customFormat="1" x14ac:dyDescent="0.25">
      <c r="K707" s="662"/>
      <c r="T707" s="662"/>
      <c r="Y707" s="662"/>
      <c r="AD707" s="662"/>
      <c r="AI707" s="662"/>
      <c r="AN707" s="662"/>
      <c r="AS707" s="662"/>
      <c r="AX707" s="662"/>
      <c r="BC707" s="662"/>
      <c r="BH707" s="662"/>
      <c r="BM707" s="662"/>
      <c r="DN707"/>
    </row>
    <row r="708" spans="11:118" s="3" customFormat="1" x14ac:dyDescent="0.25">
      <c r="K708" s="662"/>
      <c r="T708" s="662"/>
      <c r="Y708" s="662"/>
      <c r="AD708" s="662"/>
      <c r="AI708" s="662"/>
      <c r="AN708" s="662"/>
      <c r="AS708" s="662"/>
      <c r="AX708" s="662"/>
      <c r="BC708" s="662"/>
      <c r="BH708" s="662"/>
      <c r="BM708" s="662"/>
      <c r="DN708"/>
    </row>
    <row r="709" spans="11:118" s="3" customFormat="1" x14ac:dyDescent="0.25">
      <c r="K709" s="662"/>
      <c r="T709" s="662"/>
      <c r="Y709" s="662"/>
      <c r="AD709" s="662"/>
      <c r="AI709" s="662"/>
      <c r="AN709" s="662"/>
      <c r="AS709" s="662"/>
      <c r="AX709" s="662"/>
      <c r="BC709" s="662"/>
      <c r="BH709" s="662"/>
      <c r="BM709" s="662"/>
      <c r="DN709"/>
    </row>
    <row r="710" spans="11:118" s="3" customFormat="1" x14ac:dyDescent="0.25">
      <c r="K710" s="662"/>
      <c r="T710" s="662"/>
      <c r="Y710" s="662"/>
      <c r="AD710" s="662"/>
      <c r="AI710" s="662"/>
      <c r="AN710" s="662"/>
      <c r="AS710" s="662"/>
      <c r="AX710" s="662"/>
      <c r="BC710" s="662"/>
      <c r="BH710" s="662"/>
      <c r="BM710" s="662"/>
      <c r="DN710"/>
    </row>
    <row r="711" spans="11:118" s="3" customFormat="1" x14ac:dyDescent="0.25">
      <c r="K711" s="662"/>
      <c r="T711" s="662"/>
      <c r="Y711" s="662"/>
      <c r="AD711" s="662"/>
      <c r="AI711" s="662"/>
      <c r="AN711" s="662"/>
      <c r="AS711" s="662"/>
      <c r="AX711" s="662"/>
      <c r="BC711" s="662"/>
      <c r="BH711" s="662"/>
      <c r="BM711" s="662"/>
      <c r="DN711"/>
    </row>
    <row r="712" spans="11:118" s="3" customFormat="1" x14ac:dyDescent="0.25">
      <c r="K712" s="662"/>
      <c r="T712" s="662"/>
      <c r="Y712" s="662"/>
      <c r="AD712" s="662"/>
      <c r="AI712" s="662"/>
      <c r="AN712" s="662"/>
      <c r="AS712" s="662"/>
      <c r="AX712" s="662"/>
      <c r="BC712" s="662"/>
      <c r="BH712" s="662"/>
      <c r="BM712" s="662"/>
      <c r="DN712"/>
    </row>
    <row r="713" spans="11:118" s="3" customFormat="1" x14ac:dyDescent="0.25">
      <c r="K713" s="662"/>
      <c r="T713" s="662"/>
      <c r="Y713" s="662"/>
      <c r="AD713" s="662"/>
      <c r="AI713" s="662"/>
      <c r="AN713" s="662"/>
      <c r="AS713" s="662"/>
      <c r="AX713" s="662"/>
      <c r="BC713" s="662"/>
      <c r="BH713" s="662"/>
      <c r="BM713" s="662"/>
      <c r="DN713"/>
    </row>
    <row r="714" spans="11:118" s="3" customFormat="1" x14ac:dyDescent="0.25">
      <c r="K714" s="662"/>
      <c r="T714" s="662"/>
      <c r="Y714" s="662"/>
      <c r="AD714" s="662"/>
      <c r="AI714" s="662"/>
      <c r="AN714" s="662"/>
      <c r="AS714" s="662"/>
      <c r="AX714" s="662"/>
      <c r="BC714" s="662"/>
      <c r="BH714" s="662"/>
      <c r="BM714" s="662"/>
      <c r="DN714"/>
    </row>
    <row r="715" spans="11:118" s="3" customFormat="1" x14ac:dyDescent="0.25">
      <c r="K715" s="662"/>
      <c r="T715" s="662"/>
      <c r="Y715" s="662"/>
      <c r="AD715" s="662"/>
      <c r="AI715" s="662"/>
      <c r="AN715" s="662"/>
      <c r="AS715" s="662"/>
      <c r="AX715" s="662"/>
      <c r="BC715" s="662"/>
      <c r="BH715" s="662"/>
      <c r="BM715" s="662"/>
      <c r="DN715"/>
    </row>
    <row r="716" spans="11:118" s="3" customFormat="1" x14ac:dyDescent="0.25">
      <c r="K716" s="662"/>
      <c r="T716" s="662"/>
      <c r="Y716" s="662"/>
      <c r="AD716" s="662"/>
      <c r="AI716" s="662"/>
      <c r="AN716" s="662"/>
      <c r="AS716" s="662"/>
      <c r="AX716" s="662"/>
      <c r="BC716" s="662"/>
      <c r="BH716" s="662"/>
      <c r="BM716" s="662"/>
      <c r="DN716"/>
    </row>
    <row r="717" spans="11:118" s="3" customFormat="1" x14ac:dyDescent="0.25">
      <c r="K717" s="662"/>
      <c r="T717" s="662"/>
      <c r="Y717" s="662"/>
      <c r="AD717" s="662"/>
      <c r="AI717" s="662"/>
      <c r="AN717" s="662"/>
      <c r="AS717" s="662"/>
      <c r="AX717" s="662"/>
      <c r="BC717" s="662"/>
      <c r="BH717" s="662"/>
      <c r="BM717" s="662"/>
      <c r="DN717"/>
    </row>
    <row r="718" spans="11:118" s="3" customFormat="1" x14ac:dyDescent="0.25">
      <c r="K718" s="662"/>
      <c r="T718" s="662"/>
      <c r="Y718" s="662"/>
      <c r="AD718" s="662"/>
      <c r="AI718" s="662"/>
      <c r="AN718" s="662"/>
      <c r="AS718" s="662"/>
      <c r="AX718" s="662"/>
      <c r="BC718" s="662"/>
      <c r="BH718" s="662"/>
      <c r="BM718" s="662"/>
      <c r="DN718"/>
    </row>
    <row r="719" spans="11:118" s="3" customFormat="1" x14ac:dyDescent="0.25">
      <c r="K719" s="662"/>
      <c r="T719" s="662"/>
      <c r="Y719" s="662"/>
      <c r="AD719" s="662"/>
      <c r="AI719" s="662"/>
      <c r="AN719" s="662"/>
      <c r="AS719" s="662"/>
      <c r="AX719" s="662"/>
      <c r="BC719" s="662"/>
      <c r="BH719" s="662"/>
      <c r="BM719" s="662"/>
      <c r="DN719"/>
    </row>
    <row r="720" spans="11:118" s="3" customFormat="1" x14ac:dyDescent="0.25">
      <c r="K720" s="662"/>
      <c r="T720" s="662"/>
      <c r="Y720" s="662"/>
      <c r="AD720" s="662"/>
      <c r="AI720" s="662"/>
      <c r="AN720" s="662"/>
      <c r="AS720" s="662"/>
      <c r="AX720" s="662"/>
      <c r="BC720" s="662"/>
      <c r="BH720" s="662"/>
      <c r="BM720" s="662"/>
      <c r="DN720"/>
    </row>
    <row r="721" spans="11:118" s="3" customFormat="1" x14ac:dyDescent="0.25">
      <c r="K721" s="662"/>
      <c r="T721" s="662"/>
      <c r="Y721" s="662"/>
      <c r="AD721" s="662"/>
      <c r="AI721" s="662"/>
      <c r="AN721" s="662"/>
      <c r="AS721" s="662"/>
      <c r="AX721" s="662"/>
      <c r="BC721" s="662"/>
      <c r="BH721" s="662"/>
      <c r="BM721" s="662"/>
      <c r="DN721"/>
    </row>
    <row r="722" spans="11:118" s="3" customFormat="1" x14ac:dyDescent="0.25">
      <c r="K722" s="662"/>
      <c r="T722" s="662"/>
      <c r="Y722" s="662"/>
      <c r="AD722" s="662"/>
      <c r="AI722" s="662"/>
      <c r="AN722" s="662"/>
      <c r="AS722" s="662"/>
      <c r="AX722" s="662"/>
      <c r="BC722" s="662"/>
      <c r="BH722" s="662"/>
      <c r="BM722" s="662"/>
      <c r="DN722"/>
    </row>
    <row r="723" spans="11:118" s="3" customFormat="1" x14ac:dyDescent="0.25">
      <c r="K723" s="662"/>
      <c r="T723" s="662"/>
      <c r="Y723" s="662"/>
      <c r="AD723" s="662"/>
      <c r="AI723" s="662"/>
      <c r="AN723" s="662"/>
      <c r="AS723" s="662"/>
      <c r="AX723" s="662"/>
      <c r="BC723" s="662"/>
      <c r="BH723" s="662"/>
      <c r="BM723" s="662"/>
      <c r="DN723"/>
    </row>
    <row r="724" spans="11:118" s="3" customFormat="1" x14ac:dyDescent="0.25">
      <c r="K724" s="662"/>
      <c r="T724" s="662"/>
      <c r="Y724" s="662"/>
      <c r="AD724" s="662"/>
      <c r="AI724" s="662"/>
      <c r="AN724" s="662"/>
      <c r="AS724" s="662"/>
      <c r="AX724" s="662"/>
      <c r="BC724" s="662"/>
      <c r="BH724" s="662"/>
      <c r="BM724" s="662"/>
      <c r="DN724"/>
    </row>
    <row r="725" spans="11:118" s="3" customFormat="1" x14ac:dyDescent="0.25">
      <c r="K725" s="662"/>
      <c r="T725" s="662"/>
      <c r="Y725" s="662"/>
      <c r="AD725" s="662"/>
      <c r="AI725" s="662"/>
      <c r="AN725" s="662"/>
      <c r="AS725" s="662"/>
      <c r="AX725" s="662"/>
      <c r="BC725" s="662"/>
      <c r="BH725" s="662"/>
      <c r="BM725" s="662"/>
      <c r="DN725"/>
    </row>
    <row r="726" spans="11:118" s="3" customFormat="1" x14ac:dyDescent="0.25">
      <c r="K726" s="662"/>
      <c r="T726" s="662"/>
      <c r="Y726" s="662"/>
      <c r="AD726" s="662"/>
      <c r="AI726" s="662"/>
      <c r="AN726" s="662"/>
      <c r="AS726" s="662"/>
      <c r="AX726" s="662"/>
      <c r="BC726" s="662"/>
      <c r="BH726" s="662"/>
      <c r="BM726" s="662"/>
      <c r="DN726"/>
    </row>
    <row r="727" spans="11:118" s="3" customFormat="1" x14ac:dyDescent="0.25">
      <c r="K727" s="662"/>
      <c r="T727" s="662"/>
      <c r="Y727" s="662"/>
      <c r="AD727" s="662"/>
      <c r="AI727" s="662"/>
      <c r="AN727" s="662"/>
      <c r="AS727" s="662"/>
      <c r="AX727" s="662"/>
      <c r="BC727" s="662"/>
      <c r="BH727" s="662"/>
      <c r="BM727" s="662"/>
      <c r="DN727"/>
    </row>
    <row r="728" spans="11:118" s="3" customFormat="1" x14ac:dyDescent="0.25">
      <c r="K728" s="662"/>
      <c r="T728" s="662"/>
      <c r="Y728" s="662"/>
      <c r="AD728" s="662"/>
      <c r="AI728" s="662"/>
      <c r="AN728" s="662"/>
      <c r="AS728" s="662"/>
      <c r="AX728" s="662"/>
      <c r="BC728" s="662"/>
      <c r="BH728" s="662"/>
      <c r="BM728" s="662"/>
      <c r="DN728"/>
    </row>
    <row r="729" spans="11:118" s="3" customFormat="1" x14ac:dyDescent="0.25">
      <c r="K729" s="662"/>
      <c r="T729" s="662"/>
      <c r="Y729" s="662"/>
      <c r="AD729" s="662"/>
      <c r="AI729" s="662"/>
      <c r="AN729" s="662"/>
      <c r="AS729" s="662"/>
      <c r="AX729" s="662"/>
      <c r="BC729" s="662"/>
      <c r="BH729" s="662"/>
      <c r="BM729" s="662"/>
      <c r="DN729"/>
    </row>
    <row r="730" spans="11:118" s="3" customFormat="1" x14ac:dyDescent="0.25">
      <c r="K730" s="662"/>
      <c r="T730" s="662"/>
      <c r="Y730" s="662"/>
      <c r="AD730" s="662"/>
      <c r="AI730" s="662"/>
      <c r="AN730" s="662"/>
      <c r="AS730" s="662"/>
      <c r="AX730" s="662"/>
      <c r="BC730" s="662"/>
      <c r="BH730" s="662"/>
      <c r="BM730" s="662"/>
      <c r="DN730"/>
    </row>
    <row r="731" spans="11:118" s="3" customFormat="1" x14ac:dyDescent="0.25">
      <c r="K731" s="662"/>
      <c r="T731" s="662"/>
      <c r="Y731" s="662"/>
      <c r="AD731" s="662"/>
      <c r="AI731" s="662"/>
      <c r="AN731" s="662"/>
      <c r="AS731" s="662"/>
      <c r="AX731" s="662"/>
      <c r="BC731" s="662"/>
      <c r="BH731" s="662"/>
      <c r="BM731" s="662"/>
      <c r="DN731"/>
    </row>
    <row r="732" spans="11:118" s="3" customFormat="1" x14ac:dyDescent="0.25">
      <c r="K732" s="662"/>
      <c r="T732" s="662"/>
      <c r="Y732" s="662"/>
      <c r="AD732" s="662"/>
      <c r="AI732" s="662"/>
      <c r="AN732" s="662"/>
      <c r="AS732" s="662"/>
      <c r="AX732" s="662"/>
      <c r="BC732" s="662"/>
      <c r="BH732" s="662"/>
      <c r="BM732" s="662"/>
      <c r="DN732"/>
    </row>
    <row r="733" spans="11:118" s="3" customFormat="1" x14ac:dyDescent="0.25">
      <c r="K733" s="662"/>
      <c r="T733" s="662"/>
      <c r="Y733" s="662"/>
      <c r="AD733" s="662"/>
      <c r="AI733" s="662"/>
      <c r="AN733" s="662"/>
      <c r="AS733" s="662"/>
      <c r="AX733" s="662"/>
      <c r="BC733" s="662"/>
      <c r="BH733" s="662"/>
      <c r="BM733" s="662"/>
      <c r="DN733"/>
    </row>
    <row r="734" spans="11:118" s="3" customFormat="1" x14ac:dyDescent="0.25">
      <c r="K734" s="662"/>
      <c r="T734" s="662"/>
      <c r="Y734" s="662"/>
      <c r="AD734" s="662"/>
      <c r="AI734" s="662"/>
      <c r="AN734" s="662"/>
      <c r="AS734" s="662"/>
      <c r="AX734" s="662"/>
      <c r="BC734" s="662"/>
      <c r="BH734" s="662"/>
      <c r="BM734" s="662"/>
      <c r="DN734"/>
    </row>
    <row r="735" spans="11:118" s="3" customFormat="1" x14ac:dyDescent="0.25">
      <c r="K735" s="662"/>
      <c r="T735" s="662"/>
      <c r="Y735" s="662"/>
      <c r="AD735" s="662"/>
      <c r="AI735" s="662"/>
      <c r="AN735" s="662"/>
      <c r="AS735" s="662"/>
      <c r="AX735" s="662"/>
      <c r="BC735" s="662"/>
      <c r="BH735" s="662"/>
      <c r="BM735" s="662"/>
      <c r="DN735"/>
    </row>
    <row r="736" spans="11:118" s="3" customFormat="1" x14ac:dyDescent="0.25">
      <c r="K736" s="662"/>
      <c r="T736" s="662"/>
      <c r="Y736" s="662"/>
      <c r="AD736" s="662"/>
      <c r="AI736" s="662"/>
      <c r="AN736" s="662"/>
      <c r="AS736" s="662"/>
      <c r="AX736" s="662"/>
      <c r="BC736" s="662"/>
      <c r="BH736" s="662"/>
      <c r="BM736" s="662"/>
      <c r="DN736"/>
    </row>
    <row r="737" spans="11:118" s="3" customFormat="1" x14ac:dyDescent="0.25">
      <c r="K737" s="662"/>
      <c r="T737" s="662"/>
      <c r="Y737" s="662"/>
      <c r="AD737" s="662"/>
      <c r="AI737" s="662"/>
      <c r="AN737" s="662"/>
      <c r="AS737" s="662"/>
      <c r="AX737" s="662"/>
      <c r="BC737" s="662"/>
      <c r="BH737" s="662"/>
      <c r="BM737" s="662"/>
      <c r="DN737"/>
    </row>
    <row r="738" spans="11:118" s="3" customFormat="1" x14ac:dyDescent="0.25">
      <c r="K738" s="662"/>
      <c r="T738" s="662"/>
      <c r="Y738" s="662"/>
      <c r="AD738" s="662"/>
      <c r="AI738" s="662"/>
      <c r="AN738" s="662"/>
      <c r="AS738" s="662"/>
      <c r="AX738" s="662"/>
      <c r="BC738" s="662"/>
      <c r="BH738" s="662"/>
      <c r="BM738" s="662"/>
      <c r="DN738"/>
    </row>
    <row r="739" spans="11:118" s="3" customFormat="1" x14ac:dyDescent="0.25">
      <c r="K739" s="662"/>
      <c r="T739" s="662"/>
      <c r="Y739" s="662"/>
      <c r="AD739" s="662"/>
      <c r="AI739" s="662"/>
      <c r="AN739" s="662"/>
      <c r="AS739" s="662"/>
      <c r="AX739" s="662"/>
      <c r="BC739" s="662"/>
      <c r="BH739" s="662"/>
      <c r="BM739" s="662"/>
      <c r="DN739"/>
    </row>
    <row r="740" spans="11:118" s="3" customFormat="1" x14ac:dyDescent="0.25">
      <c r="K740" s="662"/>
      <c r="T740" s="662"/>
      <c r="Y740" s="662"/>
      <c r="AD740" s="662"/>
      <c r="AI740" s="662"/>
      <c r="AN740" s="662"/>
      <c r="AS740" s="662"/>
      <c r="AX740" s="662"/>
      <c r="BC740" s="662"/>
      <c r="BH740" s="662"/>
      <c r="BM740" s="662"/>
      <c r="DN740"/>
    </row>
    <row r="741" spans="11:118" s="3" customFormat="1" x14ac:dyDescent="0.25">
      <c r="K741" s="662"/>
      <c r="T741" s="662"/>
      <c r="Y741" s="662"/>
      <c r="AD741" s="662"/>
      <c r="AI741" s="662"/>
      <c r="AN741" s="662"/>
      <c r="AS741" s="662"/>
      <c r="AX741" s="662"/>
      <c r="BC741" s="662"/>
      <c r="BH741" s="662"/>
      <c r="BM741" s="662"/>
      <c r="DN741"/>
    </row>
    <row r="742" spans="11:118" s="3" customFormat="1" x14ac:dyDescent="0.25">
      <c r="K742" s="662"/>
      <c r="T742" s="662"/>
      <c r="Y742" s="662"/>
      <c r="AD742" s="662"/>
      <c r="AI742" s="662"/>
      <c r="AN742" s="662"/>
      <c r="AS742" s="662"/>
      <c r="AX742" s="662"/>
      <c r="BC742" s="662"/>
      <c r="BH742" s="662"/>
      <c r="BM742" s="662"/>
      <c r="DN742"/>
    </row>
    <row r="743" spans="11:118" s="3" customFormat="1" x14ac:dyDescent="0.25">
      <c r="K743" s="662"/>
      <c r="T743" s="662"/>
      <c r="Y743" s="662"/>
      <c r="AD743" s="662"/>
      <c r="AI743" s="662"/>
      <c r="AN743" s="662"/>
      <c r="AS743" s="662"/>
      <c r="AX743" s="662"/>
      <c r="BC743" s="662"/>
      <c r="BH743" s="662"/>
      <c r="BM743" s="662"/>
      <c r="DN743"/>
    </row>
    <row r="744" spans="11:118" s="3" customFormat="1" x14ac:dyDescent="0.25">
      <c r="K744" s="662"/>
      <c r="T744" s="662"/>
      <c r="Y744" s="662"/>
      <c r="AD744" s="662"/>
      <c r="AI744" s="662"/>
      <c r="AN744" s="662"/>
      <c r="AS744" s="662"/>
      <c r="AX744" s="662"/>
      <c r="BC744" s="662"/>
      <c r="BH744" s="662"/>
      <c r="BM744" s="662"/>
      <c r="DN744"/>
    </row>
    <row r="745" spans="11:118" s="3" customFormat="1" x14ac:dyDescent="0.25">
      <c r="K745" s="662"/>
      <c r="T745" s="662"/>
      <c r="Y745" s="662"/>
      <c r="AD745" s="662"/>
      <c r="AI745" s="662"/>
      <c r="AN745" s="662"/>
      <c r="AS745" s="662"/>
      <c r="AX745" s="662"/>
      <c r="BC745" s="662"/>
      <c r="BH745" s="662"/>
      <c r="BM745" s="662"/>
      <c r="DN745"/>
    </row>
    <row r="746" spans="11:118" s="3" customFormat="1" x14ac:dyDescent="0.25">
      <c r="K746" s="662"/>
      <c r="T746" s="662"/>
      <c r="Y746" s="662"/>
      <c r="AD746" s="662"/>
      <c r="AI746" s="662"/>
      <c r="AN746" s="662"/>
      <c r="AS746" s="662"/>
      <c r="AX746" s="662"/>
      <c r="BC746" s="662"/>
      <c r="BH746" s="662"/>
      <c r="BM746" s="662"/>
      <c r="DN746"/>
    </row>
    <row r="747" spans="11:118" s="3" customFormat="1" x14ac:dyDescent="0.25">
      <c r="K747" s="662"/>
      <c r="T747" s="662"/>
      <c r="Y747" s="662"/>
      <c r="AD747" s="662"/>
      <c r="AI747" s="662"/>
      <c r="AN747" s="662"/>
      <c r="AS747" s="662"/>
      <c r="AX747" s="662"/>
      <c r="BC747" s="662"/>
      <c r="BH747" s="662"/>
      <c r="BM747" s="662"/>
      <c r="DN747"/>
    </row>
    <row r="748" spans="11:118" s="3" customFormat="1" x14ac:dyDescent="0.25">
      <c r="K748" s="662"/>
      <c r="T748" s="662"/>
      <c r="Y748" s="662"/>
      <c r="AD748" s="662"/>
      <c r="AI748" s="662"/>
      <c r="AN748" s="662"/>
      <c r="AS748" s="662"/>
      <c r="AX748" s="662"/>
      <c r="BC748" s="662"/>
      <c r="BH748" s="662"/>
      <c r="BM748" s="662"/>
      <c r="DN748"/>
    </row>
    <row r="749" spans="11:118" s="3" customFormat="1" x14ac:dyDescent="0.25">
      <c r="K749" s="662"/>
      <c r="T749" s="662"/>
      <c r="Y749" s="662"/>
      <c r="AD749" s="662"/>
      <c r="AI749" s="662"/>
      <c r="AN749" s="662"/>
      <c r="AS749" s="662"/>
      <c r="AX749" s="662"/>
      <c r="BC749" s="662"/>
      <c r="BH749" s="662"/>
      <c r="BM749" s="662"/>
      <c r="DN749"/>
    </row>
    <row r="750" spans="11:118" s="3" customFormat="1" x14ac:dyDescent="0.25">
      <c r="K750" s="662"/>
      <c r="T750" s="662"/>
      <c r="Y750" s="662"/>
      <c r="AD750" s="662"/>
      <c r="AI750" s="662"/>
      <c r="AN750" s="662"/>
      <c r="AS750" s="662"/>
      <c r="AX750" s="662"/>
      <c r="BC750" s="662"/>
      <c r="BH750" s="662"/>
      <c r="BM750" s="662"/>
      <c r="DN750"/>
    </row>
    <row r="751" spans="11:118" s="3" customFormat="1" x14ac:dyDescent="0.25">
      <c r="K751" s="662"/>
      <c r="T751" s="662"/>
      <c r="Y751" s="662"/>
      <c r="AD751" s="662"/>
      <c r="AI751" s="662"/>
      <c r="AN751" s="662"/>
      <c r="AS751" s="662"/>
      <c r="AX751" s="662"/>
      <c r="BC751" s="662"/>
      <c r="BH751" s="662"/>
      <c r="BM751" s="662"/>
      <c r="DN751"/>
    </row>
    <row r="752" spans="11:118" s="3" customFormat="1" x14ac:dyDescent="0.25">
      <c r="K752" s="662"/>
      <c r="T752" s="662"/>
      <c r="Y752" s="662"/>
      <c r="AD752" s="662"/>
      <c r="AI752" s="662"/>
      <c r="AN752" s="662"/>
      <c r="AS752" s="662"/>
      <c r="AX752" s="662"/>
      <c r="BC752" s="662"/>
      <c r="BH752" s="662"/>
      <c r="BM752" s="662"/>
      <c r="DN752"/>
    </row>
    <row r="753" spans="11:118" s="3" customFormat="1" x14ac:dyDescent="0.25">
      <c r="K753" s="662"/>
      <c r="T753" s="662"/>
      <c r="Y753" s="662"/>
      <c r="AD753" s="662"/>
      <c r="AI753" s="662"/>
      <c r="AN753" s="662"/>
      <c r="AS753" s="662"/>
      <c r="AX753" s="662"/>
      <c r="BC753" s="662"/>
      <c r="BH753" s="662"/>
      <c r="BM753" s="662"/>
      <c r="DN753"/>
    </row>
    <row r="754" spans="11:118" s="3" customFormat="1" x14ac:dyDescent="0.25">
      <c r="K754" s="662"/>
      <c r="T754" s="662"/>
      <c r="Y754" s="662"/>
      <c r="AD754" s="662"/>
      <c r="AI754" s="662"/>
      <c r="AN754" s="662"/>
      <c r="AS754" s="662"/>
      <c r="AX754" s="662"/>
      <c r="BC754" s="662"/>
      <c r="BH754" s="662"/>
      <c r="BM754" s="662"/>
      <c r="DN754"/>
    </row>
    <row r="755" spans="11:118" s="3" customFormat="1" x14ac:dyDescent="0.25">
      <c r="K755" s="662"/>
      <c r="T755" s="662"/>
      <c r="Y755" s="662"/>
      <c r="AD755" s="662"/>
      <c r="AI755" s="662"/>
      <c r="AN755" s="662"/>
      <c r="AS755" s="662"/>
      <c r="AX755" s="662"/>
      <c r="BC755" s="662"/>
      <c r="BH755" s="662"/>
      <c r="BM755" s="662"/>
      <c r="DN755"/>
    </row>
    <row r="756" spans="11:118" s="3" customFormat="1" x14ac:dyDescent="0.25">
      <c r="K756" s="662"/>
      <c r="T756" s="662"/>
      <c r="Y756" s="662"/>
      <c r="AD756" s="662"/>
      <c r="AI756" s="662"/>
      <c r="AN756" s="662"/>
      <c r="AS756" s="662"/>
      <c r="AX756" s="662"/>
      <c r="BC756" s="662"/>
      <c r="BH756" s="662"/>
      <c r="BM756" s="662"/>
      <c r="DN756"/>
    </row>
    <row r="757" spans="11:118" s="3" customFormat="1" x14ac:dyDescent="0.25">
      <c r="K757" s="662"/>
      <c r="T757" s="662"/>
      <c r="Y757" s="662"/>
      <c r="AD757" s="662"/>
      <c r="AI757" s="662"/>
      <c r="AN757" s="662"/>
      <c r="AS757" s="662"/>
      <c r="AX757" s="662"/>
      <c r="BC757" s="662"/>
      <c r="BH757" s="662"/>
      <c r="BM757" s="662"/>
      <c r="DN757"/>
    </row>
    <row r="758" spans="11:118" s="3" customFormat="1" x14ac:dyDescent="0.25">
      <c r="K758" s="662"/>
      <c r="T758" s="662"/>
      <c r="Y758" s="662"/>
      <c r="AD758" s="662"/>
      <c r="AI758" s="662"/>
      <c r="AN758" s="662"/>
      <c r="AS758" s="662"/>
      <c r="AX758" s="662"/>
      <c r="BC758" s="662"/>
      <c r="BH758" s="662"/>
      <c r="BM758" s="662"/>
      <c r="DN758"/>
    </row>
    <row r="759" spans="11:118" s="3" customFormat="1" x14ac:dyDescent="0.25">
      <c r="K759" s="662"/>
      <c r="T759" s="662"/>
      <c r="Y759" s="662"/>
      <c r="AD759" s="662"/>
      <c r="AI759" s="662"/>
      <c r="AN759" s="662"/>
      <c r="AS759" s="662"/>
      <c r="AX759" s="662"/>
      <c r="BC759" s="662"/>
      <c r="BH759" s="662"/>
      <c r="BM759" s="662"/>
      <c r="DN759"/>
    </row>
    <row r="760" spans="11:118" s="3" customFormat="1" x14ac:dyDescent="0.25">
      <c r="K760" s="662"/>
      <c r="T760" s="662"/>
      <c r="Y760" s="662"/>
      <c r="AD760" s="662"/>
      <c r="AI760" s="662"/>
      <c r="AN760" s="662"/>
      <c r="AS760" s="662"/>
      <c r="AX760" s="662"/>
      <c r="BC760" s="662"/>
      <c r="BH760" s="662"/>
      <c r="BM760" s="662"/>
      <c r="DN760"/>
    </row>
    <row r="761" spans="11:118" s="3" customFormat="1" x14ac:dyDescent="0.25">
      <c r="K761" s="662"/>
      <c r="T761" s="662"/>
      <c r="Y761" s="662"/>
      <c r="AD761" s="662"/>
      <c r="AI761" s="662"/>
      <c r="AN761" s="662"/>
      <c r="AS761" s="662"/>
      <c r="AX761" s="662"/>
      <c r="BC761" s="662"/>
      <c r="BH761" s="662"/>
      <c r="BM761" s="662"/>
      <c r="DN761"/>
    </row>
    <row r="762" spans="11:118" s="3" customFormat="1" x14ac:dyDescent="0.25">
      <c r="K762" s="662"/>
      <c r="T762" s="662"/>
      <c r="Y762" s="662"/>
      <c r="AD762" s="662"/>
      <c r="AI762" s="662"/>
      <c r="AN762" s="662"/>
      <c r="AS762" s="662"/>
      <c r="AX762" s="662"/>
      <c r="BC762" s="662"/>
      <c r="BH762" s="662"/>
      <c r="BM762" s="662"/>
      <c r="DN762"/>
    </row>
    <row r="763" spans="11:118" s="3" customFormat="1" x14ac:dyDescent="0.25">
      <c r="K763" s="662"/>
      <c r="T763" s="662"/>
      <c r="Y763" s="662"/>
      <c r="AD763" s="662"/>
      <c r="AI763" s="662"/>
      <c r="AN763" s="662"/>
      <c r="AS763" s="662"/>
      <c r="AX763" s="662"/>
      <c r="BC763" s="662"/>
      <c r="BH763" s="662"/>
      <c r="BM763" s="662"/>
      <c r="DN763"/>
    </row>
    <row r="764" spans="11:118" s="3" customFormat="1" x14ac:dyDescent="0.25">
      <c r="K764" s="662"/>
      <c r="T764" s="662"/>
      <c r="Y764" s="662"/>
      <c r="AD764" s="662"/>
      <c r="AI764" s="662"/>
      <c r="AN764" s="662"/>
      <c r="AS764" s="662"/>
      <c r="AX764" s="662"/>
      <c r="BC764" s="662"/>
      <c r="BH764" s="662"/>
      <c r="BM764" s="662"/>
      <c r="DN764"/>
    </row>
    <row r="765" spans="11:118" s="3" customFormat="1" x14ac:dyDescent="0.25">
      <c r="K765" s="662"/>
      <c r="T765" s="662"/>
      <c r="Y765" s="662"/>
      <c r="AD765" s="662"/>
      <c r="AI765" s="662"/>
      <c r="AN765" s="662"/>
      <c r="AS765" s="662"/>
      <c r="AX765" s="662"/>
      <c r="BC765" s="662"/>
      <c r="BH765" s="662"/>
      <c r="BM765" s="662"/>
      <c r="DN765"/>
    </row>
    <row r="766" spans="11:118" s="3" customFormat="1" x14ac:dyDescent="0.25">
      <c r="K766" s="662"/>
      <c r="T766" s="662"/>
      <c r="Y766" s="662"/>
      <c r="AD766" s="662"/>
      <c r="AI766" s="662"/>
      <c r="AN766" s="662"/>
      <c r="AS766" s="662"/>
      <c r="AX766" s="662"/>
      <c r="BC766" s="662"/>
      <c r="BH766" s="662"/>
      <c r="BM766" s="662"/>
      <c r="DN766"/>
    </row>
    <row r="767" spans="11:118" s="3" customFormat="1" x14ac:dyDescent="0.25">
      <c r="K767" s="662"/>
      <c r="T767" s="662"/>
      <c r="Y767" s="662"/>
      <c r="AD767" s="662"/>
      <c r="AI767" s="662"/>
      <c r="AN767" s="662"/>
      <c r="AS767" s="662"/>
      <c r="AX767" s="662"/>
      <c r="BC767" s="662"/>
      <c r="BH767" s="662"/>
      <c r="BM767" s="662"/>
      <c r="DN767"/>
    </row>
    <row r="768" spans="11:118" s="3" customFormat="1" x14ac:dyDescent="0.25">
      <c r="K768" s="662"/>
      <c r="T768" s="662"/>
      <c r="Y768" s="662"/>
      <c r="AD768" s="662"/>
      <c r="AI768" s="662"/>
      <c r="AN768" s="662"/>
      <c r="AS768" s="662"/>
      <c r="AX768" s="662"/>
      <c r="BC768" s="662"/>
      <c r="BH768" s="662"/>
      <c r="BM768" s="662"/>
      <c r="DN768"/>
    </row>
    <row r="769" spans="11:118" s="3" customFormat="1" x14ac:dyDescent="0.25">
      <c r="K769" s="662"/>
      <c r="T769" s="662"/>
      <c r="Y769" s="662"/>
      <c r="AD769" s="662"/>
      <c r="AI769" s="662"/>
      <c r="AN769" s="662"/>
      <c r="AS769" s="662"/>
      <c r="AX769" s="662"/>
      <c r="BC769" s="662"/>
      <c r="BH769" s="662"/>
      <c r="BM769" s="662"/>
      <c r="DN769"/>
    </row>
    <row r="770" spans="11:118" s="3" customFormat="1" x14ac:dyDescent="0.25">
      <c r="K770" s="662"/>
      <c r="T770" s="662"/>
      <c r="Y770" s="662"/>
      <c r="AD770" s="662"/>
      <c r="AI770" s="662"/>
      <c r="AN770" s="662"/>
      <c r="AS770" s="662"/>
      <c r="AX770" s="662"/>
      <c r="BC770" s="662"/>
      <c r="BH770" s="662"/>
      <c r="BM770" s="662"/>
      <c r="DN770"/>
    </row>
    <row r="771" spans="11:118" s="3" customFormat="1" x14ac:dyDescent="0.25">
      <c r="K771" s="662"/>
      <c r="T771" s="662"/>
      <c r="Y771" s="662"/>
      <c r="AD771" s="662"/>
      <c r="AI771" s="662"/>
      <c r="AN771" s="662"/>
      <c r="AS771" s="662"/>
      <c r="AX771" s="662"/>
      <c r="BC771" s="662"/>
      <c r="BH771" s="662"/>
      <c r="BM771" s="662"/>
      <c r="DN771"/>
    </row>
    <row r="772" spans="11:118" s="3" customFormat="1" x14ac:dyDescent="0.25">
      <c r="K772" s="662"/>
      <c r="T772" s="662"/>
      <c r="Y772" s="662"/>
      <c r="AD772" s="662"/>
      <c r="AI772" s="662"/>
      <c r="AN772" s="662"/>
      <c r="AS772" s="662"/>
      <c r="AX772" s="662"/>
      <c r="BC772" s="662"/>
      <c r="BH772" s="662"/>
      <c r="BM772" s="662"/>
      <c r="DN772"/>
    </row>
    <row r="773" spans="11:118" s="3" customFormat="1" x14ac:dyDescent="0.25">
      <c r="K773" s="662"/>
      <c r="T773" s="662"/>
      <c r="Y773" s="662"/>
      <c r="AD773" s="662"/>
      <c r="AI773" s="662"/>
      <c r="AN773" s="662"/>
      <c r="AS773" s="662"/>
      <c r="AX773" s="662"/>
      <c r="BC773" s="662"/>
      <c r="BH773" s="662"/>
      <c r="BM773" s="662"/>
      <c r="DN773"/>
    </row>
    <row r="774" spans="11:118" s="3" customFormat="1" x14ac:dyDescent="0.25">
      <c r="K774" s="662"/>
      <c r="T774" s="662"/>
      <c r="Y774" s="662"/>
      <c r="AD774" s="662"/>
      <c r="AI774" s="662"/>
      <c r="AN774" s="662"/>
      <c r="AS774" s="662"/>
      <c r="AX774" s="662"/>
      <c r="BC774" s="662"/>
      <c r="BH774" s="662"/>
      <c r="BM774" s="662"/>
      <c r="DN774"/>
    </row>
    <row r="775" spans="11:118" s="3" customFormat="1" x14ac:dyDescent="0.25">
      <c r="K775" s="662"/>
      <c r="T775" s="662"/>
      <c r="Y775" s="662"/>
      <c r="AD775" s="662"/>
      <c r="AI775" s="662"/>
      <c r="AN775" s="662"/>
      <c r="AS775" s="662"/>
      <c r="AX775" s="662"/>
      <c r="BC775" s="662"/>
      <c r="BH775" s="662"/>
      <c r="BM775" s="662"/>
      <c r="DN775"/>
    </row>
    <row r="776" spans="11:118" s="3" customFormat="1" x14ac:dyDescent="0.25">
      <c r="K776" s="662"/>
      <c r="T776" s="662"/>
      <c r="Y776" s="662"/>
      <c r="AD776" s="662"/>
      <c r="AI776" s="662"/>
      <c r="AN776" s="662"/>
      <c r="AS776" s="662"/>
      <c r="AX776" s="662"/>
      <c r="BC776" s="662"/>
      <c r="BH776" s="662"/>
      <c r="BM776" s="662"/>
      <c r="DN776"/>
    </row>
    <row r="777" spans="11:118" s="3" customFormat="1" x14ac:dyDescent="0.25">
      <c r="K777" s="662"/>
      <c r="T777" s="662"/>
      <c r="Y777" s="662"/>
      <c r="AD777" s="662"/>
      <c r="AI777" s="662"/>
      <c r="AN777" s="662"/>
      <c r="AS777" s="662"/>
      <c r="AX777" s="662"/>
      <c r="BC777" s="662"/>
      <c r="BH777" s="662"/>
      <c r="BM777" s="662"/>
      <c r="DN777"/>
    </row>
    <row r="778" spans="11:118" s="3" customFormat="1" x14ac:dyDescent="0.25">
      <c r="K778" s="662"/>
      <c r="T778" s="662"/>
      <c r="Y778" s="662"/>
      <c r="AD778" s="662"/>
      <c r="AI778" s="662"/>
      <c r="AN778" s="662"/>
      <c r="AS778" s="662"/>
      <c r="AX778" s="662"/>
      <c r="BC778" s="662"/>
      <c r="BH778" s="662"/>
      <c r="BM778" s="662"/>
      <c r="DN778"/>
    </row>
    <row r="779" spans="11:118" s="3" customFormat="1" x14ac:dyDescent="0.25">
      <c r="K779" s="662"/>
      <c r="T779" s="662"/>
      <c r="Y779" s="662"/>
      <c r="AD779" s="662"/>
      <c r="AI779" s="662"/>
      <c r="AN779" s="662"/>
      <c r="AS779" s="662"/>
      <c r="AX779" s="662"/>
      <c r="BC779" s="662"/>
      <c r="BH779" s="662"/>
      <c r="BM779" s="662"/>
      <c r="DN779"/>
    </row>
    <row r="780" spans="11:118" s="3" customFormat="1" x14ac:dyDescent="0.25">
      <c r="K780" s="662"/>
      <c r="T780" s="662"/>
      <c r="Y780" s="662"/>
      <c r="AD780" s="662"/>
      <c r="AI780" s="662"/>
      <c r="AN780" s="662"/>
      <c r="AS780" s="662"/>
      <c r="AX780" s="662"/>
      <c r="BC780" s="662"/>
      <c r="BH780" s="662"/>
      <c r="BM780" s="662"/>
      <c r="DN780"/>
    </row>
    <row r="781" spans="11:118" s="3" customFormat="1" x14ac:dyDescent="0.25">
      <c r="K781" s="662"/>
      <c r="T781" s="662"/>
      <c r="Y781" s="662"/>
      <c r="AD781" s="662"/>
      <c r="AI781" s="662"/>
      <c r="AN781" s="662"/>
      <c r="AS781" s="662"/>
      <c r="AX781" s="662"/>
      <c r="BC781" s="662"/>
      <c r="BH781" s="662"/>
      <c r="BM781" s="662"/>
      <c r="DN781"/>
    </row>
    <row r="782" spans="11:118" s="3" customFormat="1" x14ac:dyDescent="0.25">
      <c r="K782" s="662"/>
      <c r="T782" s="662"/>
      <c r="Y782" s="662"/>
      <c r="AD782" s="662"/>
      <c r="AI782" s="662"/>
      <c r="AN782" s="662"/>
      <c r="AS782" s="662"/>
      <c r="AX782" s="662"/>
      <c r="BC782" s="662"/>
      <c r="BH782" s="662"/>
      <c r="BM782" s="662"/>
      <c r="DN782"/>
    </row>
    <row r="783" spans="11:118" s="3" customFormat="1" x14ac:dyDescent="0.25">
      <c r="K783" s="662"/>
      <c r="T783" s="662"/>
      <c r="Y783" s="662"/>
      <c r="AD783" s="662"/>
      <c r="AI783" s="662"/>
      <c r="AN783" s="662"/>
      <c r="AS783" s="662"/>
      <c r="AX783" s="662"/>
      <c r="BC783" s="662"/>
      <c r="BH783" s="662"/>
      <c r="BM783" s="662"/>
      <c r="DN783"/>
    </row>
    <row r="784" spans="11:118" s="3" customFormat="1" x14ac:dyDescent="0.25">
      <c r="K784" s="662"/>
      <c r="T784" s="662"/>
      <c r="Y784" s="662"/>
      <c r="AD784" s="662"/>
      <c r="AI784" s="662"/>
      <c r="AN784" s="662"/>
      <c r="AS784" s="662"/>
      <c r="AX784" s="662"/>
      <c r="BC784" s="662"/>
      <c r="BH784" s="662"/>
      <c r="BM784" s="662"/>
      <c r="DN784"/>
    </row>
    <row r="785" spans="11:118" s="3" customFormat="1" x14ac:dyDescent="0.25">
      <c r="K785" s="662"/>
      <c r="T785" s="662"/>
      <c r="Y785" s="662"/>
      <c r="AD785" s="662"/>
      <c r="AI785" s="662"/>
      <c r="AN785" s="662"/>
      <c r="AS785" s="662"/>
      <c r="AX785" s="662"/>
      <c r="BC785" s="662"/>
      <c r="BH785" s="662"/>
      <c r="BM785" s="662"/>
      <c r="DN785"/>
    </row>
    <row r="786" spans="11:118" s="3" customFormat="1" x14ac:dyDescent="0.25">
      <c r="K786" s="662"/>
      <c r="T786" s="662"/>
      <c r="Y786" s="662"/>
      <c r="AD786" s="662"/>
      <c r="AI786" s="662"/>
      <c r="AN786" s="662"/>
      <c r="AS786" s="662"/>
      <c r="AX786" s="662"/>
      <c r="BC786" s="662"/>
      <c r="BH786" s="662"/>
      <c r="BM786" s="662"/>
      <c r="DN786"/>
    </row>
    <row r="787" spans="11:118" s="3" customFormat="1" x14ac:dyDescent="0.25">
      <c r="K787" s="662"/>
      <c r="T787" s="662"/>
      <c r="Y787" s="662"/>
      <c r="AD787" s="662"/>
      <c r="AI787" s="662"/>
      <c r="AN787" s="662"/>
      <c r="AS787" s="662"/>
      <c r="AX787" s="662"/>
      <c r="BC787" s="662"/>
      <c r="BH787" s="662"/>
      <c r="BM787" s="662"/>
      <c r="DN787"/>
    </row>
    <row r="788" spans="11:118" s="3" customFormat="1" x14ac:dyDescent="0.25">
      <c r="K788" s="662"/>
      <c r="T788" s="662"/>
      <c r="Y788" s="662"/>
      <c r="AD788" s="662"/>
      <c r="AI788" s="662"/>
      <c r="AN788" s="662"/>
      <c r="AS788" s="662"/>
      <c r="AX788" s="662"/>
      <c r="BC788" s="662"/>
      <c r="BH788" s="662"/>
      <c r="BM788" s="662"/>
      <c r="DN788"/>
    </row>
    <row r="789" spans="11:118" s="3" customFormat="1" x14ac:dyDescent="0.25">
      <c r="K789" s="662"/>
      <c r="T789" s="662"/>
      <c r="Y789" s="662"/>
      <c r="AD789" s="662"/>
      <c r="AI789" s="662"/>
      <c r="AN789" s="662"/>
      <c r="AS789" s="662"/>
      <c r="AX789" s="662"/>
      <c r="BC789" s="662"/>
      <c r="BH789" s="662"/>
      <c r="BM789" s="662"/>
      <c r="DN789"/>
    </row>
    <row r="790" spans="11:118" s="3" customFormat="1" x14ac:dyDescent="0.25">
      <c r="K790" s="662"/>
      <c r="T790" s="662"/>
      <c r="Y790" s="662"/>
      <c r="AD790" s="662"/>
      <c r="AI790" s="662"/>
      <c r="AN790" s="662"/>
      <c r="AS790" s="662"/>
      <c r="AX790" s="662"/>
      <c r="BC790" s="662"/>
      <c r="BH790" s="662"/>
      <c r="BM790" s="662"/>
      <c r="DN790"/>
    </row>
    <row r="791" spans="11:118" s="3" customFormat="1" x14ac:dyDescent="0.25">
      <c r="K791" s="662"/>
      <c r="T791" s="662"/>
      <c r="Y791" s="662"/>
      <c r="AD791" s="662"/>
      <c r="AI791" s="662"/>
      <c r="AN791" s="662"/>
      <c r="AS791" s="662"/>
      <c r="AX791" s="662"/>
      <c r="BC791" s="662"/>
      <c r="BH791" s="662"/>
      <c r="BM791" s="662"/>
      <c r="DN791"/>
    </row>
    <row r="792" spans="11:118" s="3" customFormat="1" x14ac:dyDescent="0.25">
      <c r="K792" s="662"/>
      <c r="T792" s="662"/>
      <c r="Y792" s="662"/>
      <c r="AD792" s="662"/>
      <c r="AI792" s="662"/>
      <c r="AN792" s="662"/>
      <c r="AS792" s="662"/>
      <c r="AX792" s="662"/>
      <c r="BC792" s="662"/>
      <c r="BH792" s="662"/>
      <c r="BM792" s="662"/>
      <c r="DN792"/>
    </row>
    <row r="793" spans="11:118" s="3" customFormat="1" x14ac:dyDescent="0.25">
      <c r="K793" s="662"/>
      <c r="T793" s="662"/>
      <c r="Y793" s="662"/>
      <c r="AD793" s="662"/>
      <c r="AI793" s="662"/>
      <c r="AN793" s="662"/>
      <c r="AS793" s="662"/>
      <c r="AX793" s="662"/>
      <c r="BC793" s="662"/>
      <c r="BH793" s="662"/>
      <c r="BM793" s="662"/>
      <c r="DN793"/>
    </row>
    <row r="794" spans="11:118" s="3" customFormat="1" x14ac:dyDescent="0.25">
      <c r="K794" s="662"/>
      <c r="T794" s="662"/>
      <c r="Y794" s="662"/>
      <c r="AD794" s="662"/>
      <c r="AI794" s="662"/>
      <c r="AN794" s="662"/>
      <c r="AS794" s="662"/>
      <c r="AX794" s="662"/>
      <c r="BC794" s="662"/>
      <c r="BH794" s="662"/>
      <c r="BM794" s="662"/>
      <c r="DN794"/>
    </row>
    <row r="795" spans="11:118" s="3" customFormat="1" x14ac:dyDescent="0.25">
      <c r="K795" s="662"/>
      <c r="T795" s="662"/>
      <c r="Y795" s="662"/>
      <c r="AD795" s="662"/>
      <c r="AI795" s="662"/>
      <c r="AN795" s="662"/>
      <c r="AS795" s="662"/>
      <c r="AX795" s="662"/>
      <c r="BC795" s="662"/>
      <c r="BH795" s="662"/>
      <c r="BM795" s="662"/>
      <c r="DN795"/>
    </row>
    <row r="796" spans="11:118" s="3" customFormat="1" x14ac:dyDescent="0.25">
      <c r="K796" s="662"/>
      <c r="T796" s="662"/>
      <c r="Y796" s="662"/>
      <c r="AD796" s="662"/>
      <c r="AI796" s="662"/>
      <c r="AN796" s="662"/>
      <c r="AS796" s="662"/>
      <c r="AX796" s="662"/>
      <c r="BC796" s="662"/>
      <c r="BH796" s="662"/>
      <c r="BM796" s="662"/>
      <c r="DN796"/>
    </row>
    <row r="797" spans="11:118" s="3" customFormat="1" x14ac:dyDescent="0.25">
      <c r="K797" s="662"/>
      <c r="T797" s="662"/>
      <c r="Y797" s="662"/>
      <c r="AD797" s="662"/>
      <c r="AI797" s="662"/>
      <c r="AN797" s="662"/>
      <c r="AS797" s="662"/>
      <c r="AX797" s="662"/>
      <c r="BC797" s="662"/>
      <c r="BH797" s="662"/>
      <c r="BM797" s="662"/>
      <c r="DN797"/>
    </row>
    <row r="798" spans="11:118" s="3" customFormat="1" x14ac:dyDescent="0.25">
      <c r="K798" s="662"/>
      <c r="T798" s="662"/>
      <c r="Y798" s="662"/>
      <c r="AD798" s="662"/>
      <c r="AI798" s="662"/>
      <c r="AN798" s="662"/>
      <c r="AS798" s="662"/>
      <c r="AX798" s="662"/>
      <c r="BC798" s="662"/>
      <c r="BH798" s="662"/>
      <c r="BM798" s="662"/>
      <c r="DN798"/>
    </row>
    <row r="799" spans="11:118" s="3" customFormat="1" x14ac:dyDescent="0.25">
      <c r="K799" s="662"/>
      <c r="T799" s="662"/>
      <c r="Y799" s="662"/>
      <c r="AD799" s="662"/>
      <c r="AI799" s="662"/>
      <c r="AN799" s="662"/>
      <c r="AS799" s="662"/>
      <c r="AX799" s="662"/>
      <c r="BC799" s="662"/>
      <c r="BH799" s="662"/>
      <c r="BM799" s="662"/>
      <c r="DN799"/>
    </row>
    <row r="800" spans="11:118" s="3" customFormat="1" x14ac:dyDescent="0.25">
      <c r="K800" s="662"/>
      <c r="T800" s="662"/>
      <c r="Y800" s="662"/>
      <c r="AD800" s="662"/>
      <c r="AI800" s="662"/>
      <c r="AN800" s="662"/>
      <c r="AS800" s="662"/>
      <c r="AX800" s="662"/>
      <c r="BC800" s="662"/>
      <c r="BH800" s="662"/>
      <c r="BM800" s="662"/>
      <c r="DN800"/>
    </row>
    <row r="801" spans="11:118" s="3" customFormat="1" x14ac:dyDescent="0.25">
      <c r="K801" s="662"/>
      <c r="T801" s="662"/>
      <c r="Y801" s="662"/>
      <c r="AD801" s="662"/>
      <c r="AI801" s="662"/>
      <c r="AN801" s="662"/>
      <c r="AS801" s="662"/>
      <c r="AX801" s="662"/>
      <c r="BC801" s="662"/>
      <c r="BH801" s="662"/>
      <c r="BM801" s="662"/>
      <c r="DN801"/>
    </row>
    <row r="802" spans="11:118" s="3" customFormat="1" x14ac:dyDescent="0.25">
      <c r="K802" s="662"/>
      <c r="T802" s="662"/>
      <c r="Y802" s="662"/>
      <c r="AD802" s="662"/>
      <c r="AI802" s="662"/>
      <c r="AN802" s="662"/>
      <c r="AS802" s="662"/>
      <c r="AX802" s="662"/>
      <c r="BC802" s="662"/>
      <c r="BH802" s="662"/>
      <c r="BM802" s="662"/>
      <c r="DN802"/>
    </row>
    <row r="803" spans="11:118" s="3" customFormat="1" x14ac:dyDescent="0.25">
      <c r="K803" s="662"/>
      <c r="T803" s="662"/>
      <c r="Y803" s="662"/>
      <c r="AD803" s="662"/>
      <c r="AI803" s="662"/>
      <c r="AN803" s="662"/>
      <c r="AS803" s="662"/>
      <c r="AX803" s="662"/>
      <c r="BC803" s="662"/>
      <c r="BH803" s="662"/>
      <c r="BM803" s="662"/>
      <c r="DN803"/>
    </row>
    <row r="804" spans="11:118" s="3" customFormat="1" x14ac:dyDescent="0.25">
      <c r="K804" s="662"/>
      <c r="T804" s="662"/>
      <c r="Y804" s="662"/>
      <c r="AD804" s="662"/>
      <c r="AI804" s="662"/>
      <c r="AN804" s="662"/>
      <c r="AS804" s="662"/>
      <c r="AX804" s="662"/>
      <c r="BC804" s="662"/>
      <c r="BH804" s="662"/>
      <c r="BM804" s="662"/>
      <c r="DN804"/>
    </row>
    <row r="805" spans="11:118" s="3" customFormat="1" x14ac:dyDescent="0.25">
      <c r="K805" s="662"/>
      <c r="T805" s="662"/>
      <c r="Y805" s="662"/>
      <c r="AD805" s="662"/>
      <c r="AI805" s="662"/>
      <c r="AN805" s="662"/>
      <c r="AS805" s="662"/>
      <c r="AX805" s="662"/>
      <c r="BC805" s="662"/>
      <c r="BH805" s="662"/>
      <c r="BM805" s="662"/>
      <c r="DN805"/>
    </row>
    <row r="806" spans="11:118" s="3" customFormat="1" x14ac:dyDescent="0.25">
      <c r="K806" s="662"/>
      <c r="T806" s="662"/>
      <c r="Y806" s="662"/>
      <c r="AD806" s="662"/>
      <c r="AI806" s="662"/>
      <c r="AN806" s="662"/>
      <c r="AS806" s="662"/>
      <c r="AX806" s="662"/>
      <c r="BC806" s="662"/>
      <c r="BH806" s="662"/>
      <c r="BM806" s="662"/>
      <c r="DN806"/>
    </row>
    <row r="807" spans="11:118" s="3" customFormat="1" x14ac:dyDescent="0.25">
      <c r="K807" s="662"/>
      <c r="T807" s="662"/>
      <c r="Y807" s="662"/>
      <c r="AD807" s="662"/>
      <c r="AI807" s="662"/>
      <c r="AN807" s="662"/>
      <c r="AS807" s="662"/>
      <c r="AX807" s="662"/>
      <c r="BC807" s="662"/>
      <c r="BH807" s="662"/>
      <c r="BM807" s="662"/>
      <c r="DN807"/>
    </row>
    <row r="808" spans="11:118" s="3" customFormat="1" x14ac:dyDescent="0.25">
      <c r="K808" s="662"/>
      <c r="T808" s="662"/>
      <c r="Y808" s="662"/>
      <c r="AD808" s="662"/>
      <c r="AI808" s="662"/>
      <c r="AN808" s="662"/>
      <c r="AS808" s="662"/>
      <c r="AX808" s="662"/>
      <c r="BC808" s="662"/>
      <c r="BH808" s="662"/>
      <c r="BM808" s="662"/>
      <c r="DN808"/>
    </row>
    <row r="809" spans="11:118" s="3" customFormat="1" x14ac:dyDescent="0.25">
      <c r="K809" s="662"/>
      <c r="T809" s="662"/>
      <c r="Y809" s="662"/>
      <c r="AD809" s="662"/>
      <c r="AI809" s="662"/>
      <c r="AN809" s="662"/>
      <c r="AS809" s="662"/>
      <c r="AX809" s="662"/>
      <c r="BC809" s="662"/>
      <c r="BH809" s="662"/>
      <c r="BM809" s="662"/>
      <c r="DN809"/>
    </row>
    <row r="810" spans="11:118" s="3" customFormat="1" x14ac:dyDescent="0.25">
      <c r="K810" s="662"/>
      <c r="T810" s="662"/>
      <c r="Y810" s="662"/>
      <c r="AD810" s="662"/>
      <c r="AI810" s="662"/>
      <c r="AN810" s="662"/>
      <c r="AS810" s="662"/>
      <c r="AX810" s="662"/>
      <c r="BC810" s="662"/>
      <c r="BH810" s="662"/>
      <c r="BM810" s="662"/>
      <c r="DN810"/>
    </row>
    <row r="811" spans="11:118" s="3" customFormat="1" x14ac:dyDescent="0.25">
      <c r="K811" s="662"/>
      <c r="T811" s="662"/>
      <c r="Y811" s="662"/>
      <c r="AD811" s="662"/>
      <c r="AI811" s="662"/>
      <c r="AN811" s="662"/>
      <c r="AS811" s="662"/>
      <c r="AX811" s="662"/>
      <c r="BC811" s="662"/>
      <c r="BH811" s="662"/>
      <c r="BM811" s="662"/>
      <c r="DN811"/>
    </row>
    <row r="812" spans="11:118" s="3" customFormat="1" x14ac:dyDescent="0.25">
      <c r="K812" s="662"/>
      <c r="T812" s="662"/>
      <c r="Y812" s="662"/>
      <c r="AD812" s="662"/>
      <c r="AI812" s="662"/>
      <c r="AN812" s="662"/>
      <c r="AS812" s="662"/>
      <c r="AX812" s="662"/>
      <c r="BC812" s="662"/>
      <c r="BH812" s="662"/>
      <c r="BM812" s="662"/>
      <c r="DN812"/>
    </row>
    <row r="813" spans="11:118" s="3" customFormat="1" x14ac:dyDescent="0.25">
      <c r="K813" s="662"/>
      <c r="T813" s="662"/>
      <c r="Y813" s="662"/>
      <c r="AD813" s="662"/>
      <c r="AI813" s="662"/>
      <c r="AN813" s="662"/>
      <c r="AS813" s="662"/>
      <c r="AX813" s="662"/>
      <c r="BC813" s="662"/>
      <c r="BH813" s="662"/>
      <c r="BM813" s="662"/>
      <c r="DN813"/>
    </row>
    <row r="814" spans="11:118" s="3" customFormat="1" x14ac:dyDescent="0.25">
      <c r="K814" s="662"/>
      <c r="T814" s="662"/>
      <c r="Y814" s="662"/>
      <c r="AD814" s="662"/>
      <c r="AI814" s="662"/>
      <c r="AN814" s="662"/>
      <c r="AS814" s="662"/>
      <c r="AX814" s="662"/>
      <c r="BC814" s="662"/>
      <c r="BH814" s="662"/>
      <c r="BM814" s="662"/>
      <c r="DN814"/>
    </row>
    <row r="815" spans="11:118" s="3" customFormat="1" x14ac:dyDescent="0.25">
      <c r="K815" s="662"/>
      <c r="T815" s="662"/>
      <c r="Y815" s="662"/>
      <c r="AD815" s="662"/>
      <c r="AI815" s="662"/>
      <c r="AN815" s="662"/>
      <c r="AS815" s="662"/>
      <c r="AX815" s="662"/>
      <c r="BC815" s="662"/>
      <c r="BH815" s="662"/>
      <c r="BM815" s="662"/>
      <c r="DN815"/>
    </row>
    <row r="816" spans="11:118" s="3" customFormat="1" x14ac:dyDescent="0.25">
      <c r="K816" s="662"/>
      <c r="T816" s="662"/>
      <c r="Y816" s="662"/>
      <c r="AD816" s="662"/>
      <c r="AI816" s="662"/>
      <c r="AN816" s="662"/>
      <c r="AS816" s="662"/>
      <c r="AX816" s="662"/>
      <c r="BC816" s="662"/>
      <c r="BH816" s="662"/>
      <c r="BM816" s="662"/>
      <c r="DN816"/>
    </row>
    <row r="817" spans="11:118" s="3" customFormat="1" x14ac:dyDescent="0.25">
      <c r="K817" s="662"/>
      <c r="T817" s="662"/>
      <c r="Y817" s="662"/>
      <c r="AD817" s="662"/>
      <c r="AI817" s="662"/>
      <c r="AN817" s="662"/>
      <c r="AS817" s="662"/>
      <c r="AX817" s="662"/>
      <c r="BC817" s="662"/>
      <c r="BH817" s="662"/>
      <c r="BM817" s="662"/>
      <c r="DN817"/>
    </row>
    <row r="818" spans="11:118" s="3" customFormat="1" x14ac:dyDescent="0.25">
      <c r="K818" s="662"/>
      <c r="T818" s="662"/>
      <c r="Y818" s="662"/>
      <c r="AD818" s="662"/>
      <c r="AI818" s="662"/>
      <c r="AN818" s="662"/>
      <c r="AS818" s="662"/>
      <c r="AX818" s="662"/>
      <c r="BC818" s="662"/>
      <c r="BH818" s="662"/>
      <c r="BM818" s="662"/>
      <c r="DN818"/>
    </row>
    <row r="819" spans="11:118" s="3" customFormat="1" x14ac:dyDescent="0.25">
      <c r="K819" s="662"/>
      <c r="T819" s="662"/>
      <c r="Y819" s="662"/>
      <c r="AD819" s="662"/>
      <c r="AI819" s="662"/>
      <c r="AN819" s="662"/>
      <c r="AS819" s="662"/>
      <c r="AX819" s="662"/>
      <c r="BC819" s="662"/>
      <c r="BH819" s="662"/>
      <c r="BM819" s="662"/>
      <c r="DN819"/>
    </row>
    <row r="820" spans="11:118" s="3" customFormat="1" x14ac:dyDescent="0.25">
      <c r="K820" s="662"/>
      <c r="T820" s="662"/>
      <c r="Y820" s="662"/>
      <c r="AD820" s="662"/>
      <c r="AI820" s="662"/>
      <c r="AN820" s="662"/>
      <c r="AS820" s="662"/>
      <c r="AX820" s="662"/>
      <c r="BC820" s="662"/>
      <c r="BH820" s="662"/>
      <c r="BM820" s="662"/>
      <c r="DN820"/>
    </row>
    <row r="821" spans="11:118" s="3" customFormat="1" x14ac:dyDescent="0.25">
      <c r="K821" s="662"/>
      <c r="T821" s="662"/>
      <c r="Y821" s="662"/>
      <c r="AD821" s="662"/>
      <c r="AI821" s="662"/>
      <c r="AN821" s="662"/>
      <c r="AS821" s="662"/>
      <c r="AX821" s="662"/>
      <c r="BC821" s="662"/>
      <c r="BH821" s="662"/>
      <c r="BM821" s="662"/>
      <c r="DN821"/>
    </row>
    <row r="822" spans="11:118" s="3" customFormat="1" x14ac:dyDescent="0.25">
      <c r="K822" s="662"/>
      <c r="T822" s="662"/>
      <c r="Y822" s="662"/>
      <c r="AD822" s="662"/>
      <c r="AI822" s="662"/>
      <c r="AN822" s="662"/>
      <c r="AS822" s="662"/>
      <c r="AX822" s="662"/>
      <c r="BC822" s="662"/>
      <c r="BH822" s="662"/>
      <c r="BM822" s="662"/>
      <c r="DN822"/>
    </row>
    <row r="823" spans="11:118" s="3" customFormat="1" x14ac:dyDescent="0.25">
      <c r="K823" s="662"/>
      <c r="T823" s="662"/>
      <c r="Y823" s="662"/>
      <c r="AD823" s="662"/>
      <c r="AI823" s="662"/>
      <c r="AN823" s="662"/>
      <c r="AS823" s="662"/>
      <c r="AX823" s="662"/>
      <c r="BC823" s="662"/>
      <c r="BH823" s="662"/>
      <c r="BM823" s="662"/>
      <c r="DN823"/>
    </row>
    <row r="824" spans="11:118" s="3" customFormat="1" x14ac:dyDescent="0.25">
      <c r="K824" s="662"/>
      <c r="T824" s="662"/>
      <c r="Y824" s="662"/>
      <c r="AD824" s="662"/>
      <c r="AI824" s="662"/>
      <c r="AN824" s="662"/>
      <c r="AS824" s="662"/>
      <c r="AX824" s="662"/>
      <c r="BC824" s="662"/>
      <c r="BH824" s="662"/>
      <c r="BM824" s="662"/>
      <c r="DN824"/>
    </row>
    <row r="825" spans="11:118" s="3" customFormat="1" x14ac:dyDescent="0.25">
      <c r="K825" s="662"/>
      <c r="T825" s="662"/>
      <c r="Y825" s="662"/>
      <c r="AD825" s="662"/>
      <c r="AI825" s="662"/>
      <c r="AN825" s="662"/>
      <c r="AS825" s="662"/>
      <c r="AX825" s="662"/>
      <c r="BC825" s="662"/>
      <c r="BH825" s="662"/>
      <c r="BM825" s="662"/>
      <c r="DN825"/>
    </row>
    <row r="826" spans="11:118" s="3" customFormat="1" x14ac:dyDescent="0.25">
      <c r="K826" s="662"/>
      <c r="T826" s="662"/>
      <c r="Y826" s="662"/>
      <c r="AD826" s="662"/>
      <c r="AI826" s="662"/>
      <c r="AN826" s="662"/>
      <c r="AS826" s="662"/>
      <c r="AX826" s="662"/>
      <c r="BC826" s="662"/>
      <c r="BH826" s="662"/>
      <c r="BM826" s="662"/>
      <c r="DN826"/>
    </row>
    <row r="827" spans="11:118" s="3" customFormat="1" x14ac:dyDescent="0.25">
      <c r="K827" s="662"/>
      <c r="T827" s="662"/>
      <c r="Y827" s="662"/>
      <c r="AD827" s="662"/>
      <c r="AI827" s="662"/>
      <c r="AN827" s="662"/>
      <c r="AS827" s="662"/>
      <c r="AX827" s="662"/>
      <c r="BC827" s="662"/>
      <c r="BH827" s="662"/>
      <c r="BM827" s="662"/>
      <c r="DN827"/>
    </row>
    <row r="828" spans="11:118" s="3" customFormat="1" x14ac:dyDescent="0.25">
      <c r="K828" s="662"/>
      <c r="T828" s="662"/>
      <c r="Y828" s="662"/>
      <c r="AD828" s="662"/>
      <c r="AI828" s="662"/>
      <c r="AN828" s="662"/>
      <c r="AS828" s="662"/>
      <c r="AX828" s="662"/>
      <c r="BC828" s="662"/>
      <c r="BH828" s="662"/>
      <c r="BM828" s="662"/>
      <c r="DN828"/>
    </row>
    <row r="829" spans="11:118" s="3" customFormat="1" x14ac:dyDescent="0.25">
      <c r="K829" s="662"/>
      <c r="T829" s="662"/>
      <c r="Y829" s="662"/>
      <c r="AD829" s="662"/>
      <c r="AI829" s="662"/>
      <c r="AN829" s="662"/>
      <c r="AS829" s="662"/>
      <c r="AX829" s="662"/>
      <c r="BC829" s="662"/>
      <c r="BH829" s="662"/>
      <c r="BM829" s="662"/>
      <c r="DN829"/>
    </row>
    <row r="830" spans="11:118" s="3" customFormat="1" x14ac:dyDescent="0.25">
      <c r="K830" s="662"/>
      <c r="T830" s="662"/>
      <c r="Y830" s="662"/>
      <c r="AD830" s="662"/>
      <c r="AI830" s="662"/>
      <c r="AN830" s="662"/>
      <c r="AS830" s="662"/>
      <c r="AX830" s="662"/>
      <c r="BC830" s="662"/>
      <c r="BH830" s="662"/>
      <c r="BM830" s="662"/>
      <c r="DN830"/>
    </row>
    <row r="831" spans="11:118" s="3" customFormat="1" x14ac:dyDescent="0.25">
      <c r="K831" s="662"/>
      <c r="T831" s="662"/>
      <c r="Y831" s="662"/>
      <c r="AD831" s="662"/>
      <c r="AI831" s="662"/>
      <c r="AN831" s="662"/>
      <c r="AS831" s="662"/>
      <c r="AX831" s="662"/>
      <c r="BC831" s="662"/>
      <c r="BH831" s="662"/>
      <c r="BM831" s="662"/>
      <c r="DN831"/>
    </row>
    <row r="832" spans="11:118" s="3" customFormat="1" x14ac:dyDescent="0.25">
      <c r="K832" s="662"/>
      <c r="T832" s="662"/>
      <c r="Y832" s="662"/>
      <c r="AD832" s="662"/>
      <c r="AI832" s="662"/>
      <c r="AN832" s="662"/>
      <c r="AS832" s="662"/>
      <c r="AX832" s="662"/>
      <c r="BC832" s="662"/>
      <c r="BH832" s="662"/>
      <c r="BM832" s="662"/>
      <c r="DN832"/>
    </row>
    <row r="833" spans="11:118" s="3" customFormat="1" x14ac:dyDescent="0.25">
      <c r="K833" s="662"/>
      <c r="T833" s="662"/>
      <c r="Y833" s="662"/>
      <c r="AD833" s="662"/>
      <c r="AI833" s="662"/>
      <c r="AN833" s="662"/>
      <c r="AS833" s="662"/>
      <c r="AX833" s="662"/>
      <c r="BC833" s="662"/>
      <c r="BH833" s="662"/>
      <c r="BM833" s="662"/>
      <c r="DN833"/>
    </row>
    <row r="834" spans="11:118" s="3" customFormat="1" x14ac:dyDescent="0.25">
      <c r="K834" s="662"/>
      <c r="T834" s="662"/>
      <c r="Y834" s="662"/>
      <c r="AD834" s="662"/>
      <c r="AI834" s="662"/>
      <c r="AN834" s="662"/>
      <c r="AS834" s="662"/>
      <c r="AX834" s="662"/>
      <c r="BC834" s="662"/>
      <c r="BH834" s="662"/>
      <c r="BM834" s="662"/>
      <c r="DN834"/>
    </row>
    <row r="835" spans="11:118" s="3" customFormat="1" x14ac:dyDescent="0.25">
      <c r="K835" s="662"/>
      <c r="T835" s="662"/>
      <c r="Y835" s="662"/>
      <c r="AD835" s="662"/>
      <c r="AI835" s="662"/>
      <c r="AN835" s="662"/>
      <c r="AS835" s="662"/>
      <c r="AX835" s="662"/>
      <c r="BC835" s="662"/>
      <c r="BH835" s="662"/>
      <c r="BM835" s="662"/>
      <c r="DN835"/>
    </row>
    <row r="836" spans="11:118" s="3" customFormat="1" x14ac:dyDescent="0.25">
      <c r="K836" s="662"/>
      <c r="T836" s="662"/>
      <c r="Y836" s="662"/>
      <c r="AD836" s="662"/>
      <c r="AI836" s="662"/>
      <c r="AN836" s="662"/>
      <c r="AS836" s="662"/>
      <c r="AX836" s="662"/>
      <c r="BC836" s="662"/>
      <c r="BH836" s="662"/>
      <c r="BM836" s="662"/>
      <c r="DN836"/>
    </row>
    <row r="837" spans="11:118" s="3" customFormat="1" x14ac:dyDescent="0.25">
      <c r="K837" s="662"/>
      <c r="T837" s="662"/>
      <c r="Y837" s="662"/>
      <c r="AD837" s="662"/>
      <c r="AI837" s="662"/>
      <c r="AN837" s="662"/>
      <c r="AS837" s="662"/>
      <c r="AX837" s="662"/>
      <c r="BC837" s="662"/>
      <c r="BH837" s="662"/>
      <c r="BM837" s="662"/>
      <c r="DN837"/>
    </row>
    <row r="838" spans="11:118" s="3" customFormat="1" x14ac:dyDescent="0.25">
      <c r="K838" s="662"/>
      <c r="T838" s="662"/>
      <c r="Y838" s="662"/>
      <c r="AD838" s="662"/>
      <c r="AI838" s="662"/>
      <c r="AN838" s="662"/>
      <c r="AS838" s="662"/>
      <c r="AX838" s="662"/>
      <c r="BC838" s="662"/>
      <c r="BH838" s="662"/>
      <c r="BM838" s="662"/>
      <c r="DN838"/>
    </row>
    <row r="839" spans="11:118" s="3" customFormat="1" x14ac:dyDescent="0.25">
      <c r="K839" s="662"/>
      <c r="T839" s="662"/>
      <c r="Y839" s="662"/>
      <c r="AD839" s="662"/>
      <c r="AI839" s="662"/>
      <c r="AN839" s="662"/>
      <c r="AS839" s="662"/>
      <c r="AX839" s="662"/>
      <c r="BC839" s="662"/>
      <c r="BH839" s="662"/>
      <c r="BM839" s="662"/>
      <c r="DN839"/>
    </row>
    <row r="840" spans="11:118" s="3" customFormat="1" x14ac:dyDescent="0.25">
      <c r="K840" s="662"/>
      <c r="T840" s="662"/>
      <c r="Y840" s="662"/>
      <c r="AD840" s="662"/>
      <c r="AI840" s="662"/>
      <c r="AN840" s="662"/>
      <c r="AS840" s="662"/>
      <c r="AX840" s="662"/>
      <c r="BC840" s="662"/>
      <c r="BH840" s="662"/>
      <c r="BM840" s="662"/>
      <c r="DN840"/>
    </row>
    <row r="841" spans="11:118" s="3" customFormat="1" x14ac:dyDescent="0.25">
      <c r="K841" s="662"/>
      <c r="T841" s="662"/>
      <c r="Y841" s="662"/>
      <c r="AD841" s="662"/>
      <c r="AI841" s="662"/>
      <c r="AN841" s="662"/>
      <c r="AS841" s="662"/>
      <c r="AX841" s="662"/>
      <c r="BC841" s="662"/>
      <c r="BH841" s="662"/>
      <c r="BM841" s="662"/>
      <c r="DN841"/>
    </row>
    <row r="842" spans="11:118" s="3" customFormat="1" x14ac:dyDescent="0.25">
      <c r="K842" s="662"/>
      <c r="T842" s="662"/>
      <c r="Y842" s="662"/>
      <c r="AD842" s="662"/>
      <c r="AI842" s="662"/>
      <c r="AN842" s="662"/>
      <c r="AS842" s="662"/>
      <c r="AX842" s="662"/>
      <c r="BC842" s="662"/>
      <c r="BH842" s="662"/>
      <c r="BM842" s="662"/>
      <c r="DN842"/>
    </row>
    <row r="843" spans="11:118" s="3" customFormat="1" x14ac:dyDescent="0.25">
      <c r="K843" s="662"/>
      <c r="T843" s="662"/>
      <c r="Y843" s="662"/>
      <c r="AD843" s="662"/>
      <c r="AI843" s="662"/>
      <c r="AN843" s="662"/>
      <c r="AS843" s="662"/>
      <c r="AX843" s="662"/>
      <c r="BC843" s="662"/>
      <c r="BH843" s="662"/>
      <c r="BM843" s="662"/>
      <c r="DN843"/>
    </row>
    <row r="844" spans="11:118" s="3" customFormat="1" x14ac:dyDescent="0.25">
      <c r="K844" s="662"/>
      <c r="T844" s="662"/>
      <c r="Y844" s="662"/>
      <c r="AD844" s="662"/>
      <c r="AI844" s="662"/>
      <c r="AN844" s="662"/>
      <c r="AS844" s="662"/>
      <c r="AX844" s="662"/>
      <c r="BC844" s="662"/>
      <c r="BH844" s="662"/>
      <c r="BM844" s="662"/>
      <c r="DN844"/>
    </row>
    <row r="845" spans="11:118" s="3" customFormat="1" x14ac:dyDescent="0.25">
      <c r="K845" s="662"/>
      <c r="T845" s="662"/>
      <c r="Y845" s="662"/>
      <c r="AD845" s="662"/>
      <c r="AI845" s="662"/>
      <c r="AN845" s="662"/>
      <c r="AS845" s="662"/>
      <c r="AX845" s="662"/>
      <c r="BC845" s="662"/>
      <c r="BH845" s="662"/>
      <c r="BM845" s="662"/>
      <c r="DN845"/>
    </row>
    <row r="846" spans="11:118" s="3" customFormat="1" x14ac:dyDescent="0.25">
      <c r="K846" s="662"/>
      <c r="T846" s="662"/>
      <c r="Y846" s="662"/>
      <c r="AD846" s="662"/>
      <c r="AI846" s="662"/>
      <c r="AN846" s="662"/>
      <c r="AS846" s="662"/>
      <c r="AX846" s="662"/>
      <c r="BC846" s="662"/>
      <c r="BH846" s="662"/>
      <c r="BM846" s="662"/>
      <c r="DN846"/>
    </row>
    <row r="847" spans="11:118" s="3" customFormat="1" x14ac:dyDescent="0.25">
      <c r="K847" s="662"/>
      <c r="T847" s="662"/>
      <c r="Y847" s="662"/>
      <c r="AD847" s="662"/>
      <c r="AI847" s="662"/>
      <c r="AN847" s="662"/>
      <c r="AS847" s="662"/>
      <c r="AX847" s="662"/>
      <c r="BC847" s="662"/>
      <c r="BH847" s="662"/>
      <c r="BM847" s="662"/>
      <c r="DN847"/>
    </row>
    <row r="848" spans="11:118" s="3" customFormat="1" x14ac:dyDescent="0.25">
      <c r="K848" s="662"/>
      <c r="T848" s="662"/>
      <c r="Y848" s="662"/>
      <c r="AD848" s="662"/>
      <c r="AI848" s="662"/>
      <c r="AN848" s="662"/>
      <c r="AS848" s="662"/>
      <c r="AX848" s="662"/>
      <c r="BC848" s="662"/>
      <c r="BH848" s="662"/>
      <c r="BM848" s="662"/>
      <c r="DN848"/>
    </row>
    <row r="849" spans="11:118" s="3" customFormat="1" x14ac:dyDescent="0.25">
      <c r="K849" s="662"/>
      <c r="T849" s="662"/>
      <c r="Y849" s="662"/>
      <c r="AD849" s="662"/>
      <c r="AI849" s="662"/>
      <c r="AN849" s="662"/>
      <c r="AS849" s="662"/>
      <c r="AX849" s="662"/>
      <c r="BC849" s="662"/>
      <c r="BH849" s="662"/>
      <c r="BM849" s="662"/>
      <c r="DN849"/>
    </row>
    <row r="850" spans="11:118" s="3" customFormat="1" x14ac:dyDescent="0.25">
      <c r="K850" s="662"/>
      <c r="T850" s="662"/>
      <c r="Y850" s="662"/>
      <c r="AD850" s="662"/>
      <c r="AI850" s="662"/>
      <c r="AN850" s="662"/>
      <c r="AS850" s="662"/>
      <c r="AX850" s="662"/>
      <c r="BC850" s="662"/>
      <c r="BH850" s="662"/>
      <c r="BM850" s="662"/>
      <c r="DN850"/>
    </row>
    <row r="851" spans="11:118" s="3" customFormat="1" x14ac:dyDescent="0.25">
      <c r="K851" s="662"/>
      <c r="T851" s="662"/>
      <c r="Y851" s="662"/>
      <c r="AD851" s="662"/>
      <c r="AI851" s="662"/>
      <c r="AN851" s="662"/>
      <c r="AS851" s="662"/>
      <c r="AX851" s="662"/>
      <c r="BC851" s="662"/>
      <c r="BH851" s="662"/>
      <c r="BM851" s="662"/>
      <c r="DN851"/>
    </row>
    <row r="852" spans="11:118" s="3" customFormat="1" x14ac:dyDescent="0.25">
      <c r="K852" s="662"/>
      <c r="T852" s="662"/>
      <c r="Y852" s="662"/>
      <c r="AD852" s="662"/>
      <c r="AI852" s="662"/>
      <c r="AN852" s="662"/>
      <c r="AS852" s="662"/>
      <c r="AX852" s="662"/>
      <c r="BC852" s="662"/>
      <c r="BH852" s="662"/>
      <c r="BM852" s="662"/>
      <c r="DN852"/>
    </row>
    <row r="853" spans="11:118" s="3" customFormat="1" x14ac:dyDescent="0.25">
      <c r="K853" s="662"/>
      <c r="T853" s="662"/>
      <c r="Y853" s="662"/>
      <c r="AD853" s="662"/>
      <c r="AI853" s="662"/>
      <c r="AN853" s="662"/>
      <c r="AS853" s="662"/>
      <c r="AX853" s="662"/>
      <c r="BC853" s="662"/>
      <c r="BH853" s="662"/>
      <c r="BM853" s="662"/>
      <c r="DN853"/>
    </row>
    <row r="854" spans="11:118" s="3" customFormat="1" x14ac:dyDescent="0.25">
      <c r="K854" s="662"/>
      <c r="T854" s="662"/>
      <c r="Y854" s="662"/>
      <c r="AD854" s="662"/>
      <c r="AI854" s="662"/>
      <c r="AN854" s="662"/>
      <c r="AS854" s="662"/>
      <c r="AX854" s="662"/>
      <c r="BC854" s="662"/>
      <c r="BH854" s="662"/>
      <c r="BM854" s="662"/>
      <c r="DN854"/>
    </row>
    <row r="855" spans="11:118" s="3" customFormat="1" x14ac:dyDescent="0.25">
      <c r="K855" s="662"/>
      <c r="T855" s="662"/>
      <c r="Y855" s="662"/>
      <c r="AD855" s="662"/>
      <c r="AI855" s="662"/>
      <c r="AN855" s="662"/>
      <c r="AS855" s="662"/>
      <c r="AX855" s="662"/>
      <c r="BC855" s="662"/>
      <c r="BH855" s="662"/>
      <c r="BM855" s="662"/>
      <c r="DN855"/>
    </row>
    <row r="856" spans="11:118" s="3" customFormat="1" x14ac:dyDescent="0.25">
      <c r="K856" s="662"/>
      <c r="T856" s="662"/>
      <c r="Y856" s="662"/>
      <c r="AD856" s="662"/>
      <c r="AI856" s="662"/>
      <c r="AN856" s="662"/>
      <c r="AS856" s="662"/>
      <c r="AX856" s="662"/>
      <c r="BC856" s="662"/>
      <c r="BH856" s="662"/>
      <c r="BM856" s="662"/>
      <c r="DN856"/>
    </row>
    <row r="857" spans="11:118" s="3" customFormat="1" x14ac:dyDescent="0.25">
      <c r="K857" s="662"/>
      <c r="T857" s="662"/>
      <c r="Y857" s="662"/>
      <c r="AD857" s="662"/>
      <c r="AI857" s="662"/>
      <c r="AN857" s="662"/>
      <c r="AS857" s="662"/>
      <c r="AX857" s="662"/>
      <c r="BC857" s="662"/>
      <c r="BH857" s="662"/>
      <c r="BM857" s="662"/>
      <c r="DN857"/>
    </row>
    <row r="858" spans="11:118" s="3" customFormat="1" x14ac:dyDescent="0.25">
      <c r="K858" s="662"/>
      <c r="T858" s="662"/>
      <c r="Y858" s="662"/>
      <c r="AD858" s="662"/>
      <c r="AI858" s="662"/>
      <c r="AN858" s="662"/>
      <c r="AS858" s="662"/>
      <c r="AX858" s="662"/>
      <c r="BC858" s="662"/>
      <c r="BH858" s="662"/>
      <c r="BM858" s="662"/>
      <c r="DN858"/>
    </row>
    <row r="859" spans="11:118" s="3" customFormat="1" x14ac:dyDescent="0.25">
      <c r="K859" s="662"/>
      <c r="T859" s="662"/>
      <c r="Y859" s="662"/>
      <c r="AD859" s="662"/>
      <c r="AI859" s="662"/>
      <c r="AN859" s="662"/>
      <c r="AS859" s="662"/>
      <c r="AX859" s="662"/>
      <c r="BC859" s="662"/>
      <c r="BH859" s="662"/>
      <c r="BM859" s="662"/>
      <c r="DN859"/>
    </row>
    <row r="860" spans="11:118" s="3" customFormat="1" x14ac:dyDescent="0.25">
      <c r="K860" s="662"/>
      <c r="T860" s="662"/>
      <c r="Y860" s="662"/>
      <c r="AD860" s="662"/>
      <c r="AI860" s="662"/>
      <c r="AN860" s="662"/>
      <c r="AS860" s="662"/>
      <c r="AX860" s="662"/>
      <c r="BC860" s="662"/>
      <c r="BH860" s="662"/>
      <c r="BM860" s="662"/>
      <c r="DN860"/>
    </row>
    <row r="861" spans="11:118" s="3" customFormat="1" x14ac:dyDescent="0.25">
      <c r="K861" s="662"/>
      <c r="T861" s="662"/>
      <c r="Y861" s="662"/>
      <c r="AD861" s="662"/>
      <c r="AI861" s="662"/>
      <c r="AN861" s="662"/>
      <c r="AS861" s="662"/>
      <c r="AX861" s="662"/>
      <c r="BC861" s="662"/>
      <c r="BH861" s="662"/>
      <c r="BM861" s="662"/>
      <c r="DN861"/>
    </row>
    <row r="862" spans="11:118" s="3" customFormat="1" x14ac:dyDescent="0.25">
      <c r="K862" s="662"/>
      <c r="T862" s="662"/>
      <c r="Y862" s="662"/>
      <c r="AD862" s="662"/>
      <c r="AI862" s="662"/>
      <c r="AN862" s="662"/>
      <c r="AS862" s="662"/>
      <c r="AX862" s="662"/>
      <c r="BC862" s="662"/>
      <c r="BH862" s="662"/>
      <c r="BM862" s="662"/>
      <c r="DN862"/>
    </row>
    <row r="863" spans="11:118" s="3" customFormat="1" x14ac:dyDescent="0.25">
      <c r="K863" s="662"/>
      <c r="T863" s="662"/>
      <c r="Y863" s="662"/>
      <c r="AD863" s="662"/>
      <c r="AI863" s="662"/>
      <c r="AN863" s="662"/>
      <c r="AS863" s="662"/>
      <c r="AX863" s="662"/>
      <c r="BC863" s="662"/>
      <c r="BH863" s="662"/>
      <c r="BM863" s="662"/>
      <c r="DN863"/>
    </row>
    <row r="864" spans="11:118" s="3" customFormat="1" x14ac:dyDescent="0.25">
      <c r="K864" s="662"/>
      <c r="T864" s="662"/>
      <c r="Y864" s="662"/>
      <c r="AD864" s="662"/>
      <c r="AI864" s="662"/>
      <c r="AN864" s="662"/>
      <c r="AS864" s="662"/>
      <c r="AX864" s="662"/>
      <c r="BC864" s="662"/>
      <c r="BH864" s="662"/>
      <c r="BM864" s="662"/>
      <c r="DN864"/>
    </row>
    <row r="865" spans="11:118" s="3" customFormat="1" x14ac:dyDescent="0.25">
      <c r="K865" s="662"/>
      <c r="T865" s="662"/>
      <c r="Y865" s="662"/>
      <c r="AD865" s="662"/>
      <c r="AI865" s="662"/>
      <c r="AN865" s="662"/>
      <c r="AS865" s="662"/>
      <c r="AX865" s="662"/>
      <c r="BC865" s="662"/>
      <c r="BH865" s="662"/>
      <c r="BM865" s="662"/>
      <c r="DN865"/>
    </row>
    <row r="866" spans="11:118" s="3" customFormat="1" x14ac:dyDescent="0.25">
      <c r="K866" s="662"/>
      <c r="T866" s="662"/>
      <c r="Y866" s="662"/>
      <c r="AD866" s="662"/>
      <c r="AI866" s="662"/>
      <c r="AN866" s="662"/>
      <c r="AS866" s="662"/>
      <c r="AX866" s="662"/>
      <c r="BC866" s="662"/>
      <c r="BH866" s="662"/>
      <c r="BM866" s="662"/>
      <c r="DN866"/>
    </row>
    <row r="867" spans="11:118" s="3" customFormat="1" x14ac:dyDescent="0.25">
      <c r="K867" s="662"/>
      <c r="T867" s="662"/>
      <c r="Y867" s="662"/>
      <c r="AD867" s="662"/>
      <c r="AI867" s="662"/>
      <c r="AN867" s="662"/>
      <c r="AS867" s="662"/>
      <c r="AX867" s="662"/>
      <c r="BC867" s="662"/>
      <c r="BH867" s="662"/>
      <c r="BM867" s="662"/>
      <c r="DN867"/>
    </row>
    <row r="868" spans="11:118" s="3" customFormat="1" x14ac:dyDescent="0.25">
      <c r="K868" s="662"/>
      <c r="T868" s="662"/>
      <c r="Y868" s="662"/>
      <c r="AD868" s="662"/>
      <c r="AI868" s="662"/>
      <c r="AN868" s="662"/>
      <c r="AS868" s="662"/>
      <c r="AX868" s="662"/>
      <c r="BC868" s="662"/>
      <c r="BH868" s="662"/>
      <c r="BM868" s="662"/>
      <c r="DN868"/>
    </row>
    <row r="869" spans="11:118" s="3" customFormat="1" x14ac:dyDescent="0.25">
      <c r="K869" s="662"/>
      <c r="T869" s="662"/>
      <c r="Y869" s="662"/>
      <c r="AD869" s="662"/>
      <c r="AI869" s="662"/>
      <c r="AN869" s="662"/>
      <c r="AS869" s="662"/>
      <c r="AX869" s="662"/>
      <c r="BC869" s="662"/>
      <c r="BH869" s="662"/>
      <c r="BM869" s="662"/>
      <c r="DN869"/>
    </row>
    <row r="870" spans="11:118" s="3" customFormat="1" x14ac:dyDescent="0.25">
      <c r="K870" s="662"/>
      <c r="T870" s="662"/>
      <c r="Y870" s="662"/>
      <c r="AD870" s="662"/>
      <c r="AI870" s="662"/>
      <c r="AN870" s="662"/>
      <c r="AS870" s="662"/>
      <c r="AX870" s="662"/>
      <c r="BC870" s="662"/>
      <c r="BH870" s="662"/>
      <c r="BM870" s="662"/>
      <c r="DN870"/>
    </row>
    <row r="871" spans="11:118" s="3" customFormat="1" x14ac:dyDescent="0.25">
      <c r="K871" s="662"/>
      <c r="T871" s="662"/>
      <c r="Y871" s="662"/>
      <c r="AD871" s="662"/>
      <c r="AI871" s="662"/>
      <c r="AN871" s="662"/>
      <c r="AS871" s="662"/>
      <c r="AX871" s="662"/>
      <c r="BC871" s="662"/>
      <c r="BH871" s="662"/>
      <c r="BM871" s="662"/>
      <c r="DN871"/>
    </row>
    <row r="872" spans="11:118" s="3" customFormat="1" x14ac:dyDescent="0.25">
      <c r="K872" s="662"/>
      <c r="T872" s="662"/>
      <c r="Y872" s="662"/>
      <c r="AD872" s="662"/>
      <c r="AI872" s="662"/>
      <c r="AN872" s="662"/>
      <c r="AS872" s="662"/>
      <c r="AX872" s="662"/>
      <c r="BC872" s="662"/>
      <c r="BH872" s="662"/>
      <c r="BM872" s="662"/>
      <c r="DN872"/>
    </row>
    <row r="873" spans="11:118" s="3" customFormat="1" x14ac:dyDescent="0.25">
      <c r="K873" s="662"/>
      <c r="T873" s="662"/>
      <c r="Y873" s="662"/>
      <c r="AD873" s="662"/>
      <c r="AI873" s="662"/>
      <c r="AN873" s="662"/>
      <c r="AS873" s="662"/>
      <c r="AX873" s="662"/>
      <c r="BC873" s="662"/>
      <c r="BH873" s="662"/>
      <c r="BM873" s="662"/>
      <c r="DN873"/>
    </row>
    <row r="874" spans="11:118" s="3" customFormat="1" x14ac:dyDescent="0.25">
      <c r="K874" s="662"/>
      <c r="T874" s="662"/>
      <c r="Y874" s="662"/>
      <c r="AD874" s="662"/>
      <c r="AI874" s="662"/>
      <c r="AN874" s="662"/>
      <c r="AS874" s="662"/>
      <c r="AX874" s="662"/>
      <c r="BC874" s="662"/>
      <c r="BH874" s="662"/>
      <c r="BM874" s="662"/>
      <c r="DN874"/>
    </row>
    <row r="875" spans="11:118" s="3" customFormat="1" x14ac:dyDescent="0.25">
      <c r="K875" s="662"/>
      <c r="T875" s="662"/>
      <c r="Y875" s="662"/>
      <c r="AD875" s="662"/>
      <c r="AI875" s="662"/>
      <c r="AN875" s="662"/>
      <c r="AS875" s="662"/>
      <c r="AX875" s="662"/>
      <c r="BC875" s="662"/>
      <c r="BH875" s="662"/>
      <c r="BM875" s="662"/>
      <c r="DN875"/>
    </row>
    <row r="876" spans="11:118" s="3" customFormat="1" x14ac:dyDescent="0.25">
      <c r="K876" s="662"/>
      <c r="T876" s="662"/>
      <c r="Y876" s="662"/>
      <c r="AD876" s="662"/>
      <c r="AI876" s="662"/>
      <c r="AN876" s="662"/>
      <c r="AS876" s="662"/>
      <c r="AX876" s="662"/>
      <c r="BC876" s="662"/>
      <c r="BH876" s="662"/>
      <c r="BM876" s="662"/>
      <c r="DN876"/>
    </row>
    <row r="877" spans="11:118" s="3" customFormat="1" x14ac:dyDescent="0.25">
      <c r="K877" s="662"/>
      <c r="T877" s="662"/>
      <c r="Y877" s="662"/>
      <c r="AD877" s="662"/>
      <c r="AI877" s="662"/>
      <c r="AN877" s="662"/>
      <c r="AS877" s="662"/>
      <c r="AX877" s="662"/>
      <c r="BC877" s="662"/>
      <c r="BH877" s="662"/>
      <c r="BM877" s="662"/>
      <c r="DN877"/>
    </row>
    <row r="878" spans="11:118" s="3" customFormat="1" x14ac:dyDescent="0.25">
      <c r="K878" s="662"/>
      <c r="T878" s="662"/>
      <c r="Y878" s="662"/>
      <c r="AD878" s="662"/>
      <c r="AI878" s="662"/>
      <c r="AN878" s="662"/>
      <c r="AS878" s="662"/>
      <c r="AX878" s="662"/>
      <c r="BC878" s="662"/>
      <c r="BH878" s="662"/>
      <c r="BM878" s="662"/>
      <c r="DN878"/>
    </row>
    <row r="879" spans="11:118" s="3" customFormat="1" x14ac:dyDescent="0.25">
      <c r="K879" s="662"/>
      <c r="T879" s="662"/>
      <c r="Y879" s="662"/>
      <c r="AD879" s="662"/>
      <c r="AI879" s="662"/>
      <c r="AN879" s="662"/>
      <c r="AS879" s="662"/>
      <c r="AX879" s="662"/>
      <c r="BC879" s="662"/>
      <c r="BH879" s="662"/>
      <c r="BM879" s="662"/>
      <c r="DN879"/>
    </row>
    <row r="880" spans="11:118" s="3" customFormat="1" x14ac:dyDescent="0.25">
      <c r="K880" s="662"/>
      <c r="T880" s="662"/>
      <c r="Y880" s="662"/>
      <c r="AD880" s="662"/>
      <c r="AI880" s="662"/>
      <c r="AN880" s="662"/>
      <c r="AS880" s="662"/>
      <c r="AX880" s="662"/>
      <c r="BC880" s="662"/>
      <c r="BH880" s="662"/>
      <c r="BM880" s="662"/>
      <c r="DN880"/>
    </row>
    <row r="881" spans="11:118" s="3" customFormat="1" x14ac:dyDescent="0.25">
      <c r="K881" s="662"/>
      <c r="T881" s="662"/>
      <c r="Y881" s="662"/>
      <c r="AD881" s="662"/>
      <c r="AI881" s="662"/>
      <c r="AN881" s="662"/>
      <c r="AS881" s="662"/>
      <c r="AX881" s="662"/>
      <c r="BC881" s="662"/>
      <c r="BH881" s="662"/>
      <c r="BM881" s="662"/>
      <c r="DN881"/>
    </row>
    <row r="882" spans="11:118" s="3" customFormat="1" x14ac:dyDescent="0.25">
      <c r="K882" s="662"/>
      <c r="T882" s="662"/>
      <c r="Y882" s="662"/>
      <c r="AD882" s="662"/>
      <c r="AI882" s="662"/>
      <c r="AN882" s="662"/>
      <c r="AS882" s="662"/>
      <c r="AX882" s="662"/>
      <c r="BC882" s="662"/>
      <c r="BH882" s="662"/>
      <c r="BM882" s="662"/>
      <c r="DN882"/>
    </row>
    <row r="883" spans="11:118" s="3" customFormat="1" x14ac:dyDescent="0.25">
      <c r="K883" s="662"/>
      <c r="T883" s="662"/>
      <c r="Y883" s="662"/>
      <c r="AD883" s="662"/>
      <c r="AI883" s="662"/>
      <c r="AN883" s="662"/>
      <c r="AS883" s="662"/>
      <c r="AX883" s="662"/>
      <c r="BC883" s="662"/>
      <c r="BH883" s="662"/>
      <c r="BM883" s="662"/>
      <c r="DN883"/>
    </row>
    <row r="884" spans="11:118" s="3" customFormat="1" x14ac:dyDescent="0.25">
      <c r="K884" s="662"/>
      <c r="T884" s="662"/>
      <c r="Y884" s="662"/>
      <c r="AD884" s="662"/>
      <c r="AI884" s="662"/>
      <c r="AN884" s="662"/>
      <c r="AS884" s="662"/>
      <c r="AX884" s="662"/>
      <c r="BC884" s="662"/>
      <c r="BH884" s="662"/>
      <c r="BM884" s="662"/>
      <c r="DN884"/>
    </row>
    <row r="885" spans="11:118" s="3" customFormat="1" x14ac:dyDescent="0.25">
      <c r="K885" s="662"/>
      <c r="T885" s="662"/>
      <c r="Y885" s="662"/>
      <c r="AD885" s="662"/>
      <c r="AI885" s="662"/>
      <c r="AN885" s="662"/>
      <c r="AS885" s="662"/>
      <c r="AX885" s="662"/>
      <c r="BC885" s="662"/>
      <c r="BH885" s="662"/>
      <c r="BM885" s="662"/>
      <c r="DN885"/>
    </row>
    <row r="886" spans="11:118" s="3" customFormat="1" x14ac:dyDescent="0.25">
      <c r="K886" s="662"/>
      <c r="T886" s="662"/>
      <c r="Y886" s="662"/>
      <c r="AD886" s="662"/>
      <c r="AI886" s="662"/>
      <c r="AN886" s="662"/>
      <c r="AS886" s="662"/>
      <c r="AX886" s="662"/>
      <c r="BC886" s="662"/>
      <c r="BH886" s="662"/>
      <c r="BM886" s="662"/>
      <c r="DN886"/>
    </row>
    <row r="887" spans="11:118" s="3" customFormat="1" x14ac:dyDescent="0.25">
      <c r="K887" s="662"/>
      <c r="T887" s="662"/>
      <c r="Y887" s="662"/>
      <c r="AD887" s="662"/>
      <c r="AI887" s="662"/>
      <c r="AN887" s="662"/>
      <c r="AS887" s="662"/>
      <c r="AX887" s="662"/>
      <c r="BC887" s="662"/>
      <c r="BH887" s="662"/>
      <c r="BM887" s="662"/>
      <c r="DN887"/>
    </row>
    <row r="888" spans="11:118" s="3" customFormat="1" x14ac:dyDescent="0.25">
      <c r="K888" s="662"/>
      <c r="T888" s="662"/>
      <c r="Y888" s="662"/>
      <c r="AD888" s="662"/>
      <c r="AI888" s="662"/>
      <c r="AN888" s="662"/>
      <c r="AS888" s="662"/>
      <c r="AX888" s="662"/>
      <c r="BC888" s="662"/>
      <c r="BH888" s="662"/>
      <c r="BM888" s="662"/>
      <c r="DN888"/>
    </row>
    <row r="889" spans="11:118" s="3" customFormat="1" x14ac:dyDescent="0.25">
      <c r="K889" s="662"/>
      <c r="T889" s="662"/>
      <c r="Y889" s="662"/>
      <c r="AD889" s="662"/>
      <c r="AI889" s="662"/>
      <c r="AN889" s="662"/>
      <c r="AS889" s="662"/>
      <c r="AX889" s="662"/>
      <c r="BC889" s="662"/>
      <c r="BH889" s="662"/>
      <c r="BM889" s="662"/>
      <c r="DN889"/>
    </row>
    <row r="890" spans="11:118" s="3" customFormat="1" x14ac:dyDescent="0.25">
      <c r="K890" s="662"/>
      <c r="T890" s="662"/>
      <c r="Y890" s="662"/>
      <c r="AD890" s="662"/>
      <c r="AI890" s="662"/>
      <c r="AN890" s="662"/>
      <c r="AS890" s="662"/>
      <c r="AX890" s="662"/>
      <c r="BC890" s="662"/>
      <c r="BH890" s="662"/>
      <c r="BM890" s="662"/>
      <c r="DN890"/>
    </row>
    <row r="891" spans="11:118" s="3" customFormat="1" x14ac:dyDescent="0.25">
      <c r="K891" s="662"/>
      <c r="T891" s="662"/>
      <c r="Y891" s="662"/>
      <c r="AD891" s="662"/>
      <c r="AI891" s="662"/>
      <c r="AN891" s="662"/>
      <c r="AS891" s="662"/>
      <c r="AX891" s="662"/>
      <c r="BC891" s="662"/>
      <c r="BH891" s="662"/>
      <c r="BM891" s="662"/>
      <c r="DN891"/>
    </row>
    <row r="892" spans="11:118" s="3" customFormat="1" x14ac:dyDescent="0.25">
      <c r="K892" s="662"/>
      <c r="T892" s="662"/>
      <c r="Y892" s="662"/>
      <c r="AD892" s="662"/>
      <c r="AI892" s="662"/>
      <c r="AN892" s="662"/>
      <c r="AS892" s="662"/>
      <c r="AX892" s="662"/>
      <c r="BC892" s="662"/>
      <c r="BH892" s="662"/>
      <c r="BM892" s="662"/>
      <c r="DN892"/>
    </row>
    <row r="893" spans="11:118" s="3" customFormat="1" x14ac:dyDescent="0.25">
      <c r="K893" s="662"/>
      <c r="T893" s="662"/>
      <c r="Y893" s="662"/>
      <c r="AD893" s="662"/>
      <c r="AI893" s="662"/>
      <c r="AN893" s="662"/>
      <c r="AS893" s="662"/>
      <c r="AX893" s="662"/>
      <c r="BC893" s="662"/>
      <c r="BH893" s="662"/>
      <c r="BM893" s="662"/>
      <c r="DN893"/>
    </row>
    <row r="894" spans="11:118" s="3" customFormat="1" x14ac:dyDescent="0.25">
      <c r="K894" s="662"/>
      <c r="T894" s="662"/>
      <c r="Y894" s="662"/>
      <c r="AD894" s="662"/>
      <c r="AI894" s="662"/>
      <c r="AN894" s="662"/>
      <c r="AS894" s="662"/>
      <c r="AX894" s="662"/>
      <c r="BC894" s="662"/>
      <c r="BH894" s="662"/>
      <c r="BM894" s="662"/>
      <c r="DN894"/>
    </row>
    <row r="895" spans="11:118" s="3" customFormat="1" x14ac:dyDescent="0.25">
      <c r="K895" s="662"/>
      <c r="T895" s="662"/>
      <c r="Y895" s="662"/>
      <c r="AD895" s="662"/>
      <c r="AI895" s="662"/>
      <c r="AN895" s="662"/>
      <c r="AS895" s="662"/>
      <c r="AX895" s="662"/>
      <c r="BC895" s="662"/>
      <c r="BH895" s="662"/>
      <c r="BM895" s="662"/>
      <c r="DN895"/>
    </row>
    <row r="896" spans="11:118" s="3" customFormat="1" x14ac:dyDescent="0.25">
      <c r="K896" s="662"/>
      <c r="T896" s="662"/>
      <c r="Y896" s="662"/>
      <c r="AD896" s="662"/>
      <c r="AI896" s="662"/>
      <c r="AN896" s="662"/>
      <c r="AS896" s="662"/>
      <c r="AX896" s="662"/>
      <c r="BC896" s="662"/>
      <c r="BH896" s="662"/>
      <c r="BM896" s="662"/>
      <c r="DN896"/>
    </row>
    <row r="897" spans="11:118" s="3" customFormat="1" x14ac:dyDescent="0.25">
      <c r="K897" s="662"/>
      <c r="T897" s="662"/>
      <c r="Y897" s="662"/>
      <c r="AD897" s="662"/>
      <c r="AI897" s="662"/>
      <c r="AN897" s="662"/>
      <c r="AS897" s="662"/>
      <c r="AX897" s="662"/>
      <c r="BC897" s="662"/>
      <c r="BH897" s="662"/>
      <c r="BM897" s="662"/>
      <c r="DN897"/>
    </row>
    <row r="898" spans="11:118" s="3" customFormat="1" x14ac:dyDescent="0.25">
      <c r="K898" s="662"/>
      <c r="T898" s="662"/>
      <c r="Y898" s="662"/>
      <c r="AD898" s="662"/>
      <c r="AI898" s="662"/>
      <c r="AN898" s="662"/>
      <c r="AS898" s="662"/>
      <c r="AX898" s="662"/>
      <c r="BC898" s="662"/>
      <c r="BH898" s="662"/>
      <c r="BM898" s="662"/>
      <c r="DN898"/>
    </row>
    <row r="899" spans="11:118" s="3" customFormat="1" x14ac:dyDescent="0.25">
      <c r="K899" s="662"/>
      <c r="T899" s="662"/>
      <c r="Y899" s="662"/>
      <c r="AD899" s="662"/>
      <c r="AI899" s="662"/>
      <c r="AN899" s="662"/>
      <c r="AS899" s="662"/>
      <c r="AX899" s="662"/>
      <c r="BC899" s="662"/>
      <c r="BH899" s="662"/>
      <c r="BM899" s="662"/>
      <c r="DN899"/>
    </row>
    <row r="900" spans="11:118" s="3" customFormat="1" x14ac:dyDescent="0.25">
      <c r="K900" s="662"/>
      <c r="T900" s="662"/>
      <c r="Y900" s="662"/>
      <c r="AD900" s="662"/>
      <c r="AI900" s="662"/>
      <c r="AN900" s="662"/>
      <c r="AS900" s="662"/>
      <c r="AX900" s="662"/>
      <c r="BC900" s="662"/>
      <c r="BH900" s="662"/>
      <c r="BM900" s="662"/>
      <c r="DN900"/>
    </row>
    <row r="901" spans="11:118" s="3" customFormat="1" x14ac:dyDescent="0.25">
      <c r="K901" s="662"/>
      <c r="T901" s="662"/>
      <c r="Y901" s="662"/>
      <c r="AD901" s="662"/>
      <c r="AI901" s="662"/>
      <c r="AN901" s="662"/>
      <c r="AS901" s="662"/>
      <c r="AX901" s="662"/>
      <c r="BC901" s="662"/>
      <c r="BH901" s="662"/>
      <c r="BM901" s="662"/>
      <c r="DN901"/>
    </row>
    <row r="902" spans="11:118" s="3" customFormat="1" x14ac:dyDescent="0.25">
      <c r="K902" s="662"/>
      <c r="T902" s="662"/>
      <c r="Y902" s="662"/>
      <c r="AD902" s="662"/>
      <c r="AI902" s="662"/>
      <c r="AN902" s="662"/>
      <c r="AS902" s="662"/>
      <c r="AX902" s="662"/>
      <c r="BC902" s="662"/>
      <c r="BH902" s="662"/>
      <c r="BM902" s="662"/>
      <c r="DN902"/>
    </row>
    <row r="903" spans="11:118" s="3" customFormat="1" x14ac:dyDescent="0.25">
      <c r="K903" s="662"/>
      <c r="T903" s="662"/>
      <c r="Y903" s="662"/>
      <c r="AD903" s="662"/>
      <c r="AI903" s="662"/>
      <c r="AN903" s="662"/>
      <c r="AS903" s="662"/>
      <c r="AX903" s="662"/>
      <c r="BC903" s="662"/>
      <c r="BH903" s="662"/>
      <c r="BM903" s="662"/>
      <c r="DN903"/>
    </row>
    <row r="904" spans="11:118" s="3" customFormat="1" x14ac:dyDescent="0.25">
      <c r="K904" s="662"/>
      <c r="T904" s="662"/>
      <c r="Y904" s="662"/>
      <c r="AD904" s="662"/>
      <c r="AI904" s="662"/>
      <c r="AN904" s="662"/>
      <c r="AS904" s="662"/>
      <c r="AX904" s="662"/>
      <c r="BC904" s="662"/>
      <c r="BH904" s="662"/>
      <c r="BM904" s="662"/>
      <c r="DN904"/>
    </row>
    <row r="905" spans="11:118" s="3" customFormat="1" x14ac:dyDescent="0.25">
      <c r="K905" s="662"/>
      <c r="T905" s="662"/>
      <c r="Y905" s="662"/>
      <c r="AD905" s="662"/>
      <c r="AI905" s="662"/>
      <c r="AN905" s="662"/>
      <c r="AS905" s="662"/>
      <c r="AX905" s="662"/>
      <c r="BC905" s="662"/>
      <c r="BH905" s="662"/>
      <c r="BM905" s="662"/>
      <c r="DN905"/>
    </row>
    <row r="906" spans="11:118" s="3" customFormat="1" x14ac:dyDescent="0.25">
      <c r="K906" s="662"/>
      <c r="T906" s="662"/>
      <c r="Y906" s="662"/>
      <c r="AD906" s="662"/>
      <c r="AI906" s="662"/>
      <c r="AN906" s="662"/>
      <c r="AS906" s="662"/>
      <c r="AX906" s="662"/>
      <c r="BC906" s="662"/>
      <c r="BH906" s="662"/>
      <c r="BM906" s="662"/>
      <c r="DN906"/>
    </row>
    <row r="907" spans="11:118" s="3" customFormat="1" x14ac:dyDescent="0.25">
      <c r="K907" s="662"/>
      <c r="T907" s="662"/>
      <c r="Y907" s="662"/>
      <c r="AD907" s="662"/>
      <c r="AI907" s="662"/>
      <c r="AN907" s="662"/>
      <c r="AS907" s="662"/>
      <c r="AX907" s="662"/>
      <c r="BC907" s="662"/>
      <c r="BH907" s="662"/>
      <c r="BM907" s="662"/>
      <c r="DN907"/>
    </row>
    <row r="908" spans="11:118" s="3" customFormat="1" x14ac:dyDescent="0.25">
      <c r="K908" s="662"/>
      <c r="T908" s="662"/>
      <c r="Y908" s="662"/>
      <c r="AD908" s="662"/>
      <c r="AI908" s="662"/>
      <c r="AN908" s="662"/>
      <c r="AS908" s="662"/>
      <c r="AX908" s="662"/>
      <c r="BC908" s="662"/>
      <c r="BH908" s="662"/>
      <c r="BM908" s="662"/>
      <c r="DN908"/>
    </row>
    <row r="909" spans="11:118" s="3" customFormat="1" x14ac:dyDescent="0.25">
      <c r="K909" s="662"/>
      <c r="T909" s="662"/>
      <c r="Y909" s="662"/>
      <c r="AD909" s="662"/>
      <c r="AI909" s="662"/>
      <c r="AN909" s="662"/>
      <c r="AS909" s="662"/>
      <c r="AX909" s="662"/>
      <c r="BC909" s="662"/>
      <c r="BH909" s="662"/>
      <c r="BM909" s="662"/>
      <c r="DN909"/>
    </row>
    <row r="910" spans="11:118" s="3" customFormat="1" x14ac:dyDescent="0.25">
      <c r="K910" s="662"/>
      <c r="T910" s="662"/>
      <c r="Y910" s="662"/>
      <c r="AD910" s="662"/>
      <c r="AI910" s="662"/>
      <c r="AN910" s="662"/>
      <c r="AS910" s="662"/>
      <c r="AX910" s="662"/>
      <c r="BC910" s="662"/>
      <c r="BH910" s="662"/>
      <c r="BM910" s="662"/>
      <c r="DN910"/>
    </row>
    <row r="911" spans="11:118" s="3" customFormat="1" x14ac:dyDescent="0.25">
      <c r="K911" s="662"/>
      <c r="T911" s="662"/>
      <c r="Y911" s="662"/>
      <c r="AD911" s="662"/>
      <c r="AI911" s="662"/>
      <c r="AN911" s="662"/>
      <c r="AS911" s="662"/>
      <c r="AX911" s="662"/>
      <c r="BC911" s="662"/>
      <c r="BH911" s="662"/>
      <c r="BM911" s="662"/>
      <c r="DN911"/>
    </row>
    <row r="912" spans="11:118" s="3" customFormat="1" x14ac:dyDescent="0.25">
      <c r="K912" s="662"/>
      <c r="T912" s="662"/>
      <c r="Y912" s="662"/>
      <c r="AD912" s="662"/>
      <c r="AI912" s="662"/>
      <c r="AN912" s="662"/>
      <c r="AS912" s="662"/>
      <c r="AX912" s="662"/>
      <c r="BC912" s="662"/>
      <c r="BH912" s="662"/>
      <c r="BM912" s="662"/>
      <c r="DN912"/>
    </row>
    <row r="913" spans="11:118" s="3" customFormat="1" x14ac:dyDescent="0.25">
      <c r="K913" s="662"/>
      <c r="T913" s="662"/>
      <c r="Y913" s="662"/>
      <c r="AD913" s="662"/>
      <c r="AI913" s="662"/>
      <c r="AN913" s="662"/>
      <c r="AS913" s="662"/>
      <c r="AX913" s="662"/>
      <c r="BC913" s="662"/>
      <c r="BH913" s="662"/>
      <c r="BM913" s="662"/>
      <c r="DN913"/>
    </row>
    <row r="914" spans="11:118" s="3" customFormat="1" x14ac:dyDescent="0.25">
      <c r="K914" s="662"/>
      <c r="T914" s="662"/>
      <c r="Y914" s="662"/>
      <c r="AD914" s="662"/>
      <c r="AI914" s="662"/>
      <c r="AN914" s="662"/>
      <c r="AS914" s="662"/>
      <c r="AX914" s="662"/>
      <c r="BC914" s="662"/>
      <c r="BH914" s="662"/>
      <c r="BM914" s="662"/>
      <c r="DN914"/>
    </row>
    <row r="915" spans="11:118" s="3" customFormat="1" x14ac:dyDescent="0.25">
      <c r="K915" s="662"/>
      <c r="T915" s="662"/>
      <c r="Y915" s="662"/>
      <c r="AD915" s="662"/>
      <c r="AI915" s="662"/>
      <c r="AN915" s="662"/>
      <c r="AS915" s="662"/>
      <c r="AX915" s="662"/>
      <c r="BC915" s="662"/>
      <c r="BH915" s="662"/>
      <c r="BM915" s="662"/>
      <c r="DN915"/>
    </row>
    <row r="916" spans="11:118" s="3" customFormat="1" x14ac:dyDescent="0.25">
      <c r="K916" s="662"/>
      <c r="T916" s="662"/>
      <c r="Y916" s="662"/>
      <c r="AD916" s="662"/>
      <c r="AI916" s="662"/>
      <c r="AN916" s="662"/>
      <c r="AS916" s="662"/>
      <c r="AX916" s="662"/>
      <c r="BC916" s="662"/>
      <c r="BH916" s="662"/>
      <c r="BM916" s="662"/>
      <c r="DN916"/>
    </row>
    <row r="917" spans="11:118" s="3" customFormat="1" x14ac:dyDescent="0.25">
      <c r="K917" s="662"/>
      <c r="T917" s="662"/>
      <c r="Y917" s="662"/>
      <c r="AD917" s="662"/>
      <c r="AI917" s="662"/>
      <c r="AN917" s="662"/>
      <c r="AS917" s="662"/>
      <c r="AX917" s="662"/>
      <c r="BC917" s="662"/>
      <c r="BH917" s="662"/>
      <c r="BM917" s="662"/>
      <c r="DN917"/>
    </row>
    <row r="918" spans="11:118" s="3" customFormat="1" x14ac:dyDescent="0.25">
      <c r="K918" s="662"/>
      <c r="T918" s="662"/>
      <c r="Y918" s="662"/>
      <c r="AD918" s="662"/>
      <c r="AI918" s="662"/>
      <c r="AN918" s="662"/>
      <c r="AS918" s="662"/>
      <c r="AX918" s="662"/>
      <c r="BC918" s="662"/>
      <c r="BH918" s="662"/>
      <c r="BM918" s="662"/>
      <c r="DN918"/>
    </row>
    <row r="919" spans="11:118" s="3" customFormat="1" x14ac:dyDescent="0.25">
      <c r="K919" s="662"/>
      <c r="T919" s="662"/>
      <c r="Y919" s="662"/>
      <c r="AD919" s="662"/>
      <c r="AI919" s="662"/>
      <c r="AN919" s="662"/>
      <c r="AS919" s="662"/>
      <c r="AX919" s="662"/>
      <c r="BC919" s="662"/>
      <c r="BH919" s="662"/>
      <c r="BM919" s="662"/>
      <c r="DN919"/>
    </row>
    <row r="920" spans="11:118" s="3" customFormat="1" x14ac:dyDescent="0.25">
      <c r="K920" s="662"/>
      <c r="T920" s="662"/>
      <c r="Y920" s="662"/>
      <c r="AD920" s="662"/>
      <c r="AI920" s="662"/>
      <c r="AN920" s="662"/>
      <c r="AS920" s="662"/>
      <c r="AX920" s="662"/>
      <c r="BC920" s="662"/>
      <c r="BH920" s="662"/>
      <c r="BM920" s="662"/>
      <c r="DN920"/>
    </row>
    <row r="921" spans="11:118" s="3" customFormat="1" x14ac:dyDescent="0.25">
      <c r="K921" s="662"/>
      <c r="T921" s="662"/>
      <c r="Y921" s="662"/>
      <c r="AD921" s="662"/>
      <c r="AI921" s="662"/>
      <c r="AN921" s="662"/>
      <c r="AS921" s="662"/>
      <c r="AX921" s="662"/>
      <c r="BC921" s="662"/>
      <c r="BH921" s="662"/>
      <c r="BM921" s="662"/>
      <c r="DN921"/>
    </row>
    <row r="922" spans="11:118" s="3" customFormat="1" x14ac:dyDescent="0.25">
      <c r="K922" s="662"/>
      <c r="T922" s="662"/>
      <c r="Y922" s="662"/>
      <c r="AD922" s="662"/>
      <c r="AI922" s="662"/>
      <c r="AN922" s="662"/>
      <c r="AS922" s="662"/>
      <c r="AX922" s="662"/>
      <c r="BC922" s="662"/>
      <c r="BH922" s="662"/>
      <c r="BM922" s="662"/>
      <c r="DN922"/>
    </row>
    <row r="923" spans="11:118" s="3" customFormat="1" x14ac:dyDescent="0.25">
      <c r="K923" s="662"/>
      <c r="T923" s="662"/>
      <c r="Y923" s="662"/>
      <c r="AD923" s="662"/>
      <c r="AI923" s="662"/>
      <c r="AN923" s="662"/>
      <c r="AS923" s="662"/>
      <c r="AX923" s="662"/>
      <c r="BC923" s="662"/>
      <c r="BH923" s="662"/>
      <c r="BM923" s="662"/>
      <c r="DN923"/>
    </row>
    <row r="924" spans="11:118" s="3" customFormat="1" x14ac:dyDescent="0.25">
      <c r="K924" s="662"/>
      <c r="T924" s="662"/>
      <c r="Y924" s="662"/>
      <c r="AD924" s="662"/>
      <c r="AI924" s="662"/>
      <c r="AN924" s="662"/>
      <c r="AS924" s="662"/>
      <c r="AX924" s="662"/>
      <c r="BC924" s="662"/>
      <c r="BH924" s="662"/>
      <c r="BM924" s="662"/>
      <c r="DN924"/>
    </row>
    <row r="925" spans="11:118" s="3" customFormat="1" x14ac:dyDescent="0.25">
      <c r="K925" s="662"/>
      <c r="T925" s="662"/>
      <c r="Y925" s="662"/>
      <c r="AD925" s="662"/>
      <c r="AI925" s="662"/>
      <c r="AN925" s="662"/>
      <c r="AS925" s="662"/>
      <c r="AX925" s="662"/>
      <c r="BC925" s="662"/>
      <c r="BH925" s="662"/>
      <c r="BM925" s="662"/>
      <c r="DN925"/>
    </row>
    <row r="926" spans="11:118" s="3" customFormat="1" x14ac:dyDescent="0.25">
      <c r="K926" s="662"/>
      <c r="T926" s="662"/>
      <c r="Y926" s="662"/>
      <c r="AD926" s="662"/>
      <c r="AI926" s="662"/>
      <c r="AN926" s="662"/>
      <c r="AS926" s="662"/>
      <c r="AX926" s="662"/>
      <c r="BC926" s="662"/>
      <c r="BH926" s="662"/>
      <c r="BM926" s="662"/>
      <c r="DN926"/>
    </row>
    <row r="927" spans="11:118" s="3" customFormat="1" x14ac:dyDescent="0.25">
      <c r="K927" s="662"/>
      <c r="T927" s="662"/>
      <c r="Y927" s="662"/>
      <c r="AD927" s="662"/>
      <c r="AI927" s="662"/>
      <c r="AN927" s="662"/>
      <c r="AS927" s="662"/>
      <c r="AX927" s="662"/>
      <c r="BC927" s="662"/>
      <c r="BH927" s="662"/>
      <c r="BM927" s="662"/>
      <c r="DN927"/>
    </row>
    <row r="928" spans="11:118" s="3" customFormat="1" x14ac:dyDescent="0.25">
      <c r="K928" s="662"/>
      <c r="T928" s="662"/>
      <c r="Y928" s="662"/>
      <c r="AD928" s="662"/>
      <c r="AI928" s="662"/>
      <c r="AN928" s="662"/>
      <c r="AS928" s="662"/>
      <c r="AX928" s="662"/>
      <c r="BC928" s="662"/>
      <c r="BH928" s="662"/>
      <c r="BM928" s="662"/>
      <c r="DN928"/>
    </row>
    <row r="929" spans="11:118" s="3" customFormat="1" x14ac:dyDescent="0.25">
      <c r="K929" s="662"/>
      <c r="T929" s="662"/>
      <c r="Y929" s="662"/>
      <c r="AD929" s="662"/>
      <c r="AI929" s="662"/>
      <c r="AN929" s="662"/>
      <c r="AS929" s="662"/>
      <c r="AX929" s="662"/>
      <c r="BC929" s="662"/>
      <c r="BH929" s="662"/>
      <c r="BM929" s="662"/>
      <c r="DN929"/>
    </row>
    <row r="930" spans="11:118" s="3" customFormat="1" x14ac:dyDescent="0.25">
      <c r="K930" s="662"/>
      <c r="T930" s="662"/>
      <c r="Y930" s="662"/>
      <c r="AD930" s="662"/>
      <c r="AI930" s="662"/>
      <c r="AN930" s="662"/>
      <c r="AS930" s="662"/>
      <c r="AX930" s="662"/>
      <c r="BC930" s="662"/>
      <c r="BH930" s="662"/>
      <c r="BM930" s="662"/>
      <c r="DN930"/>
    </row>
    <row r="931" spans="11:118" s="3" customFormat="1" x14ac:dyDescent="0.25">
      <c r="K931" s="662"/>
      <c r="T931" s="662"/>
      <c r="Y931" s="662"/>
      <c r="AD931" s="662"/>
      <c r="AI931" s="662"/>
      <c r="AN931" s="662"/>
      <c r="AS931" s="662"/>
      <c r="AX931" s="662"/>
      <c r="BC931" s="662"/>
      <c r="BH931" s="662"/>
      <c r="BM931" s="662"/>
      <c r="DN931"/>
    </row>
    <row r="932" spans="11:118" s="3" customFormat="1" x14ac:dyDescent="0.25">
      <c r="K932" s="662"/>
      <c r="T932" s="662"/>
      <c r="Y932" s="662"/>
      <c r="AD932" s="662"/>
      <c r="AI932" s="662"/>
      <c r="AN932" s="662"/>
      <c r="AS932" s="662"/>
      <c r="AX932" s="662"/>
      <c r="BC932" s="662"/>
      <c r="BH932" s="662"/>
      <c r="BM932" s="662"/>
      <c r="DN932"/>
    </row>
    <row r="933" spans="11:118" s="3" customFormat="1" x14ac:dyDescent="0.25">
      <c r="K933" s="662"/>
      <c r="T933" s="662"/>
      <c r="Y933" s="662"/>
      <c r="AD933" s="662"/>
      <c r="AI933" s="662"/>
      <c r="AN933" s="662"/>
      <c r="AS933" s="662"/>
      <c r="AX933" s="662"/>
      <c r="BC933" s="662"/>
      <c r="BH933" s="662"/>
      <c r="BM933" s="662"/>
      <c r="DN933"/>
    </row>
    <row r="934" spans="11:118" s="3" customFormat="1" x14ac:dyDescent="0.25">
      <c r="K934" s="662"/>
      <c r="T934" s="662"/>
      <c r="Y934" s="662"/>
      <c r="AD934" s="662"/>
      <c r="AI934" s="662"/>
      <c r="AN934" s="662"/>
      <c r="AS934" s="662"/>
      <c r="AX934" s="662"/>
      <c r="BC934" s="662"/>
      <c r="BH934" s="662"/>
      <c r="BM934" s="662"/>
      <c r="DN934"/>
    </row>
    <row r="935" spans="11:118" s="3" customFormat="1" x14ac:dyDescent="0.25">
      <c r="K935" s="662"/>
      <c r="T935" s="662"/>
      <c r="Y935" s="662"/>
      <c r="AD935" s="662"/>
      <c r="AI935" s="662"/>
      <c r="AN935" s="662"/>
      <c r="AS935" s="662"/>
      <c r="AX935" s="662"/>
      <c r="BC935" s="662"/>
      <c r="BH935" s="662"/>
      <c r="BM935" s="662"/>
      <c r="DN935"/>
    </row>
    <row r="936" spans="11:118" s="3" customFormat="1" x14ac:dyDescent="0.25">
      <c r="K936" s="662"/>
      <c r="T936" s="662"/>
      <c r="Y936" s="662"/>
      <c r="AD936" s="662"/>
      <c r="AI936" s="662"/>
      <c r="AN936" s="662"/>
      <c r="AS936" s="662"/>
      <c r="AX936" s="662"/>
      <c r="BC936" s="662"/>
      <c r="BH936" s="662"/>
      <c r="BM936" s="662"/>
      <c r="DN936"/>
    </row>
    <row r="937" spans="11:118" s="3" customFormat="1" x14ac:dyDescent="0.25">
      <c r="K937" s="662"/>
      <c r="T937" s="662"/>
      <c r="Y937" s="662"/>
      <c r="AD937" s="662"/>
      <c r="AI937" s="662"/>
      <c r="AN937" s="662"/>
      <c r="AS937" s="662"/>
      <c r="AX937" s="662"/>
      <c r="BC937" s="662"/>
      <c r="BH937" s="662"/>
      <c r="BM937" s="662"/>
      <c r="DN937"/>
    </row>
    <row r="938" spans="11:118" s="3" customFormat="1" x14ac:dyDescent="0.25">
      <c r="K938" s="662"/>
      <c r="T938" s="662"/>
      <c r="Y938" s="662"/>
      <c r="AD938" s="662"/>
      <c r="AI938" s="662"/>
      <c r="AN938" s="662"/>
      <c r="AS938" s="662"/>
      <c r="AX938" s="662"/>
      <c r="BC938" s="662"/>
      <c r="BH938" s="662"/>
      <c r="BM938" s="662"/>
      <c r="DN938"/>
    </row>
    <row r="939" spans="11:118" s="3" customFormat="1" x14ac:dyDescent="0.25">
      <c r="K939" s="662"/>
      <c r="T939" s="662"/>
      <c r="Y939" s="662"/>
      <c r="AD939" s="662"/>
      <c r="AI939" s="662"/>
      <c r="AN939" s="662"/>
      <c r="AS939" s="662"/>
      <c r="AX939" s="662"/>
      <c r="BC939" s="662"/>
      <c r="BH939" s="662"/>
      <c r="BM939" s="662"/>
      <c r="DN939"/>
    </row>
    <row r="940" spans="11:118" s="3" customFormat="1" x14ac:dyDescent="0.25">
      <c r="K940" s="662"/>
      <c r="T940" s="662"/>
      <c r="Y940" s="662"/>
      <c r="AD940" s="662"/>
      <c r="AI940" s="662"/>
      <c r="AN940" s="662"/>
      <c r="AS940" s="662"/>
      <c r="AX940" s="662"/>
      <c r="BC940" s="662"/>
      <c r="BH940" s="662"/>
      <c r="BM940" s="662"/>
      <c r="DN940"/>
    </row>
    <row r="941" spans="11:118" s="3" customFormat="1" x14ac:dyDescent="0.25">
      <c r="K941" s="662"/>
      <c r="T941" s="662"/>
      <c r="Y941" s="662"/>
      <c r="AD941" s="662"/>
      <c r="AI941" s="662"/>
      <c r="AN941" s="662"/>
      <c r="AS941" s="662"/>
      <c r="AX941" s="662"/>
      <c r="BC941" s="662"/>
      <c r="BH941" s="662"/>
      <c r="BM941" s="662"/>
      <c r="DN941"/>
    </row>
    <row r="942" spans="11:118" s="3" customFormat="1" x14ac:dyDescent="0.25">
      <c r="K942" s="662"/>
      <c r="T942" s="662"/>
      <c r="Y942" s="662"/>
      <c r="AD942" s="662"/>
      <c r="AI942" s="662"/>
      <c r="AN942" s="662"/>
      <c r="AS942" s="662"/>
      <c r="AX942" s="662"/>
      <c r="BC942" s="662"/>
      <c r="BH942" s="662"/>
      <c r="BM942" s="662"/>
      <c r="DN942"/>
    </row>
    <row r="943" spans="11:118" s="3" customFormat="1" x14ac:dyDescent="0.25">
      <c r="K943" s="662"/>
      <c r="T943" s="662"/>
      <c r="Y943" s="662"/>
      <c r="AD943" s="662"/>
      <c r="AI943" s="662"/>
      <c r="AN943" s="662"/>
      <c r="AS943" s="662"/>
      <c r="AX943" s="662"/>
      <c r="BC943" s="662"/>
      <c r="BH943" s="662"/>
      <c r="BM943" s="662"/>
      <c r="DN943"/>
    </row>
    <row r="944" spans="11:118" s="3" customFormat="1" x14ac:dyDescent="0.25">
      <c r="K944" s="662"/>
      <c r="T944" s="662"/>
      <c r="Y944" s="662"/>
      <c r="AD944" s="662"/>
      <c r="AI944" s="662"/>
      <c r="AN944" s="662"/>
      <c r="AS944" s="662"/>
      <c r="AX944" s="662"/>
      <c r="BC944" s="662"/>
      <c r="BH944" s="662"/>
      <c r="BM944" s="662"/>
      <c r="DN944"/>
    </row>
    <row r="945" spans="11:118" s="3" customFormat="1" x14ac:dyDescent="0.25">
      <c r="K945" s="662"/>
      <c r="T945" s="662"/>
      <c r="Y945" s="662"/>
      <c r="AD945" s="662"/>
      <c r="AI945" s="662"/>
      <c r="AN945" s="662"/>
      <c r="AS945" s="662"/>
      <c r="AX945" s="662"/>
      <c r="BC945" s="662"/>
      <c r="BH945" s="662"/>
      <c r="BM945" s="662"/>
      <c r="DN945"/>
    </row>
    <row r="946" spans="11:118" s="3" customFormat="1" x14ac:dyDescent="0.25">
      <c r="K946" s="662"/>
      <c r="T946" s="662"/>
      <c r="Y946" s="662"/>
      <c r="AD946" s="662"/>
      <c r="AI946" s="662"/>
      <c r="AN946" s="662"/>
      <c r="AS946" s="662"/>
      <c r="AX946" s="662"/>
      <c r="BC946" s="662"/>
      <c r="BH946" s="662"/>
      <c r="BM946" s="662"/>
      <c r="DN946"/>
    </row>
    <row r="947" spans="11:118" s="3" customFormat="1" x14ac:dyDescent="0.25">
      <c r="K947" s="662"/>
      <c r="T947" s="662"/>
      <c r="Y947" s="662"/>
      <c r="AD947" s="662"/>
      <c r="AI947" s="662"/>
      <c r="AN947" s="662"/>
      <c r="AS947" s="662"/>
      <c r="AX947" s="662"/>
      <c r="BC947" s="662"/>
      <c r="BH947" s="662"/>
      <c r="BM947" s="662"/>
      <c r="DN947"/>
    </row>
    <row r="948" spans="11:118" s="3" customFormat="1" x14ac:dyDescent="0.25">
      <c r="K948" s="662"/>
      <c r="T948" s="662"/>
      <c r="Y948" s="662"/>
      <c r="AD948" s="662"/>
      <c r="AI948" s="662"/>
      <c r="AN948" s="662"/>
      <c r="AS948" s="662"/>
      <c r="AX948" s="662"/>
      <c r="BC948" s="662"/>
      <c r="BH948" s="662"/>
      <c r="BM948" s="662"/>
      <c r="DN948"/>
    </row>
    <row r="949" spans="11:118" s="3" customFormat="1" x14ac:dyDescent="0.25">
      <c r="K949" s="662"/>
      <c r="T949" s="662"/>
      <c r="Y949" s="662"/>
      <c r="AD949" s="662"/>
      <c r="AI949" s="662"/>
      <c r="AN949" s="662"/>
      <c r="AS949" s="662"/>
      <c r="AX949" s="662"/>
      <c r="BC949" s="662"/>
      <c r="BH949" s="662"/>
      <c r="BM949" s="662"/>
      <c r="DN949"/>
    </row>
    <row r="950" spans="11:118" s="3" customFormat="1" x14ac:dyDescent="0.25">
      <c r="K950" s="662"/>
      <c r="T950" s="662"/>
      <c r="Y950" s="662"/>
      <c r="AD950" s="662"/>
      <c r="AI950" s="662"/>
      <c r="AN950" s="662"/>
      <c r="AS950" s="662"/>
      <c r="AX950" s="662"/>
      <c r="BC950" s="662"/>
      <c r="BH950" s="662"/>
      <c r="BM950" s="662"/>
      <c r="DN950"/>
    </row>
    <row r="951" spans="11:118" s="3" customFormat="1" x14ac:dyDescent="0.25">
      <c r="K951" s="662"/>
      <c r="T951" s="662"/>
      <c r="Y951" s="662"/>
      <c r="AD951" s="662"/>
      <c r="AI951" s="662"/>
      <c r="AN951" s="662"/>
      <c r="AS951" s="662"/>
      <c r="AX951" s="662"/>
      <c r="BC951" s="662"/>
      <c r="BH951" s="662"/>
      <c r="BM951" s="662"/>
      <c r="DN951"/>
    </row>
    <row r="952" spans="11:118" s="3" customFormat="1" x14ac:dyDescent="0.25">
      <c r="K952" s="662"/>
      <c r="T952" s="662"/>
      <c r="Y952" s="662"/>
      <c r="AD952" s="662"/>
      <c r="AI952" s="662"/>
      <c r="AN952" s="662"/>
      <c r="AS952" s="662"/>
      <c r="AX952" s="662"/>
      <c r="BC952" s="662"/>
      <c r="BH952" s="662"/>
      <c r="BM952" s="662"/>
      <c r="DN952"/>
    </row>
    <row r="953" spans="11:118" s="3" customFormat="1" x14ac:dyDescent="0.25">
      <c r="K953" s="662"/>
      <c r="T953" s="662"/>
      <c r="Y953" s="662"/>
      <c r="AD953" s="662"/>
      <c r="AI953" s="662"/>
      <c r="AN953" s="662"/>
      <c r="AS953" s="662"/>
      <c r="AX953" s="662"/>
      <c r="BC953" s="662"/>
      <c r="BH953" s="662"/>
      <c r="BM953" s="662"/>
      <c r="DN953"/>
    </row>
    <row r="954" spans="11:118" s="3" customFormat="1" x14ac:dyDescent="0.25">
      <c r="K954" s="662"/>
      <c r="T954" s="662"/>
      <c r="Y954" s="662"/>
      <c r="AD954" s="662"/>
      <c r="AI954" s="662"/>
      <c r="AN954" s="662"/>
      <c r="AS954" s="662"/>
      <c r="AX954" s="662"/>
      <c r="BC954" s="662"/>
      <c r="BH954" s="662"/>
      <c r="BM954" s="662"/>
      <c r="DN954"/>
    </row>
    <row r="955" spans="11:118" s="3" customFormat="1" x14ac:dyDescent="0.25">
      <c r="K955" s="662"/>
      <c r="T955" s="662"/>
      <c r="Y955" s="662"/>
      <c r="AD955" s="662"/>
      <c r="AI955" s="662"/>
      <c r="AN955" s="662"/>
      <c r="AS955" s="662"/>
      <c r="AX955" s="662"/>
      <c r="BC955" s="662"/>
      <c r="BH955" s="662"/>
      <c r="BM955" s="662"/>
      <c r="DN955"/>
    </row>
    <row r="956" spans="11:118" s="3" customFormat="1" x14ac:dyDescent="0.25">
      <c r="K956" s="662"/>
      <c r="T956" s="662"/>
      <c r="Y956" s="662"/>
      <c r="AD956" s="662"/>
      <c r="AI956" s="662"/>
      <c r="AN956" s="662"/>
      <c r="AS956" s="662"/>
      <c r="AX956" s="662"/>
      <c r="BC956" s="662"/>
      <c r="BH956" s="662"/>
      <c r="BM956" s="662"/>
      <c r="DN956"/>
    </row>
    <row r="957" spans="11:118" s="3" customFormat="1" x14ac:dyDescent="0.25">
      <c r="K957" s="662"/>
      <c r="T957" s="662"/>
      <c r="Y957" s="662"/>
      <c r="AD957" s="662"/>
      <c r="AI957" s="662"/>
      <c r="AN957" s="662"/>
      <c r="AS957" s="662"/>
      <c r="AX957" s="662"/>
      <c r="BC957" s="662"/>
      <c r="BH957" s="662"/>
      <c r="BM957" s="662"/>
      <c r="DN957"/>
    </row>
    <row r="958" spans="11:118" s="3" customFormat="1" x14ac:dyDescent="0.25">
      <c r="K958" s="662"/>
      <c r="T958" s="662"/>
      <c r="Y958" s="662"/>
      <c r="AD958" s="662"/>
      <c r="AI958" s="662"/>
      <c r="AN958" s="662"/>
      <c r="AS958" s="662"/>
      <c r="AX958" s="662"/>
      <c r="BC958" s="662"/>
      <c r="BH958" s="662"/>
      <c r="BM958" s="662"/>
      <c r="DN958"/>
    </row>
    <row r="959" spans="11:118" s="3" customFormat="1" x14ac:dyDescent="0.25">
      <c r="K959" s="662"/>
      <c r="T959" s="662"/>
      <c r="Y959" s="662"/>
      <c r="AD959" s="662"/>
      <c r="AI959" s="662"/>
      <c r="AN959" s="662"/>
      <c r="AS959" s="662"/>
      <c r="AX959" s="662"/>
      <c r="BC959" s="662"/>
      <c r="BH959" s="662"/>
      <c r="BM959" s="662"/>
      <c r="DN959"/>
    </row>
    <row r="960" spans="11:118" s="3" customFormat="1" x14ac:dyDescent="0.25">
      <c r="K960" s="662"/>
      <c r="T960" s="662"/>
      <c r="Y960" s="662"/>
      <c r="AD960" s="662"/>
      <c r="AI960" s="662"/>
      <c r="AN960" s="662"/>
      <c r="AS960" s="662"/>
      <c r="AX960" s="662"/>
      <c r="BC960" s="662"/>
      <c r="BH960" s="662"/>
      <c r="BM960" s="662"/>
      <c r="DN960"/>
    </row>
    <row r="961" spans="11:118" s="3" customFormat="1" x14ac:dyDescent="0.25">
      <c r="K961" s="662"/>
      <c r="T961" s="662"/>
      <c r="Y961" s="662"/>
      <c r="AD961" s="662"/>
      <c r="AI961" s="662"/>
      <c r="AN961" s="662"/>
      <c r="AS961" s="662"/>
      <c r="AX961" s="662"/>
      <c r="BC961" s="662"/>
      <c r="BH961" s="662"/>
      <c r="BM961" s="662"/>
      <c r="DN961"/>
    </row>
    <row r="962" spans="11:118" s="3" customFormat="1" x14ac:dyDescent="0.25">
      <c r="K962" s="662"/>
      <c r="T962" s="662"/>
      <c r="Y962" s="662"/>
      <c r="AD962" s="662"/>
      <c r="AI962" s="662"/>
      <c r="AN962" s="662"/>
      <c r="AS962" s="662"/>
      <c r="AX962" s="662"/>
      <c r="BC962" s="662"/>
      <c r="BH962" s="662"/>
      <c r="BM962" s="662"/>
      <c r="DN962"/>
    </row>
    <row r="963" spans="11:118" s="3" customFormat="1" x14ac:dyDescent="0.25">
      <c r="K963" s="662"/>
      <c r="T963" s="662"/>
      <c r="Y963" s="662"/>
      <c r="AD963" s="662"/>
      <c r="AI963" s="662"/>
      <c r="AN963" s="662"/>
      <c r="AS963" s="662"/>
      <c r="AX963" s="662"/>
      <c r="BC963" s="662"/>
      <c r="BH963" s="662"/>
      <c r="BM963" s="662"/>
      <c r="DN963"/>
    </row>
    <row r="964" spans="11:118" s="3" customFormat="1" x14ac:dyDescent="0.25">
      <c r="K964" s="662"/>
      <c r="T964" s="662"/>
      <c r="Y964" s="662"/>
      <c r="AD964" s="662"/>
      <c r="AI964" s="662"/>
      <c r="AN964" s="662"/>
      <c r="AS964" s="662"/>
      <c r="AX964" s="662"/>
      <c r="BC964" s="662"/>
      <c r="BH964" s="662"/>
      <c r="BM964" s="662"/>
      <c r="DN964"/>
    </row>
    <row r="965" spans="11:118" s="3" customFormat="1" x14ac:dyDescent="0.25">
      <c r="K965" s="662"/>
      <c r="T965" s="662"/>
      <c r="Y965" s="662"/>
      <c r="AD965" s="662"/>
      <c r="AI965" s="662"/>
      <c r="AN965" s="662"/>
      <c r="AS965" s="662"/>
      <c r="AX965" s="662"/>
      <c r="BC965" s="662"/>
      <c r="BH965" s="662"/>
      <c r="BM965" s="662"/>
      <c r="DN965"/>
    </row>
    <row r="966" spans="11:118" s="3" customFormat="1" x14ac:dyDescent="0.25">
      <c r="K966" s="662"/>
      <c r="T966" s="662"/>
      <c r="Y966" s="662"/>
      <c r="AD966" s="662"/>
      <c r="AI966" s="662"/>
      <c r="AN966" s="662"/>
      <c r="AS966" s="662"/>
      <c r="AX966" s="662"/>
      <c r="BC966" s="662"/>
      <c r="BH966" s="662"/>
      <c r="BM966" s="662"/>
      <c r="DN966"/>
    </row>
    <row r="967" spans="11:118" s="3" customFormat="1" x14ac:dyDescent="0.25">
      <c r="K967" s="662"/>
      <c r="T967" s="662"/>
      <c r="Y967" s="662"/>
      <c r="AD967" s="662"/>
      <c r="AI967" s="662"/>
      <c r="AN967" s="662"/>
      <c r="AS967" s="662"/>
      <c r="AX967" s="662"/>
      <c r="BC967" s="662"/>
      <c r="BH967" s="662"/>
      <c r="BM967" s="662"/>
      <c r="DN967"/>
    </row>
    <row r="968" spans="11:118" s="3" customFormat="1" x14ac:dyDescent="0.25">
      <c r="K968" s="662"/>
      <c r="T968" s="662"/>
      <c r="Y968" s="662"/>
      <c r="AD968" s="662"/>
      <c r="AI968" s="662"/>
      <c r="AN968" s="662"/>
      <c r="AS968" s="662"/>
      <c r="AX968" s="662"/>
      <c r="BC968" s="662"/>
      <c r="BH968" s="662"/>
      <c r="BM968" s="662"/>
      <c r="DN968"/>
    </row>
    <row r="969" spans="11:118" s="3" customFormat="1" x14ac:dyDescent="0.25">
      <c r="K969" s="662"/>
      <c r="T969" s="662"/>
      <c r="Y969" s="662"/>
      <c r="AD969" s="662"/>
      <c r="AI969" s="662"/>
      <c r="AN969" s="662"/>
      <c r="AS969" s="662"/>
      <c r="AX969" s="662"/>
      <c r="BC969" s="662"/>
      <c r="BH969" s="662"/>
      <c r="BM969" s="662"/>
      <c r="DN969"/>
    </row>
    <row r="970" spans="11:118" s="3" customFormat="1" x14ac:dyDescent="0.25">
      <c r="K970" s="662"/>
      <c r="T970" s="662"/>
      <c r="Y970" s="662"/>
      <c r="AD970" s="662"/>
      <c r="AI970" s="662"/>
      <c r="AN970" s="662"/>
      <c r="AS970" s="662"/>
      <c r="AX970" s="662"/>
      <c r="BC970" s="662"/>
      <c r="BH970" s="662"/>
      <c r="BM970" s="662"/>
      <c r="DN970"/>
    </row>
    <row r="971" spans="11:118" s="3" customFormat="1" x14ac:dyDescent="0.25">
      <c r="K971" s="662"/>
      <c r="T971" s="662"/>
      <c r="Y971" s="662"/>
      <c r="AD971" s="662"/>
      <c r="AI971" s="662"/>
      <c r="AN971" s="662"/>
      <c r="AS971" s="662"/>
      <c r="AX971" s="662"/>
      <c r="BC971" s="662"/>
      <c r="BH971" s="662"/>
      <c r="BM971" s="662"/>
      <c r="DN971"/>
    </row>
    <row r="972" spans="11:118" s="3" customFormat="1" x14ac:dyDescent="0.25">
      <c r="K972" s="662"/>
      <c r="T972" s="662"/>
      <c r="Y972" s="662"/>
      <c r="AD972" s="662"/>
      <c r="AI972" s="662"/>
      <c r="AN972" s="662"/>
      <c r="AS972" s="662"/>
      <c r="AX972" s="662"/>
      <c r="BC972" s="662"/>
      <c r="BH972" s="662"/>
      <c r="BM972" s="662"/>
      <c r="DN972"/>
    </row>
    <row r="973" spans="11:118" s="3" customFormat="1" x14ac:dyDescent="0.25">
      <c r="K973" s="662"/>
      <c r="T973" s="662"/>
      <c r="Y973" s="662"/>
      <c r="AD973" s="662"/>
      <c r="AI973" s="662"/>
      <c r="AN973" s="662"/>
      <c r="AS973" s="662"/>
      <c r="AX973" s="662"/>
      <c r="BC973" s="662"/>
      <c r="BH973" s="662"/>
      <c r="BM973" s="662"/>
      <c r="DN973"/>
    </row>
    <row r="974" spans="11:118" s="3" customFormat="1" x14ac:dyDescent="0.25">
      <c r="K974" s="662"/>
      <c r="T974" s="662"/>
      <c r="Y974" s="662"/>
      <c r="AD974" s="662"/>
      <c r="AI974" s="662"/>
      <c r="AN974" s="662"/>
      <c r="AS974" s="662"/>
      <c r="AX974" s="662"/>
      <c r="BC974" s="662"/>
      <c r="BH974" s="662"/>
      <c r="BM974" s="662"/>
      <c r="DN974"/>
    </row>
    <row r="975" spans="11:118" s="3" customFormat="1" x14ac:dyDescent="0.25">
      <c r="K975" s="662"/>
      <c r="T975" s="662"/>
      <c r="Y975" s="662"/>
      <c r="AD975" s="662"/>
      <c r="AI975" s="662"/>
      <c r="AN975" s="662"/>
      <c r="AS975" s="662"/>
      <c r="AX975" s="662"/>
      <c r="BC975" s="662"/>
      <c r="BH975" s="662"/>
      <c r="BM975" s="662"/>
      <c r="DN975"/>
    </row>
    <row r="976" spans="11:118" s="3" customFormat="1" x14ac:dyDescent="0.25">
      <c r="K976" s="662"/>
      <c r="T976" s="662"/>
      <c r="Y976" s="662"/>
      <c r="AD976" s="662"/>
      <c r="AI976" s="662"/>
      <c r="AN976" s="662"/>
      <c r="AS976" s="662"/>
      <c r="AX976" s="662"/>
      <c r="BC976" s="662"/>
      <c r="BH976" s="662"/>
      <c r="BM976" s="662"/>
      <c r="DN976"/>
    </row>
    <row r="977" spans="11:118" s="3" customFormat="1" x14ac:dyDescent="0.25">
      <c r="K977" s="662"/>
      <c r="T977" s="662"/>
      <c r="Y977" s="662"/>
      <c r="AD977" s="662"/>
      <c r="AI977" s="662"/>
      <c r="AN977" s="662"/>
      <c r="AS977" s="662"/>
      <c r="AX977" s="662"/>
      <c r="BC977" s="662"/>
      <c r="BH977" s="662"/>
      <c r="BM977" s="662"/>
      <c r="DN977"/>
    </row>
    <row r="978" spans="11:118" s="3" customFormat="1" x14ac:dyDescent="0.25">
      <c r="K978" s="662"/>
      <c r="T978" s="662"/>
      <c r="Y978" s="662"/>
      <c r="AD978" s="662"/>
      <c r="AI978" s="662"/>
      <c r="AN978" s="662"/>
      <c r="AS978" s="662"/>
      <c r="AX978" s="662"/>
      <c r="BC978" s="662"/>
      <c r="BH978" s="662"/>
      <c r="BM978" s="662"/>
      <c r="DN978"/>
    </row>
    <row r="979" spans="11:118" s="3" customFormat="1" x14ac:dyDescent="0.25">
      <c r="K979" s="662"/>
      <c r="T979" s="662"/>
      <c r="Y979" s="662"/>
      <c r="AD979" s="662"/>
      <c r="AI979" s="662"/>
      <c r="AN979" s="662"/>
      <c r="AS979" s="662"/>
      <c r="AX979" s="662"/>
      <c r="BC979" s="662"/>
      <c r="BH979" s="662"/>
      <c r="BM979" s="662"/>
      <c r="DN979"/>
    </row>
    <row r="980" spans="11:118" s="3" customFormat="1" x14ac:dyDescent="0.25">
      <c r="K980" s="662"/>
      <c r="T980" s="662"/>
      <c r="Y980" s="662"/>
      <c r="AD980" s="662"/>
      <c r="AI980" s="662"/>
      <c r="AN980" s="662"/>
      <c r="AS980" s="662"/>
      <c r="AX980" s="662"/>
      <c r="BC980" s="662"/>
      <c r="BH980" s="662"/>
      <c r="BM980" s="662"/>
      <c r="DN980"/>
    </row>
    <row r="981" spans="11:118" s="3" customFormat="1" x14ac:dyDescent="0.25">
      <c r="K981" s="662"/>
      <c r="T981" s="662"/>
      <c r="Y981" s="662"/>
      <c r="AD981" s="662"/>
      <c r="AI981" s="662"/>
      <c r="AN981" s="662"/>
      <c r="AS981" s="662"/>
      <c r="AX981" s="662"/>
      <c r="BC981" s="662"/>
      <c r="BH981" s="662"/>
      <c r="BM981" s="662"/>
      <c r="DN981"/>
    </row>
    <row r="982" spans="11:118" s="3" customFormat="1" x14ac:dyDescent="0.25">
      <c r="K982" s="662"/>
      <c r="T982" s="662"/>
      <c r="Y982" s="662"/>
      <c r="AD982" s="662"/>
      <c r="AI982" s="662"/>
      <c r="AN982" s="662"/>
      <c r="AS982" s="662"/>
      <c r="AX982" s="662"/>
      <c r="BC982" s="662"/>
      <c r="BH982" s="662"/>
      <c r="BM982" s="662"/>
      <c r="DN982"/>
    </row>
    <row r="983" spans="11:118" s="3" customFormat="1" x14ac:dyDescent="0.25">
      <c r="K983" s="662"/>
      <c r="T983" s="662"/>
      <c r="Y983" s="662"/>
      <c r="AD983" s="662"/>
      <c r="AI983" s="662"/>
      <c r="AN983" s="662"/>
      <c r="AS983" s="662"/>
      <c r="AX983" s="662"/>
      <c r="BC983" s="662"/>
      <c r="BH983" s="662"/>
      <c r="BM983" s="662"/>
      <c r="DN983"/>
    </row>
    <row r="984" spans="11:118" s="3" customFormat="1" x14ac:dyDescent="0.25">
      <c r="K984" s="662"/>
      <c r="T984" s="662"/>
      <c r="Y984" s="662"/>
      <c r="AD984" s="662"/>
      <c r="AI984" s="662"/>
      <c r="AN984" s="662"/>
      <c r="AS984" s="662"/>
      <c r="AX984" s="662"/>
      <c r="BC984" s="662"/>
      <c r="BH984" s="662"/>
      <c r="BM984" s="662"/>
      <c r="DN984"/>
    </row>
    <row r="985" spans="11:118" s="3" customFormat="1" x14ac:dyDescent="0.25">
      <c r="K985" s="662"/>
      <c r="T985" s="662"/>
      <c r="Y985" s="662"/>
      <c r="AD985" s="662"/>
      <c r="AI985" s="662"/>
      <c r="AN985" s="662"/>
      <c r="AS985" s="662"/>
      <c r="AX985" s="662"/>
      <c r="BC985" s="662"/>
      <c r="BH985" s="662"/>
      <c r="BM985" s="662"/>
      <c r="DN985"/>
    </row>
    <row r="986" spans="11:118" s="3" customFormat="1" x14ac:dyDescent="0.25">
      <c r="K986" s="662"/>
      <c r="T986" s="662"/>
      <c r="Y986" s="662"/>
      <c r="AD986" s="662"/>
      <c r="AI986" s="662"/>
      <c r="AN986" s="662"/>
      <c r="AS986" s="662"/>
      <c r="AX986" s="662"/>
      <c r="BC986" s="662"/>
      <c r="BH986" s="662"/>
      <c r="BM986" s="662"/>
      <c r="DN986"/>
    </row>
    <row r="987" spans="11:118" s="3" customFormat="1" x14ac:dyDescent="0.25">
      <c r="K987" s="662"/>
      <c r="T987" s="662"/>
      <c r="Y987" s="662"/>
      <c r="AD987" s="662"/>
      <c r="AI987" s="662"/>
      <c r="AN987" s="662"/>
      <c r="AS987" s="662"/>
      <c r="AX987" s="662"/>
      <c r="BC987" s="662"/>
      <c r="BH987" s="662"/>
      <c r="BM987" s="662"/>
      <c r="DN987"/>
    </row>
    <row r="988" spans="11:118" s="3" customFormat="1" x14ac:dyDescent="0.25">
      <c r="K988" s="662"/>
      <c r="T988" s="662"/>
      <c r="Y988" s="662"/>
      <c r="AD988" s="662"/>
      <c r="AI988" s="662"/>
      <c r="AN988" s="662"/>
      <c r="AS988" s="662"/>
      <c r="AX988" s="662"/>
      <c r="BC988" s="662"/>
      <c r="BH988" s="662"/>
      <c r="BM988" s="662"/>
      <c r="DN988"/>
    </row>
    <row r="989" spans="11:118" s="3" customFormat="1" x14ac:dyDescent="0.25">
      <c r="K989" s="662"/>
      <c r="T989" s="662"/>
      <c r="Y989" s="662"/>
      <c r="AD989" s="662"/>
      <c r="AI989" s="662"/>
      <c r="AN989" s="662"/>
      <c r="AS989" s="662"/>
      <c r="AX989" s="662"/>
      <c r="BC989" s="662"/>
      <c r="BH989" s="662"/>
      <c r="BM989" s="662"/>
      <c r="DN989"/>
    </row>
    <row r="990" spans="11:118" s="3" customFormat="1" x14ac:dyDescent="0.25">
      <c r="K990" s="662"/>
      <c r="T990" s="662"/>
      <c r="Y990" s="662"/>
      <c r="AD990" s="662"/>
      <c r="AI990" s="662"/>
      <c r="AN990" s="662"/>
      <c r="AS990" s="662"/>
      <c r="AX990" s="662"/>
      <c r="BC990" s="662"/>
      <c r="BH990" s="662"/>
      <c r="BM990" s="662"/>
      <c r="DN990"/>
    </row>
    <row r="991" spans="11:118" s="3" customFormat="1" x14ac:dyDescent="0.25">
      <c r="K991" s="662"/>
      <c r="T991" s="662"/>
      <c r="Y991" s="662"/>
      <c r="AD991" s="662"/>
      <c r="AI991" s="662"/>
      <c r="AN991" s="662"/>
      <c r="AS991" s="662"/>
      <c r="AX991" s="662"/>
      <c r="BC991" s="662"/>
      <c r="BH991" s="662"/>
      <c r="BM991" s="662"/>
      <c r="DN991"/>
    </row>
    <row r="992" spans="11:118" s="3" customFormat="1" x14ac:dyDescent="0.25">
      <c r="K992" s="662"/>
      <c r="T992" s="662"/>
      <c r="Y992" s="662"/>
      <c r="AD992" s="662"/>
      <c r="AI992" s="662"/>
      <c r="AN992" s="662"/>
      <c r="AS992" s="662"/>
      <c r="AX992" s="662"/>
      <c r="BC992" s="662"/>
      <c r="BH992" s="662"/>
      <c r="BM992" s="662"/>
      <c r="DN992"/>
    </row>
    <row r="993" spans="11:118" s="3" customFormat="1" x14ac:dyDescent="0.25">
      <c r="K993" s="662"/>
      <c r="T993" s="662"/>
      <c r="Y993" s="662"/>
      <c r="AD993" s="662"/>
      <c r="AI993" s="662"/>
      <c r="AN993" s="662"/>
      <c r="AS993" s="662"/>
      <c r="AX993" s="662"/>
      <c r="BC993" s="662"/>
      <c r="BH993" s="662"/>
      <c r="BM993" s="662"/>
      <c r="DN993"/>
    </row>
    <row r="994" spans="11:118" s="3" customFormat="1" x14ac:dyDescent="0.25">
      <c r="K994" s="662"/>
      <c r="T994" s="662"/>
      <c r="Y994" s="662"/>
      <c r="AD994" s="662"/>
      <c r="AI994" s="662"/>
      <c r="AN994" s="662"/>
      <c r="AS994" s="662"/>
      <c r="AX994" s="662"/>
      <c r="BC994" s="662"/>
      <c r="BH994" s="662"/>
      <c r="BM994" s="662"/>
      <c r="DN994"/>
    </row>
    <row r="995" spans="11:118" s="3" customFormat="1" x14ac:dyDescent="0.25">
      <c r="K995" s="662"/>
      <c r="T995" s="662"/>
      <c r="Y995" s="662"/>
      <c r="AD995" s="662"/>
      <c r="AI995" s="662"/>
      <c r="AN995" s="662"/>
      <c r="AS995" s="662"/>
      <c r="AX995" s="662"/>
      <c r="BC995" s="662"/>
      <c r="BH995" s="662"/>
      <c r="BM995" s="662"/>
      <c r="DN995"/>
    </row>
    <row r="996" spans="11:118" s="3" customFormat="1" x14ac:dyDescent="0.25">
      <c r="K996" s="662"/>
      <c r="T996" s="662"/>
      <c r="Y996" s="662"/>
      <c r="AD996" s="662"/>
      <c r="AI996" s="662"/>
      <c r="AN996" s="662"/>
      <c r="AS996" s="662"/>
      <c r="AX996" s="662"/>
      <c r="BC996" s="662"/>
      <c r="BH996" s="662"/>
      <c r="BM996" s="662"/>
      <c r="DN996"/>
    </row>
    <row r="997" spans="11:118" s="3" customFormat="1" x14ac:dyDescent="0.25">
      <c r="K997" s="662"/>
      <c r="T997" s="662"/>
      <c r="Y997" s="662"/>
      <c r="AD997" s="662"/>
      <c r="AI997" s="662"/>
      <c r="AN997" s="662"/>
      <c r="AS997" s="662"/>
      <c r="AX997" s="662"/>
      <c r="BC997" s="662"/>
      <c r="BH997" s="662"/>
      <c r="BM997" s="662"/>
      <c r="DN997"/>
    </row>
    <row r="998" spans="11:118" s="3" customFormat="1" x14ac:dyDescent="0.25">
      <c r="K998" s="662"/>
      <c r="T998" s="662"/>
      <c r="Y998" s="662"/>
      <c r="AD998" s="662"/>
      <c r="AI998" s="662"/>
      <c r="AN998" s="662"/>
      <c r="AS998" s="662"/>
      <c r="AX998" s="662"/>
      <c r="BC998" s="662"/>
      <c r="BH998" s="662"/>
      <c r="BM998" s="662"/>
      <c r="DN998"/>
    </row>
    <row r="999" spans="11:118" s="3" customFormat="1" x14ac:dyDescent="0.25">
      <c r="K999" s="662"/>
      <c r="T999" s="662"/>
      <c r="Y999" s="662"/>
      <c r="AD999" s="662"/>
      <c r="AI999" s="662"/>
      <c r="AN999" s="662"/>
      <c r="AS999" s="662"/>
      <c r="AX999" s="662"/>
      <c r="BC999" s="662"/>
      <c r="BH999" s="662"/>
      <c r="BM999" s="662"/>
      <c r="DN999"/>
    </row>
    <row r="1000" spans="11:118" s="3" customFormat="1" x14ac:dyDescent="0.25">
      <c r="K1000" s="662"/>
      <c r="T1000" s="662"/>
      <c r="Y1000" s="662"/>
      <c r="AD1000" s="662"/>
      <c r="AI1000" s="662"/>
      <c r="AN1000" s="662"/>
      <c r="AS1000" s="662"/>
      <c r="AX1000" s="662"/>
      <c r="BC1000" s="662"/>
      <c r="BH1000" s="662"/>
      <c r="BM1000" s="662"/>
      <c r="DN1000"/>
    </row>
    <row r="1001" spans="11:118" s="3" customFormat="1" x14ac:dyDescent="0.25">
      <c r="K1001" s="662"/>
      <c r="T1001" s="662"/>
      <c r="Y1001" s="662"/>
      <c r="AD1001" s="662"/>
      <c r="AI1001" s="662"/>
      <c r="AN1001" s="662"/>
      <c r="AS1001" s="662"/>
      <c r="AX1001" s="662"/>
      <c r="BC1001" s="662"/>
      <c r="BH1001" s="662"/>
      <c r="BM1001" s="662"/>
      <c r="DN1001"/>
    </row>
    <row r="1002" spans="11:118" s="3" customFormat="1" x14ac:dyDescent="0.25">
      <c r="K1002" s="662"/>
      <c r="T1002" s="662"/>
      <c r="Y1002" s="662"/>
      <c r="AD1002" s="662"/>
      <c r="AI1002" s="662"/>
      <c r="AN1002" s="662"/>
      <c r="AS1002" s="662"/>
      <c r="AX1002" s="662"/>
      <c r="BC1002" s="662"/>
      <c r="BH1002" s="662"/>
      <c r="BM1002" s="662"/>
      <c r="DN1002"/>
    </row>
    <row r="1003" spans="11:118" s="3" customFormat="1" x14ac:dyDescent="0.25">
      <c r="K1003" s="662"/>
      <c r="T1003" s="662"/>
      <c r="Y1003" s="662"/>
      <c r="AD1003" s="662"/>
      <c r="AI1003" s="662"/>
      <c r="AN1003" s="662"/>
      <c r="AS1003" s="662"/>
      <c r="AX1003" s="662"/>
      <c r="BC1003" s="662"/>
      <c r="BH1003" s="662"/>
      <c r="BM1003" s="662"/>
      <c r="DN1003"/>
    </row>
    <row r="1004" spans="11:118" s="3" customFormat="1" x14ac:dyDescent="0.25">
      <c r="K1004" s="662"/>
      <c r="T1004" s="662"/>
      <c r="Y1004" s="662"/>
      <c r="AD1004" s="662"/>
      <c r="AI1004" s="662"/>
      <c r="AN1004" s="662"/>
      <c r="AS1004" s="662"/>
      <c r="AX1004" s="662"/>
      <c r="BC1004" s="662"/>
      <c r="BH1004" s="662"/>
      <c r="BM1004" s="662"/>
      <c r="DN1004"/>
    </row>
    <row r="1005" spans="11:118" s="3" customFormat="1" x14ac:dyDescent="0.25">
      <c r="K1005" s="662"/>
      <c r="T1005" s="662"/>
      <c r="Y1005" s="662"/>
      <c r="AD1005" s="662"/>
      <c r="AI1005" s="662"/>
      <c r="AN1005" s="662"/>
      <c r="AS1005" s="662"/>
      <c r="AX1005" s="662"/>
      <c r="BC1005" s="662"/>
      <c r="BH1005" s="662"/>
      <c r="BM1005" s="662"/>
      <c r="DN1005"/>
    </row>
    <row r="1006" spans="11:118" s="3" customFormat="1" x14ac:dyDescent="0.25">
      <c r="K1006" s="662"/>
      <c r="T1006" s="662"/>
      <c r="Y1006" s="662"/>
      <c r="AD1006" s="662"/>
      <c r="AI1006" s="662"/>
      <c r="AN1006" s="662"/>
      <c r="AS1006" s="662"/>
      <c r="AX1006" s="662"/>
      <c r="BC1006" s="662"/>
      <c r="BH1006" s="662"/>
      <c r="BM1006" s="662"/>
      <c r="DN1006"/>
    </row>
    <row r="1007" spans="11:118" s="3" customFormat="1" x14ac:dyDescent="0.25">
      <c r="K1007" s="662"/>
      <c r="T1007" s="662"/>
      <c r="Y1007" s="662"/>
      <c r="AD1007" s="662"/>
      <c r="AI1007" s="662"/>
      <c r="AN1007" s="662"/>
      <c r="AS1007" s="662"/>
      <c r="AX1007" s="662"/>
      <c r="BC1007" s="662"/>
      <c r="BH1007" s="662"/>
      <c r="BM1007" s="662"/>
      <c r="DN1007"/>
    </row>
    <row r="1008" spans="11:118" s="3" customFormat="1" x14ac:dyDescent="0.25">
      <c r="K1008" s="662"/>
      <c r="T1008" s="662"/>
      <c r="Y1008" s="662"/>
      <c r="AD1008" s="662"/>
      <c r="AI1008" s="662"/>
      <c r="AN1008" s="662"/>
      <c r="AS1008" s="662"/>
      <c r="AX1008" s="662"/>
      <c r="BC1008" s="662"/>
      <c r="BH1008" s="662"/>
      <c r="BM1008" s="662"/>
      <c r="DN1008"/>
    </row>
    <row r="1009" spans="11:118" s="3" customFormat="1" x14ac:dyDescent="0.25">
      <c r="K1009" s="662"/>
      <c r="T1009" s="662"/>
      <c r="Y1009" s="662"/>
      <c r="AD1009" s="662"/>
      <c r="AI1009" s="662"/>
      <c r="AN1009" s="662"/>
      <c r="AS1009" s="662"/>
      <c r="AX1009" s="662"/>
      <c r="BC1009" s="662"/>
      <c r="BH1009" s="662"/>
      <c r="BM1009" s="662"/>
      <c r="DN1009"/>
    </row>
    <row r="1010" spans="11:118" s="3" customFormat="1" x14ac:dyDescent="0.25">
      <c r="K1010" s="662"/>
      <c r="T1010" s="662"/>
      <c r="Y1010" s="662"/>
      <c r="AD1010" s="662"/>
      <c r="AI1010" s="662"/>
      <c r="AN1010" s="662"/>
      <c r="AS1010" s="662"/>
      <c r="AX1010" s="662"/>
      <c r="BC1010" s="662"/>
      <c r="BH1010" s="662"/>
      <c r="BM1010" s="662"/>
      <c r="DN1010"/>
    </row>
    <row r="1011" spans="11:118" s="3" customFormat="1" x14ac:dyDescent="0.25">
      <c r="K1011" s="662"/>
      <c r="T1011" s="662"/>
      <c r="Y1011" s="662"/>
      <c r="AD1011" s="662"/>
      <c r="AI1011" s="662"/>
      <c r="AN1011" s="662"/>
      <c r="AS1011" s="662"/>
      <c r="AX1011" s="662"/>
      <c r="BC1011" s="662"/>
      <c r="BH1011" s="662"/>
      <c r="BM1011" s="662"/>
      <c r="DN1011"/>
    </row>
    <row r="1012" spans="11:118" s="3" customFormat="1" x14ac:dyDescent="0.25">
      <c r="K1012" s="662"/>
      <c r="T1012" s="662"/>
      <c r="Y1012" s="662"/>
      <c r="AD1012" s="662"/>
      <c r="AI1012" s="662"/>
      <c r="AN1012" s="662"/>
      <c r="AS1012" s="662"/>
      <c r="AX1012" s="662"/>
      <c r="BC1012" s="662"/>
      <c r="BH1012" s="662"/>
      <c r="BM1012" s="662"/>
      <c r="DN1012"/>
    </row>
    <row r="1013" spans="11:118" s="3" customFormat="1" x14ac:dyDescent="0.25">
      <c r="K1013" s="662"/>
      <c r="T1013" s="662"/>
      <c r="Y1013" s="662"/>
      <c r="AD1013" s="662"/>
      <c r="AI1013" s="662"/>
      <c r="AN1013" s="662"/>
      <c r="AS1013" s="662"/>
      <c r="AX1013" s="662"/>
      <c r="BC1013" s="662"/>
      <c r="BH1013" s="662"/>
      <c r="BM1013" s="662"/>
      <c r="DN1013"/>
    </row>
    <row r="1014" spans="11:118" s="3" customFormat="1" x14ac:dyDescent="0.25">
      <c r="K1014" s="662"/>
      <c r="T1014" s="662"/>
      <c r="Y1014" s="662"/>
      <c r="AD1014" s="662"/>
      <c r="AI1014" s="662"/>
      <c r="AN1014" s="662"/>
      <c r="AS1014" s="662"/>
      <c r="AX1014" s="662"/>
      <c r="BC1014" s="662"/>
      <c r="BH1014" s="662"/>
      <c r="BM1014" s="662"/>
      <c r="DN1014"/>
    </row>
    <row r="1015" spans="11:118" s="3" customFormat="1" x14ac:dyDescent="0.25">
      <c r="K1015" s="662"/>
      <c r="T1015" s="662"/>
      <c r="Y1015" s="662"/>
      <c r="AD1015" s="662"/>
      <c r="AI1015" s="662"/>
      <c r="AN1015" s="662"/>
      <c r="AS1015" s="662"/>
      <c r="AX1015" s="662"/>
      <c r="BC1015" s="662"/>
      <c r="BH1015" s="662"/>
      <c r="BM1015" s="662"/>
      <c r="DN1015"/>
    </row>
    <row r="1016" spans="11:118" s="3" customFormat="1" x14ac:dyDescent="0.25">
      <c r="K1016" s="662"/>
      <c r="T1016" s="662"/>
      <c r="Y1016" s="662"/>
      <c r="AD1016" s="662"/>
      <c r="AI1016" s="662"/>
      <c r="AN1016" s="662"/>
      <c r="AS1016" s="662"/>
      <c r="AX1016" s="662"/>
      <c r="BC1016" s="662"/>
      <c r="BH1016" s="662"/>
      <c r="BM1016" s="662"/>
      <c r="DN1016"/>
    </row>
    <row r="1017" spans="11:118" s="3" customFormat="1" x14ac:dyDescent="0.25">
      <c r="K1017" s="662"/>
      <c r="T1017" s="662"/>
      <c r="Y1017" s="662"/>
      <c r="AD1017" s="662"/>
      <c r="AI1017" s="662"/>
      <c r="AN1017" s="662"/>
      <c r="AS1017" s="662"/>
      <c r="AX1017" s="662"/>
      <c r="BC1017" s="662"/>
      <c r="BH1017" s="662"/>
      <c r="BM1017" s="662"/>
      <c r="DN1017"/>
    </row>
    <row r="1018" spans="11:118" s="3" customFormat="1" x14ac:dyDescent="0.25">
      <c r="K1018" s="662"/>
      <c r="T1018" s="662"/>
      <c r="Y1018" s="662"/>
      <c r="AD1018" s="662"/>
      <c r="AI1018" s="662"/>
      <c r="AN1018" s="662"/>
      <c r="AS1018" s="662"/>
      <c r="AX1018" s="662"/>
      <c r="BC1018" s="662"/>
      <c r="BH1018" s="662"/>
      <c r="BM1018" s="662"/>
      <c r="DN1018"/>
    </row>
    <row r="1019" spans="11:118" s="3" customFormat="1" x14ac:dyDescent="0.25">
      <c r="K1019" s="662"/>
      <c r="T1019" s="662"/>
      <c r="Y1019" s="662"/>
      <c r="AD1019" s="662"/>
      <c r="AI1019" s="662"/>
      <c r="AN1019" s="662"/>
      <c r="AS1019" s="662"/>
      <c r="AX1019" s="662"/>
      <c r="BC1019" s="662"/>
      <c r="BH1019" s="662"/>
      <c r="BM1019" s="662"/>
      <c r="DN1019"/>
    </row>
    <row r="1020" spans="11:118" s="3" customFormat="1" x14ac:dyDescent="0.25">
      <c r="K1020" s="662"/>
      <c r="T1020" s="662"/>
      <c r="Y1020" s="662"/>
      <c r="AD1020" s="662"/>
      <c r="AI1020" s="662"/>
      <c r="AN1020" s="662"/>
      <c r="AS1020" s="662"/>
      <c r="AX1020" s="662"/>
      <c r="BC1020" s="662"/>
      <c r="BH1020" s="662"/>
      <c r="BM1020" s="662"/>
      <c r="DN1020"/>
    </row>
    <row r="1021" spans="11:118" s="3" customFormat="1" x14ac:dyDescent="0.25">
      <c r="K1021" s="662"/>
      <c r="T1021" s="662"/>
      <c r="Y1021" s="662"/>
      <c r="AD1021" s="662"/>
      <c r="AI1021" s="662"/>
      <c r="AN1021" s="662"/>
      <c r="AS1021" s="662"/>
      <c r="AX1021" s="662"/>
      <c r="BC1021" s="662"/>
      <c r="BH1021" s="662"/>
      <c r="BM1021" s="662"/>
      <c r="DN1021"/>
    </row>
    <row r="1022" spans="11:118" s="3" customFormat="1" x14ac:dyDescent="0.25">
      <c r="K1022" s="662"/>
      <c r="T1022" s="662"/>
      <c r="Y1022" s="662"/>
      <c r="AD1022" s="662"/>
      <c r="AI1022" s="662"/>
      <c r="AN1022" s="662"/>
      <c r="AS1022" s="662"/>
      <c r="AX1022" s="662"/>
      <c r="BC1022" s="662"/>
      <c r="BH1022" s="662"/>
      <c r="BM1022" s="662"/>
      <c r="DN1022"/>
    </row>
    <row r="1023" spans="11:118" s="3" customFormat="1" x14ac:dyDescent="0.25">
      <c r="K1023" s="662"/>
      <c r="T1023" s="662"/>
      <c r="Y1023" s="662"/>
      <c r="AD1023" s="662"/>
      <c r="AI1023" s="662"/>
      <c r="AN1023" s="662"/>
      <c r="AS1023" s="662"/>
      <c r="AX1023" s="662"/>
      <c r="BC1023" s="662"/>
      <c r="BH1023" s="662"/>
      <c r="BM1023" s="662"/>
      <c r="DN1023"/>
    </row>
    <row r="1024" spans="11:118" s="3" customFormat="1" x14ac:dyDescent="0.25">
      <c r="K1024" s="662"/>
      <c r="T1024" s="662"/>
      <c r="Y1024" s="662"/>
      <c r="AD1024" s="662"/>
      <c r="AI1024" s="662"/>
      <c r="AN1024" s="662"/>
      <c r="AS1024" s="662"/>
      <c r="AX1024" s="662"/>
      <c r="BC1024" s="662"/>
      <c r="BH1024" s="662"/>
      <c r="BM1024" s="662"/>
      <c r="DN1024"/>
    </row>
    <row r="1025" spans="11:118" s="3" customFormat="1" x14ac:dyDescent="0.25">
      <c r="K1025" s="662"/>
      <c r="T1025" s="662"/>
      <c r="Y1025" s="662"/>
      <c r="AD1025" s="662"/>
      <c r="AI1025" s="662"/>
      <c r="AN1025" s="662"/>
      <c r="AS1025" s="662"/>
      <c r="AX1025" s="662"/>
      <c r="BC1025" s="662"/>
      <c r="BH1025" s="662"/>
      <c r="BM1025" s="662"/>
      <c r="DN1025"/>
    </row>
    <row r="1026" spans="11:118" s="3" customFormat="1" x14ac:dyDescent="0.25">
      <c r="K1026" s="662"/>
      <c r="T1026" s="662"/>
      <c r="Y1026" s="662"/>
      <c r="AD1026" s="662"/>
      <c r="AI1026" s="662"/>
      <c r="AN1026" s="662"/>
      <c r="AS1026" s="662"/>
      <c r="AX1026" s="662"/>
      <c r="BC1026" s="662"/>
      <c r="BH1026" s="662"/>
      <c r="BM1026" s="662"/>
      <c r="DN1026"/>
    </row>
    <row r="1027" spans="11:118" s="3" customFormat="1" x14ac:dyDescent="0.25">
      <c r="K1027" s="662"/>
      <c r="T1027" s="662"/>
      <c r="Y1027" s="662"/>
      <c r="AD1027" s="662"/>
      <c r="AI1027" s="662"/>
      <c r="AN1027" s="662"/>
      <c r="AS1027" s="662"/>
      <c r="AX1027" s="662"/>
      <c r="BC1027" s="662"/>
      <c r="BH1027" s="662"/>
      <c r="BM1027" s="662"/>
      <c r="DN1027"/>
    </row>
    <row r="1028" spans="11:118" s="3" customFormat="1" x14ac:dyDescent="0.25">
      <c r="K1028" s="662"/>
      <c r="T1028" s="662"/>
      <c r="Y1028" s="662"/>
      <c r="AD1028" s="662"/>
      <c r="AI1028" s="662"/>
      <c r="AN1028" s="662"/>
      <c r="AS1028" s="662"/>
      <c r="AX1028" s="662"/>
      <c r="BC1028" s="662"/>
      <c r="BH1028" s="662"/>
      <c r="BM1028" s="662"/>
      <c r="DN1028"/>
    </row>
    <row r="1029" spans="11:118" s="3" customFormat="1" x14ac:dyDescent="0.25">
      <c r="K1029" s="662"/>
      <c r="T1029" s="662"/>
      <c r="Y1029" s="662"/>
      <c r="AD1029" s="662"/>
      <c r="AI1029" s="662"/>
      <c r="AN1029" s="662"/>
      <c r="AS1029" s="662"/>
      <c r="AX1029" s="662"/>
      <c r="BC1029" s="662"/>
      <c r="BH1029" s="662"/>
      <c r="BM1029" s="662"/>
      <c r="DN1029"/>
    </row>
    <row r="1030" spans="11:118" s="3" customFormat="1" x14ac:dyDescent="0.25">
      <c r="K1030" s="662"/>
      <c r="T1030" s="662"/>
      <c r="Y1030" s="662"/>
      <c r="AD1030" s="662"/>
      <c r="AI1030" s="662"/>
      <c r="AN1030" s="662"/>
      <c r="AS1030" s="662"/>
      <c r="AX1030" s="662"/>
      <c r="BC1030" s="662"/>
      <c r="BH1030" s="662"/>
      <c r="BM1030" s="662"/>
      <c r="DN1030"/>
    </row>
    <row r="1031" spans="11:118" s="3" customFormat="1" x14ac:dyDescent="0.25">
      <c r="K1031" s="662"/>
      <c r="T1031" s="662"/>
      <c r="Y1031" s="662"/>
      <c r="AD1031" s="662"/>
      <c r="AI1031" s="662"/>
      <c r="AN1031" s="662"/>
      <c r="AS1031" s="662"/>
      <c r="AX1031" s="662"/>
      <c r="BC1031" s="662"/>
      <c r="BH1031" s="662"/>
      <c r="BM1031" s="662"/>
      <c r="DN1031"/>
    </row>
    <row r="1032" spans="11:118" s="3" customFormat="1" x14ac:dyDescent="0.25">
      <c r="K1032" s="662"/>
      <c r="T1032" s="662"/>
      <c r="Y1032" s="662"/>
      <c r="AD1032" s="662"/>
      <c r="AI1032" s="662"/>
      <c r="AN1032" s="662"/>
      <c r="AS1032" s="662"/>
      <c r="AX1032" s="662"/>
      <c r="BC1032" s="662"/>
      <c r="BH1032" s="662"/>
      <c r="BM1032" s="662"/>
      <c r="DN1032"/>
    </row>
    <row r="1033" spans="11:118" s="3" customFormat="1" x14ac:dyDescent="0.25">
      <c r="K1033" s="662"/>
      <c r="T1033" s="662"/>
      <c r="Y1033" s="662"/>
      <c r="AD1033" s="662"/>
      <c r="AI1033" s="662"/>
      <c r="AN1033" s="662"/>
      <c r="AS1033" s="662"/>
      <c r="AX1033" s="662"/>
      <c r="BC1033" s="662"/>
      <c r="BH1033" s="662"/>
      <c r="BM1033" s="662"/>
      <c r="DN1033"/>
    </row>
    <row r="1034" spans="11:118" s="3" customFormat="1" x14ac:dyDescent="0.25">
      <c r="K1034" s="662"/>
      <c r="T1034" s="662"/>
      <c r="Y1034" s="662"/>
      <c r="AD1034" s="662"/>
      <c r="AI1034" s="662"/>
      <c r="AN1034" s="662"/>
      <c r="AS1034" s="662"/>
      <c r="AX1034" s="662"/>
      <c r="BC1034" s="662"/>
      <c r="BH1034" s="662"/>
      <c r="BM1034" s="662"/>
      <c r="DN1034"/>
    </row>
    <row r="1035" spans="11:118" s="3" customFormat="1" x14ac:dyDescent="0.25">
      <c r="K1035" s="662"/>
      <c r="T1035" s="662"/>
      <c r="Y1035" s="662"/>
      <c r="AD1035" s="662"/>
      <c r="AI1035" s="662"/>
      <c r="AN1035" s="662"/>
      <c r="AS1035" s="662"/>
      <c r="AX1035" s="662"/>
      <c r="BC1035" s="662"/>
      <c r="BH1035" s="662"/>
      <c r="BM1035" s="662"/>
      <c r="DN1035"/>
    </row>
    <row r="1036" spans="11:118" s="3" customFormat="1" x14ac:dyDescent="0.25">
      <c r="K1036" s="662"/>
      <c r="T1036" s="662"/>
      <c r="Y1036" s="662"/>
      <c r="AD1036" s="662"/>
      <c r="AI1036" s="662"/>
      <c r="AN1036" s="662"/>
      <c r="AS1036" s="662"/>
      <c r="AX1036" s="662"/>
      <c r="BC1036" s="662"/>
      <c r="BH1036" s="662"/>
      <c r="BM1036" s="662"/>
      <c r="DN1036"/>
    </row>
    <row r="1037" spans="11:118" s="3" customFormat="1" x14ac:dyDescent="0.25">
      <c r="K1037" s="662"/>
      <c r="T1037" s="662"/>
      <c r="Y1037" s="662"/>
      <c r="AD1037" s="662"/>
      <c r="AI1037" s="662"/>
      <c r="AN1037" s="662"/>
      <c r="AS1037" s="662"/>
      <c r="AX1037" s="662"/>
      <c r="BC1037" s="662"/>
      <c r="BH1037" s="662"/>
      <c r="BM1037" s="662"/>
      <c r="DN1037"/>
    </row>
    <row r="1038" spans="11:118" s="3" customFormat="1" x14ac:dyDescent="0.25">
      <c r="K1038" s="662"/>
      <c r="T1038" s="662"/>
      <c r="Y1038" s="662"/>
      <c r="AD1038" s="662"/>
      <c r="AI1038" s="662"/>
      <c r="AN1038" s="662"/>
      <c r="AS1038" s="662"/>
      <c r="AX1038" s="662"/>
      <c r="BC1038" s="662"/>
      <c r="BH1038" s="662"/>
      <c r="BM1038" s="662"/>
      <c r="DN1038"/>
    </row>
    <row r="1039" spans="11:118" s="3" customFormat="1" x14ac:dyDescent="0.25">
      <c r="K1039" s="662"/>
      <c r="T1039" s="662"/>
      <c r="Y1039" s="662"/>
      <c r="AD1039" s="662"/>
      <c r="AI1039" s="662"/>
      <c r="AN1039" s="662"/>
      <c r="AS1039" s="662"/>
      <c r="AX1039" s="662"/>
      <c r="BC1039" s="662"/>
      <c r="BH1039" s="662"/>
      <c r="BM1039" s="662"/>
      <c r="DN1039"/>
    </row>
    <row r="1040" spans="11:118" s="3" customFormat="1" x14ac:dyDescent="0.25">
      <c r="K1040" s="662"/>
      <c r="T1040" s="662"/>
      <c r="Y1040" s="662"/>
      <c r="AD1040" s="662"/>
      <c r="AI1040" s="662"/>
      <c r="AN1040" s="662"/>
      <c r="AS1040" s="662"/>
      <c r="AX1040" s="662"/>
      <c r="BC1040" s="662"/>
      <c r="BH1040" s="662"/>
      <c r="BM1040" s="662"/>
      <c r="DN1040"/>
    </row>
    <row r="1041" spans="11:118" s="3" customFormat="1" x14ac:dyDescent="0.25">
      <c r="K1041" s="662"/>
      <c r="T1041" s="662"/>
      <c r="Y1041" s="662"/>
      <c r="AD1041" s="662"/>
      <c r="AI1041" s="662"/>
      <c r="AN1041" s="662"/>
      <c r="AS1041" s="662"/>
      <c r="AX1041" s="662"/>
      <c r="BC1041" s="662"/>
      <c r="BH1041" s="662"/>
      <c r="BM1041" s="662"/>
      <c r="DN1041"/>
    </row>
    <row r="1042" spans="11:118" s="3" customFormat="1" x14ac:dyDescent="0.25">
      <c r="K1042" s="662"/>
      <c r="T1042" s="662"/>
      <c r="Y1042" s="662"/>
      <c r="AD1042" s="662"/>
      <c r="AI1042" s="662"/>
      <c r="AN1042" s="662"/>
      <c r="AS1042" s="662"/>
      <c r="AX1042" s="662"/>
      <c r="BC1042" s="662"/>
      <c r="BH1042" s="662"/>
      <c r="BM1042" s="662"/>
      <c r="DN1042"/>
    </row>
    <row r="1043" spans="11:118" s="3" customFormat="1" x14ac:dyDescent="0.25">
      <c r="K1043" s="662"/>
      <c r="T1043" s="662"/>
      <c r="Y1043" s="662"/>
      <c r="AD1043" s="662"/>
      <c r="AI1043" s="662"/>
      <c r="AN1043" s="662"/>
      <c r="AS1043" s="662"/>
      <c r="AX1043" s="662"/>
      <c r="BC1043" s="662"/>
      <c r="BH1043" s="662"/>
      <c r="BM1043" s="662"/>
      <c r="DN1043"/>
    </row>
    <row r="1044" spans="11:118" s="3" customFormat="1" x14ac:dyDescent="0.25">
      <c r="K1044" s="662"/>
      <c r="T1044" s="662"/>
      <c r="Y1044" s="662"/>
      <c r="AD1044" s="662"/>
      <c r="AI1044" s="662"/>
      <c r="AN1044" s="662"/>
      <c r="AS1044" s="662"/>
      <c r="AX1044" s="662"/>
      <c r="BC1044" s="662"/>
      <c r="BH1044" s="662"/>
      <c r="BM1044" s="662"/>
      <c r="DN1044"/>
    </row>
    <row r="1045" spans="11:118" s="3" customFormat="1" x14ac:dyDescent="0.25">
      <c r="K1045" s="662"/>
      <c r="T1045" s="662"/>
      <c r="Y1045" s="662"/>
      <c r="AD1045" s="662"/>
      <c r="AI1045" s="662"/>
      <c r="AN1045" s="662"/>
      <c r="AS1045" s="662"/>
      <c r="AX1045" s="662"/>
      <c r="BC1045" s="662"/>
      <c r="BH1045" s="662"/>
      <c r="BM1045" s="662"/>
      <c r="DN1045"/>
    </row>
    <row r="1046" spans="11:118" s="3" customFormat="1" x14ac:dyDescent="0.25">
      <c r="K1046" s="662"/>
      <c r="T1046" s="662"/>
      <c r="Y1046" s="662"/>
      <c r="AD1046" s="662"/>
      <c r="AI1046" s="662"/>
      <c r="AN1046" s="662"/>
      <c r="AS1046" s="662"/>
      <c r="AX1046" s="662"/>
      <c r="BC1046" s="662"/>
      <c r="BH1046" s="662"/>
      <c r="BM1046" s="662"/>
      <c r="DN1046"/>
    </row>
    <row r="1047" spans="11:118" s="3" customFormat="1" x14ac:dyDescent="0.25">
      <c r="K1047" s="662"/>
      <c r="T1047" s="662"/>
      <c r="Y1047" s="662"/>
      <c r="AD1047" s="662"/>
      <c r="AI1047" s="662"/>
      <c r="AN1047" s="662"/>
      <c r="AS1047" s="662"/>
      <c r="AX1047" s="662"/>
      <c r="BC1047" s="662"/>
      <c r="BH1047" s="662"/>
      <c r="BM1047" s="662"/>
      <c r="DN1047"/>
    </row>
    <row r="1048" spans="11:118" s="3" customFormat="1" x14ac:dyDescent="0.25">
      <c r="K1048" s="662"/>
      <c r="T1048" s="662"/>
      <c r="Y1048" s="662"/>
      <c r="AD1048" s="662"/>
      <c r="AI1048" s="662"/>
      <c r="AN1048" s="662"/>
      <c r="AS1048" s="662"/>
      <c r="AX1048" s="662"/>
      <c r="BC1048" s="662"/>
      <c r="BH1048" s="662"/>
      <c r="BM1048" s="662"/>
      <c r="DN1048"/>
    </row>
    <row r="1049" spans="11:118" s="3" customFormat="1" x14ac:dyDescent="0.25">
      <c r="K1049" s="662"/>
      <c r="T1049" s="662"/>
      <c r="Y1049" s="662"/>
      <c r="AD1049" s="662"/>
      <c r="AI1049" s="662"/>
      <c r="AN1049" s="662"/>
      <c r="AS1049" s="662"/>
      <c r="AX1049" s="662"/>
      <c r="BC1049" s="662"/>
      <c r="BH1049" s="662"/>
      <c r="BM1049" s="662"/>
      <c r="DN1049"/>
    </row>
    <row r="1050" spans="11:118" s="3" customFormat="1" x14ac:dyDescent="0.25">
      <c r="K1050" s="662"/>
      <c r="T1050" s="662"/>
      <c r="Y1050" s="662"/>
      <c r="AD1050" s="662"/>
      <c r="AI1050" s="662"/>
      <c r="AN1050" s="662"/>
      <c r="AS1050" s="662"/>
      <c r="AX1050" s="662"/>
      <c r="BC1050" s="662"/>
      <c r="BH1050" s="662"/>
      <c r="BM1050" s="662"/>
      <c r="DN1050"/>
    </row>
    <row r="1051" spans="11:118" s="3" customFormat="1" x14ac:dyDescent="0.25">
      <c r="K1051" s="662"/>
      <c r="T1051" s="662"/>
      <c r="Y1051" s="662"/>
      <c r="AD1051" s="662"/>
      <c r="AI1051" s="662"/>
      <c r="AN1051" s="662"/>
      <c r="AS1051" s="662"/>
      <c r="AX1051" s="662"/>
      <c r="BC1051" s="662"/>
      <c r="BH1051" s="662"/>
      <c r="BM1051" s="662"/>
      <c r="DN1051"/>
    </row>
    <row r="1052" spans="11:118" s="3" customFormat="1" x14ac:dyDescent="0.25">
      <c r="K1052" s="662"/>
      <c r="T1052" s="662"/>
      <c r="Y1052" s="662"/>
      <c r="AD1052" s="662"/>
      <c r="AI1052" s="662"/>
      <c r="AN1052" s="662"/>
      <c r="AS1052" s="662"/>
      <c r="AX1052" s="662"/>
      <c r="BC1052" s="662"/>
      <c r="BH1052" s="662"/>
      <c r="BM1052" s="662"/>
      <c r="DN1052"/>
    </row>
    <row r="1053" spans="11:118" s="3" customFormat="1" x14ac:dyDescent="0.25">
      <c r="K1053" s="662"/>
      <c r="T1053" s="662"/>
      <c r="Y1053" s="662"/>
      <c r="AD1053" s="662"/>
      <c r="AI1053" s="662"/>
      <c r="AN1053" s="662"/>
      <c r="AS1053" s="662"/>
      <c r="AX1053" s="662"/>
      <c r="BC1053" s="662"/>
      <c r="BH1053" s="662"/>
      <c r="BM1053" s="662"/>
      <c r="DN1053"/>
    </row>
    <row r="1054" spans="11:118" s="3" customFormat="1" x14ac:dyDescent="0.25">
      <c r="K1054" s="662"/>
      <c r="T1054" s="662"/>
      <c r="Y1054" s="662"/>
      <c r="AD1054" s="662"/>
      <c r="AI1054" s="662"/>
      <c r="AN1054" s="662"/>
      <c r="AS1054" s="662"/>
      <c r="AX1054" s="662"/>
      <c r="BC1054" s="662"/>
      <c r="BH1054" s="662"/>
      <c r="BM1054" s="662"/>
      <c r="DN1054"/>
    </row>
    <row r="1055" spans="11:118" s="3" customFormat="1" x14ac:dyDescent="0.25">
      <c r="K1055" s="662"/>
      <c r="T1055" s="662"/>
      <c r="Y1055" s="662"/>
      <c r="AD1055" s="662"/>
      <c r="AI1055" s="662"/>
      <c r="AN1055" s="662"/>
      <c r="AS1055" s="662"/>
      <c r="AX1055" s="662"/>
      <c r="BC1055" s="662"/>
      <c r="BH1055" s="662"/>
      <c r="BM1055" s="662"/>
      <c r="DN1055"/>
    </row>
    <row r="1056" spans="11:118" s="3" customFormat="1" x14ac:dyDescent="0.25">
      <c r="K1056" s="662"/>
      <c r="T1056" s="662"/>
      <c r="Y1056" s="662"/>
      <c r="AD1056" s="662"/>
      <c r="AI1056" s="662"/>
      <c r="AN1056" s="662"/>
      <c r="AS1056" s="662"/>
      <c r="AX1056" s="662"/>
      <c r="BC1056" s="662"/>
      <c r="BH1056" s="662"/>
      <c r="BM1056" s="662"/>
      <c r="DN1056"/>
    </row>
    <row r="1057" spans="11:118" s="3" customFormat="1" x14ac:dyDescent="0.25">
      <c r="K1057" s="662"/>
      <c r="T1057" s="662"/>
      <c r="Y1057" s="662"/>
      <c r="AD1057" s="662"/>
      <c r="AI1057" s="662"/>
      <c r="AN1057" s="662"/>
      <c r="AS1057" s="662"/>
      <c r="AX1057" s="662"/>
      <c r="BC1057" s="662"/>
      <c r="BH1057" s="662"/>
      <c r="BM1057" s="662"/>
      <c r="DN1057"/>
    </row>
    <row r="1058" spans="11:118" s="3" customFormat="1" x14ac:dyDescent="0.25">
      <c r="K1058" s="662"/>
      <c r="T1058" s="662"/>
      <c r="Y1058" s="662"/>
      <c r="AD1058" s="662"/>
      <c r="AI1058" s="662"/>
      <c r="AN1058" s="662"/>
      <c r="AS1058" s="662"/>
      <c r="AX1058" s="662"/>
      <c r="BC1058" s="662"/>
      <c r="BH1058" s="662"/>
      <c r="BM1058" s="662"/>
      <c r="DN1058"/>
    </row>
    <row r="1059" spans="11:118" s="3" customFormat="1" x14ac:dyDescent="0.25">
      <c r="K1059" s="662"/>
      <c r="T1059" s="662"/>
      <c r="Y1059" s="662"/>
      <c r="AD1059" s="662"/>
      <c r="AI1059" s="662"/>
      <c r="AN1059" s="662"/>
      <c r="AS1059" s="662"/>
      <c r="AX1059" s="662"/>
      <c r="BC1059" s="662"/>
      <c r="BH1059" s="662"/>
      <c r="BM1059" s="662"/>
      <c r="DN1059"/>
    </row>
    <row r="1060" spans="11:118" s="3" customFormat="1" x14ac:dyDescent="0.25">
      <c r="K1060" s="662"/>
      <c r="T1060" s="662"/>
      <c r="Y1060" s="662"/>
      <c r="AD1060" s="662"/>
      <c r="AI1060" s="662"/>
      <c r="AN1060" s="662"/>
      <c r="AS1060" s="662"/>
      <c r="AX1060" s="662"/>
      <c r="BC1060" s="662"/>
      <c r="BH1060" s="662"/>
      <c r="BM1060" s="662"/>
      <c r="DN1060"/>
    </row>
    <row r="1061" spans="11:118" s="3" customFormat="1" x14ac:dyDescent="0.25">
      <c r="K1061" s="662"/>
      <c r="T1061" s="662"/>
      <c r="Y1061" s="662"/>
      <c r="AD1061" s="662"/>
      <c r="AI1061" s="662"/>
      <c r="AN1061" s="662"/>
      <c r="AS1061" s="662"/>
      <c r="AX1061" s="662"/>
      <c r="BC1061" s="662"/>
      <c r="BH1061" s="662"/>
      <c r="BM1061" s="662"/>
      <c r="DN1061"/>
    </row>
    <row r="1062" spans="11:118" s="3" customFormat="1" x14ac:dyDescent="0.25">
      <c r="K1062" s="662"/>
      <c r="T1062" s="662"/>
      <c r="Y1062" s="662"/>
      <c r="AD1062" s="662"/>
      <c r="AI1062" s="662"/>
      <c r="AN1062" s="662"/>
      <c r="AS1062" s="662"/>
      <c r="AX1062" s="662"/>
      <c r="BC1062" s="662"/>
      <c r="BH1062" s="662"/>
      <c r="BM1062" s="662"/>
      <c r="DN1062"/>
    </row>
    <row r="1063" spans="11:118" s="3" customFormat="1" x14ac:dyDescent="0.25">
      <c r="K1063" s="662"/>
      <c r="T1063" s="662"/>
      <c r="Y1063" s="662"/>
      <c r="AD1063" s="662"/>
      <c r="AI1063" s="662"/>
      <c r="AN1063" s="662"/>
      <c r="AS1063" s="662"/>
      <c r="AX1063" s="662"/>
      <c r="BC1063" s="662"/>
      <c r="BH1063" s="662"/>
      <c r="BM1063" s="662"/>
      <c r="DN1063"/>
    </row>
    <row r="1064" spans="11:118" s="3" customFormat="1" x14ac:dyDescent="0.25">
      <c r="K1064" s="662"/>
      <c r="T1064" s="662"/>
      <c r="Y1064" s="662"/>
      <c r="AD1064" s="662"/>
      <c r="AI1064" s="662"/>
      <c r="AN1064" s="662"/>
      <c r="AS1064" s="662"/>
      <c r="AX1064" s="662"/>
      <c r="BC1064" s="662"/>
      <c r="BH1064" s="662"/>
      <c r="BM1064" s="662"/>
      <c r="DN1064"/>
    </row>
    <row r="1065" spans="11:118" s="3" customFormat="1" x14ac:dyDescent="0.25">
      <c r="K1065" s="662"/>
      <c r="T1065" s="662"/>
      <c r="Y1065" s="662"/>
      <c r="AD1065" s="662"/>
      <c r="AI1065" s="662"/>
      <c r="AN1065" s="662"/>
      <c r="AS1065" s="662"/>
      <c r="AX1065" s="662"/>
      <c r="BC1065" s="662"/>
      <c r="BH1065" s="662"/>
      <c r="BM1065" s="662"/>
      <c r="DN1065"/>
    </row>
    <row r="1066" spans="11:118" s="3" customFormat="1" x14ac:dyDescent="0.25">
      <c r="K1066" s="662"/>
      <c r="T1066" s="662"/>
      <c r="Y1066" s="662"/>
      <c r="AD1066" s="662"/>
      <c r="AI1066" s="662"/>
      <c r="AN1066" s="662"/>
      <c r="AS1066" s="662"/>
      <c r="AX1066" s="662"/>
      <c r="BC1066" s="662"/>
      <c r="BH1066" s="662"/>
      <c r="BM1066" s="662"/>
      <c r="DN1066"/>
    </row>
    <row r="1067" spans="11:118" s="3" customFormat="1" x14ac:dyDescent="0.25">
      <c r="K1067" s="662"/>
      <c r="T1067" s="662"/>
      <c r="Y1067" s="662"/>
      <c r="AD1067" s="662"/>
      <c r="AI1067" s="662"/>
      <c r="AN1067" s="662"/>
      <c r="AS1067" s="662"/>
      <c r="AX1067" s="662"/>
      <c r="BC1067" s="662"/>
      <c r="BH1067" s="662"/>
      <c r="BM1067" s="662"/>
      <c r="DN1067"/>
    </row>
    <row r="1068" spans="11:118" s="3" customFormat="1" x14ac:dyDescent="0.25">
      <c r="K1068" s="662"/>
      <c r="T1068" s="662"/>
      <c r="Y1068" s="662"/>
      <c r="AD1068" s="662"/>
      <c r="AI1068" s="662"/>
      <c r="AN1068" s="662"/>
      <c r="AS1068" s="662"/>
      <c r="AX1068" s="662"/>
      <c r="BC1068" s="662"/>
      <c r="BH1068" s="662"/>
      <c r="BM1068" s="662"/>
      <c r="DN1068"/>
    </row>
    <row r="1069" spans="11:118" s="3" customFormat="1" x14ac:dyDescent="0.25">
      <c r="K1069" s="662"/>
      <c r="T1069" s="662"/>
      <c r="Y1069" s="662"/>
      <c r="AD1069" s="662"/>
      <c r="AI1069" s="662"/>
      <c r="AN1069" s="662"/>
      <c r="AS1069" s="662"/>
      <c r="AX1069" s="662"/>
      <c r="BC1069" s="662"/>
      <c r="BH1069" s="662"/>
      <c r="BM1069" s="662"/>
      <c r="DN1069"/>
    </row>
    <row r="1070" spans="11:118" s="3" customFormat="1" x14ac:dyDescent="0.25">
      <c r="K1070" s="662"/>
      <c r="T1070" s="662"/>
      <c r="Y1070" s="662"/>
      <c r="AD1070" s="662"/>
      <c r="AI1070" s="662"/>
      <c r="AN1070" s="662"/>
      <c r="AS1070" s="662"/>
      <c r="AX1070" s="662"/>
      <c r="BC1070" s="662"/>
      <c r="BH1070" s="662"/>
      <c r="BM1070" s="662"/>
      <c r="DN1070"/>
    </row>
    <row r="1071" spans="11:118" s="3" customFormat="1" x14ac:dyDescent="0.25">
      <c r="K1071" s="662"/>
      <c r="T1071" s="662"/>
      <c r="Y1071" s="662"/>
      <c r="AD1071" s="662"/>
      <c r="AI1071" s="662"/>
      <c r="AN1071" s="662"/>
      <c r="AS1071" s="662"/>
      <c r="AX1071" s="662"/>
      <c r="BC1071" s="662"/>
      <c r="BH1071" s="662"/>
      <c r="BM1071" s="662"/>
      <c r="DN1071"/>
    </row>
    <row r="1072" spans="11:118" s="3" customFormat="1" x14ac:dyDescent="0.25">
      <c r="K1072" s="662"/>
      <c r="T1072" s="662"/>
      <c r="Y1072" s="662"/>
      <c r="AD1072" s="662"/>
      <c r="AI1072" s="662"/>
      <c r="AN1072" s="662"/>
      <c r="AS1072" s="662"/>
      <c r="AX1072" s="662"/>
      <c r="BC1072" s="662"/>
      <c r="BH1072" s="662"/>
      <c r="BM1072" s="662"/>
      <c r="DN1072"/>
    </row>
    <row r="1073" spans="11:118" s="3" customFormat="1" x14ac:dyDescent="0.25">
      <c r="K1073" s="662"/>
      <c r="T1073" s="662"/>
      <c r="Y1073" s="662"/>
      <c r="AD1073" s="662"/>
      <c r="AI1073" s="662"/>
      <c r="AN1073" s="662"/>
      <c r="AS1073" s="662"/>
      <c r="AX1073" s="662"/>
      <c r="BC1073" s="662"/>
      <c r="BH1073" s="662"/>
      <c r="BM1073" s="662"/>
      <c r="DN1073"/>
    </row>
    <row r="1074" spans="11:118" s="3" customFormat="1" x14ac:dyDescent="0.25">
      <c r="K1074" s="662"/>
      <c r="T1074" s="662"/>
      <c r="Y1074" s="662"/>
      <c r="AD1074" s="662"/>
      <c r="AI1074" s="662"/>
      <c r="AN1074" s="662"/>
      <c r="AS1074" s="662"/>
      <c r="AX1074" s="662"/>
      <c r="BC1074" s="662"/>
      <c r="BH1074" s="662"/>
      <c r="BM1074" s="662"/>
      <c r="DN1074"/>
    </row>
    <row r="1075" spans="11:118" s="3" customFormat="1" x14ac:dyDescent="0.25">
      <c r="K1075" s="662"/>
      <c r="T1075" s="662"/>
      <c r="Y1075" s="662"/>
      <c r="AD1075" s="662"/>
      <c r="AI1075" s="662"/>
      <c r="AN1075" s="662"/>
      <c r="AS1075" s="662"/>
      <c r="AX1075" s="662"/>
      <c r="BC1075" s="662"/>
      <c r="BH1075" s="662"/>
      <c r="BM1075" s="662"/>
      <c r="DN1075"/>
    </row>
    <row r="1076" spans="11:118" s="3" customFormat="1" x14ac:dyDescent="0.25">
      <c r="K1076" s="662"/>
      <c r="T1076" s="662"/>
      <c r="Y1076" s="662"/>
      <c r="AD1076" s="662"/>
      <c r="AI1076" s="662"/>
      <c r="AN1076" s="662"/>
      <c r="AS1076" s="662"/>
      <c r="AX1076" s="662"/>
      <c r="BC1076" s="662"/>
      <c r="BH1076" s="662"/>
      <c r="BM1076" s="662"/>
      <c r="DN1076"/>
    </row>
    <row r="1077" spans="11:118" s="3" customFormat="1" x14ac:dyDescent="0.25">
      <c r="K1077" s="662"/>
      <c r="T1077" s="662"/>
      <c r="Y1077" s="662"/>
      <c r="AD1077" s="662"/>
      <c r="AI1077" s="662"/>
      <c r="AN1077" s="662"/>
      <c r="AS1077" s="662"/>
      <c r="AX1077" s="662"/>
      <c r="BC1077" s="662"/>
      <c r="BH1077" s="662"/>
      <c r="BM1077" s="662"/>
      <c r="DN1077"/>
    </row>
    <row r="1078" spans="11:118" s="3" customFormat="1" x14ac:dyDescent="0.25">
      <c r="K1078" s="662"/>
      <c r="T1078" s="662"/>
      <c r="Y1078" s="662"/>
      <c r="AD1078" s="662"/>
      <c r="AI1078" s="662"/>
      <c r="AN1078" s="662"/>
      <c r="AS1078" s="662"/>
      <c r="AX1078" s="662"/>
      <c r="BC1078" s="662"/>
      <c r="BH1078" s="662"/>
      <c r="BM1078" s="662"/>
      <c r="DN1078"/>
    </row>
    <row r="1079" spans="11:118" s="3" customFormat="1" x14ac:dyDescent="0.25">
      <c r="K1079" s="662"/>
      <c r="T1079" s="662"/>
      <c r="Y1079" s="662"/>
      <c r="AD1079" s="662"/>
      <c r="AI1079" s="662"/>
      <c r="AN1079" s="662"/>
      <c r="AS1079" s="662"/>
      <c r="AX1079" s="662"/>
      <c r="BC1079" s="662"/>
      <c r="BH1079" s="662"/>
      <c r="BM1079" s="662"/>
      <c r="DN1079"/>
    </row>
    <row r="1080" spans="11:118" s="3" customFormat="1" x14ac:dyDescent="0.25">
      <c r="K1080" s="662"/>
      <c r="T1080" s="662"/>
      <c r="Y1080" s="662"/>
      <c r="AD1080" s="662"/>
      <c r="AI1080" s="662"/>
      <c r="AN1080" s="662"/>
      <c r="AS1080" s="662"/>
      <c r="AX1080" s="662"/>
      <c r="BC1080" s="662"/>
      <c r="BH1080" s="662"/>
      <c r="BM1080" s="662"/>
      <c r="DN1080"/>
    </row>
    <row r="1081" spans="11:118" s="3" customFormat="1" x14ac:dyDescent="0.25">
      <c r="K1081" s="662"/>
      <c r="T1081" s="662"/>
      <c r="Y1081" s="662"/>
      <c r="AD1081" s="662"/>
      <c r="AI1081" s="662"/>
      <c r="AN1081" s="662"/>
      <c r="AS1081" s="662"/>
      <c r="AX1081" s="662"/>
      <c r="BC1081" s="662"/>
      <c r="BH1081" s="662"/>
      <c r="BM1081" s="662"/>
      <c r="DN1081"/>
    </row>
    <row r="1082" spans="11:118" s="3" customFormat="1" x14ac:dyDescent="0.25">
      <c r="K1082" s="662"/>
      <c r="T1082" s="662"/>
      <c r="Y1082" s="662"/>
      <c r="AD1082" s="662"/>
      <c r="AI1082" s="662"/>
      <c r="AN1082" s="662"/>
      <c r="AS1082" s="662"/>
      <c r="AX1082" s="662"/>
      <c r="BC1082" s="662"/>
      <c r="BH1082" s="662"/>
      <c r="BM1082" s="662"/>
      <c r="DN1082"/>
    </row>
    <row r="1083" spans="11:118" s="3" customFormat="1" x14ac:dyDescent="0.25">
      <c r="K1083" s="662"/>
      <c r="T1083" s="662"/>
      <c r="Y1083" s="662"/>
      <c r="AD1083" s="662"/>
      <c r="AI1083" s="662"/>
      <c r="AN1083" s="662"/>
      <c r="AS1083" s="662"/>
      <c r="AX1083" s="662"/>
      <c r="BC1083" s="662"/>
      <c r="BH1083" s="662"/>
      <c r="BM1083" s="662"/>
      <c r="DN1083"/>
    </row>
    <row r="1084" spans="11:118" s="3" customFormat="1" x14ac:dyDescent="0.25">
      <c r="K1084" s="662"/>
      <c r="T1084" s="662"/>
      <c r="Y1084" s="662"/>
      <c r="AD1084" s="662"/>
      <c r="AI1084" s="662"/>
      <c r="AN1084" s="662"/>
      <c r="AS1084" s="662"/>
      <c r="AX1084" s="662"/>
      <c r="BC1084" s="662"/>
      <c r="BH1084" s="662"/>
      <c r="BM1084" s="662"/>
      <c r="DN1084"/>
    </row>
    <row r="1085" spans="11:118" s="3" customFormat="1" x14ac:dyDescent="0.25">
      <c r="K1085" s="662"/>
      <c r="T1085" s="662"/>
      <c r="Y1085" s="662"/>
      <c r="AD1085" s="662"/>
      <c r="AI1085" s="662"/>
      <c r="AN1085" s="662"/>
      <c r="AS1085" s="662"/>
      <c r="AX1085" s="662"/>
      <c r="BC1085" s="662"/>
      <c r="BH1085" s="662"/>
      <c r="BM1085" s="662"/>
      <c r="DN1085"/>
    </row>
    <row r="1086" spans="11:118" s="3" customFormat="1" x14ac:dyDescent="0.25">
      <c r="K1086" s="662"/>
      <c r="T1086" s="662"/>
      <c r="Y1086" s="662"/>
      <c r="AD1086" s="662"/>
      <c r="AI1086" s="662"/>
      <c r="AN1086" s="662"/>
      <c r="AS1086" s="662"/>
      <c r="AX1086" s="662"/>
      <c r="BC1086" s="662"/>
      <c r="BH1086" s="662"/>
      <c r="BM1086" s="662"/>
      <c r="DN1086"/>
    </row>
    <row r="1087" spans="11:118" s="3" customFormat="1" x14ac:dyDescent="0.25">
      <c r="K1087" s="662"/>
      <c r="T1087" s="662"/>
      <c r="Y1087" s="662"/>
      <c r="AD1087" s="662"/>
      <c r="AI1087" s="662"/>
      <c r="AN1087" s="662"/>
      <c r="AS1087" s="662"/>
      <c r="AX1087" s="662"/>
      <c r="BC1087" s="662"/>
      <c r="BH1087" s="662"/>
      <c r="BM1087" s="662"/>
      <c r="DN1087"/>
    </row>
    <row r="1088" spans="11:118" s="3" customFormat="1" x14ac:dyDescent="0.25">
      <c r="K1088" s="662"/>
      <c r="T1088" s="662"/>
      <c r="Y1088" s="662"/>
      <c r="AD1088" s="662"/>
      <c r="AI1088" s="662"/>
      <c r="AN1088" s="662"/>
      <c r="AS1088" s="662"/>
      <c r="AX1088" s="662"/>
      <c r="BC1088" s="662"/>
      <c r="BH1088" s="662"/>
      <c r="BM1088" s="662"/>
      <c r="DN1088"/>
    </row>
    <row r="1089" spans="11:118" s="3" customFormat="1" x14ac:dyDescent="0.25">
      <c r="K1089" s="662"/>
      <c r="T1089" s="662"/>
      <c r="Y1089" s="662"/>
      <c r="AD1089" s="662"/>
      <c r="AI1089" s="662"/>
      <c r="AN1089" s="662"/>
      <c r="AS1089" s="662"/>
      <c r="AX1089" s="662"/>
      <c r="BC1089" s="662"/>
      <c r="BH1089" s="662"/>
      <c r="BM1089" s="662"/>
      <c r="DN1089"/>
    </row>
    <row r="1090" spans="11:118" s="3" customFormat="1" x14ac:dyDescent="0.25">
      <c r="K1090" s="662"/>
      <c r="T1090" s="662"/>
      <c r="Y1090" s="662"/>
      <c r="AD1090" s="662"/>
      <c r="AI1090" s="662"/>
      <c r="AN1090" s="662"/>
      <c r="AS1090" s="662"/>
      <c r="AX1090" s="662"/>
      <c r="BC1090" s="662"/>
      <c r="BH1090" s="662"/>
      <c r="BM1090" s="662"/>
      <c r="DN1090"/>
    </row>
    <row r="1091" spans="11:118" s="3" customFormat="1" x14ac:dyDescent="0.25">
      <c r="K1091" s="662"/>
      <c r="T1091" s="662"/>
      <c r="Y1091" s="662"/>
      <c r="AD1091" s="662"/>
      <c r="AI1091" s="662"/>
      <c r="AN1091" s="662"/>
      <c r="AS1091" s="662"/>
      <c r="AX1091" s="662"/>
      <c r="BC1091" s="662"/>
      <c r="BH1091" s="662"/>
      <c r="BM1091" s="662"/>
      <c r="DN1091"/>
    </row>
    <row r="1092" spans="11:118" s="3" customFormat="1" x14ac:dyDescent="0.25">
      <c r="K1092" s="662"/>
      <c r="T1092" s="662"/>
      <c r="Y1092" s="662"/>
      <c r="AD1092" s="662"/>
      <c r="AI1092" s="662"/>
      <c r="AN1092" s="662"/>
      <c r="AS1092" s="662"/>
      <c r="AX1092" s="662"/>
      <c r="BC1092" s="662"/>
      <c r="BH1092" s="662"/>
      <c r="BM1092" s="662"/>
      <c r="DN1092"/>
    </row>
    <row r="1093" spans="11:118" s="3" customFormat="1" x14ac:dyDescent="0.25">
      <c r="K1093" s="662"/>
      <c r="T1093" s="662"/>
      <c r="Y1093" s="662"/>
      <c r="AD1093" s="662"/>
      <c r="AI1093" s="662"/>
      <c r="AN1093" s="662"/>
      <c r="AS1093" s="662"/>
      <c r="AX1093" s="662"/>
      <c r="BC1093" s="662"/>
      <c r="BH1093" s="662"/>
      <c r="BM1093" s="662"/>
      <c r="DN1093"/>
    </row>
    <row r="1094" spans="11:118" s="3" customFormat="1" x14ac:dyDescent="0.25">
      <c r="K1094" s="662"/>
      <c r="T1094" s="662"/>
      <c r="Y1094" s="662"/>
      <c r="AD1094" s="662"/>
      <c r="AI1094" s="662"/>
      <c r="AN1094" s="662"/>
      <c r="AS1094" s="662"/>
      <c r="AX1094" s="662"/>
      <c r="BC1094" s="662"/>
      <c r="BH1094" s="662"/>
      <c r="BM1094" s="662"/>
      <c r="DN1094"/>
    </row>
    <row r="1095" spans="11:118" s="3" customFormat="1" x14ac:dyDescent="0.25">
      <c r="K1095" s="662"/>
      <c r="T1095" s="662"/>
      <c r="Y1095" s="662"/>
      <c r="AD1095" s="662"/>
      <c r="AI1095" s="662"/>
      <c r="AN1095" s="662"/>
      <c r="AS1095" s="662"/>
      <c r="AX1095" s="662"/>
      <c r="BC1095" s="662"/>
      <c r="BH1095" s="662"/>
      <c r="BM1095" s="662"/>
      <c r="DN1095"/>
    </row>
    <row r="1096" spans="11:118" s="3" customFormat="1" x14ac:dyDescent="0.25">
      <c r="K1096" s="662"/>
      <c r="T1096" s="662"/>
      <c r="Y1096" s="662"/>
      <c r="AD1096" s="662"/>
      <c r="AI1096" s="662"/>
      <c r="AN1096" s="662"/>
      <c r="AS1096" s="662"/>
      <c r="AX1096" s="662"/>
      <c r="BC1096" s="662"/>
      <c r="BH1096" s="662"/>
      <c r="BM1096" s="662"/>
      <c r="DN1096"/>
    </row>
    <row r="1097" spans="11:118" s="3" customFormat="1" x14ac:dyDescent="0.25">
      <c r="K1097" s="662"/>
      <c r="T1097" s="662"/>
      <c r="Y1097" s="662"/>
      <c r="AD1097" s="662"/>
      <c r="AI1097" s="662"/>
      <c r="AN1097" s="662"/>
      <c r="AS1097" s="662"/>
      <c r="AX1097" s="662"/>
      <c r="BC1097" s="662"/>
      <c r="BH1097" s="662"/>
      <c r="BM1097" s="662"/>
      <c r="DN1097"/>
    </row>
    <row r="1098" spans="11:118" s="3" customFormat="1" x14ac:dyDescent="0.25">
      <c r="K1098" s="662"/>
      <c r="T1098" s="662"/>
      <c r="Y1098" s="662"/>
      <c r="AD1098" s="662"/>
      <c r="AI1098" s="662"/>
      <c r="AN1098" s="662"/>
      <c r="AS1098" s="662"/>
      <c r="AX1098" s="662"/>
      <c r="BC1098" s="662"/>
      <c r="BH1098" s="662"/>
      <c r="BM1098" s="662"/>
      <c r="DN1098"/>
    </row>
    <row r="1099" spans="11:118" s="3" customFormat="1" x14ac:dyDescent="0.25">
      <c r="K1099" s="662"/>
      <c r="T1099" s="662"/>
      <c r="Y1099" s="662"/>
      <c r="AD1099" s="662"/>
      <c r="AI1099" s="662"/>
      <c r="AN1099" s="662"/>
      <c r="AS1099" s="662"/>
      <c r="AX1099" s="662"/>
      <c r="BC1099" s="662"/>
      <c r="BH1099" s="662"/>
      <c r="BM1099" s="662"/>
      <c r="DN1099"/>
    </row>
    <row r="1100" spans="11:118" s="3" customFormat="1" x14ac:dyDescent="0.25">
      <c r="K1100" s="662"/>
      <c r="T1100" s="662"/>
      <c r="Y1100" s="662"/>
      <c r="AD1100" s="662"/>
      <c r="AI1100" s="662"/>
      <c r="AN1100" s="662"/>
      <c r="AS1100" s="662"/>
      <c r="AX1100" s="662"/>
      <c r="BC1100" s="662"/>
      <c r="BH1100" s="662"/>
      <c r="BM1100" s="662"/>
      <c r="DN1100"/>
    </row>
    <row r="1101" spans="11:118" s="3" customFormat="1" x14ac:dyDescent="0.25">
      <c r="K1101" s="662"/>
      <c r="T1101" s="662"/>
      <c r="Y1101" s="662"/>
      <c r="AD1101" s="662"/>
      <c r="AI1101" s="662"/>
      <c r="AN1101" s="662"/>
      <c r="AS1101" s="662"/>
      <c r="AX1101" s="662"/>
      <c r="BC1101" s="662"/>
      <c r="BH1101" s="662"/>
      <c r="BM1101" s="662"/>
      <c r="DN1101"/>
    </row>
    <row r="1102" spans="11:118" s="3" customFormat="1" x14ac:dyDescent="0.25">
      <c r="K1102" s="662"/>
      <c r="T1102" s="662"/>
      <c r="Y1102" s="662"/>
      <c r="AD1102" s="662"/>
      <c r="AI1102" s="662"/>
      <c r="AN1102" s="662"/>
      <c r="AS1102" s="662"/>
      <c r="AX1102" s="662"/>
      <c r="BC1102" s="662"/>
      <c r="BH1102" s="662"/>
      <c r="BM1102" s="662"/>
      <c r="DN1102"/>
    </row>
    <row r="1103" spans="11:118" s="3" customFormat="1" x14ac:dyDescent="0.25">
      <c r="K1103" s="662"/>
      <c r="T1103" s="662"/>
      <c r="Y1103" s="662"/>
      <c r="AD1103" s="662"/>
      <c r="AI1103" s="662"/>
      <c r="AN1103" s="662"/>
      <c r="AS1103" s="662"/>
      <c r="AX1103" s="662"/>
      <c r="BC1103" s="662"/>
      <c r="BH1103" s="662"/>
      <c r="BM1103" s="662"/>
      <c r="DN1103"/>
    </row>
    <row r="1104" spans="11:118" s="3" customFormat="1" x14ac:dyDescent="0.25">
      <c r="K1104" s="662"/>
      <c r="T1104" s="662"/>
      <c r="Y1104" s="662"/>
      <c r="AD1104" s="662"/>
      <c r="AI1104" s="662"/>
      <c r="AN1104" s="662"/>
      <c r="AS1104" s="662"/>
      <c r="AX1104" s="662"/>
      <c r="BC1104" s="662"/>
      <c r="BH1104" s="662"/>
      <c r="BM1104" s="662"/>
      <c r="DN1104"/>
    </row>
    <row r="1105" spans="11:118" s="3" customFormat="1" x14ac:dyDescent="0.25">
      <c r="K1105" s="662"/>
      <c r="T1105" s="662"/>
      <c r="Y1105" s="662"/>
      <c r="AD1105" s="662"/>
      <c r="AI1105" s="662"/>
      <c r="AN1105" s="662"/>
      <c r="AS1105" s="662"/>
      <c r="AX1105" s="662"/>
      <c r="BC1105" s="662"/>
      <c r="BH1105" s="662"/>
      <c r="BM1105" s="662"/>
      <c r="DN1105"/>
    </row>
    <row r="1106" spans="11:118" s="3" customFormat="1" x14ac:dyDescent="0.25">
      <c r="K1106" s="662"/>
      <c r="T1106" s="662"/>
      <c r="Y1106" s="662"/>
      <c r="AD1106" s="662"/>
      <c r="AI1106" s="662"/>
      <c r="AN1106" s="662"/>
      <c r="AS1106" s="662"/>
      <c r="AX1106" s="662"/>
      <c r="BC1106" s="662"/>
      <c r="BH1106" s="662"/>
      <c r="BM1106" s="662"/>
      <c r="DN1106"/>
    </row>
    <row r="1107" spans="11:118" s="3" customFormat="1" x14ac:dyDescent="0.25">
      <c r="K1107" s="662"/>
      <c r="T1107" s="662"/>
      <c r="Y1107" s="662"/>
      <c r="AD1107" s="662"/>
      <c r="AI1107" s="662"/>
      <c r="AN1107" s="662"/>
      <c r="AS1107" s="662"/>
      <c r="AX1107" s="662"/>
      <c r="BC1107" s="662"/>
      <c r="BH1107" s="662"/>
      <c r="BM1107" s="662"/>
      <c r="DN1107"/>
    </row>
    <row r="1108" spans="11:118" s="3" customFormat="1" x14ac:dyDescent="0.25">
      <c r="K1108" s="662"/>
      <c r="T1108" s="662"/>
      <c r="Y1108" s="662"/>
      <c r="AD1108" s="662"/>
      <c r="AI1108" s="662"/>
      <c r="AN1108" s="662"/>
      <c r="AS1108" s="662"/>
      <c r="AX1108" s="662"/>
      <c r="BC1108" s="662"/>
      <c r="BH1108" s="662"/>
      <c r="BM1108" s="662"/>
      <c r="DN1108"/>
    </row>
    <row r="1109" spans="11:118" s="3" customFormat="1" x14ac:dyDescent="0.25">
      <c r="K1109" s="662"/>
      <c r="T1109" s="662"/>
      <c r="Y1109" s="662"/>
      <c r="AD1109" s="662"/>
      <c r="AI1109" s="662"/>
      <c r="AN1109" s="662"/>
      <c r="AS1109" s="662"/>
      <c r="AX1109" s="662"/>
      <c r="BC1109" s="662"/>
      <c r="BH1109" s="662"/>
      <c r="BM1109" s="662"/>
      <c r="DN1109"/>
    </row>
    <row r="1110" spans="11:118" s="3" customFormat="1" x14ac:dyDescent="0.25">
      <c r="K1110" s="662"/>
      <c r="T1110" s="662"/>
      <c r="Y1110" s="662"/>
      <c r="AD1110" s="662"/>
      <c r="AI1110" s="662"/>
      <c r="AN1110" s="662"/>
      <c r="AS1110" s="662"/>
      <c r="AX1110" s="662"/>
      <c r="BC1110" s="662"/>
      <c r="BH1110" s="662"/>
      <c r="BM1110" s="662"/>
      <c r="DN1110"/>
    </row>
    <row r="1111" spans="11:118" s="3" customFormat="1" x14ac:dyDescent="0.25">
      <c r="K1111" s="662"/>
      <c r="T1111" s="662"/>
      <c r="Y1111" s="662"/>
      <c r="AD1111" s="662"/>
      <c r="AI1111" s="662"/>
      <c r="AN1111" s="662"/>
      <c r="AS1111" s="662"/>
      <c r="AX1111" s="662"/>
      <c r="BC1111" s="662"/>
      <c r="BH1111" s="662"/>
      <c r="BM1111" s="662"/>
      <c r="DN1111"/>
    </row>
    <row r="1112" spans="11:118" s="3" customFormat="1" x14ac:dyDescent="0.25">
      <c r="K1112" s="662"/>
      <c r="T1112" s="662"/>
      <c r="Y1112" s="662"/>
      <c r="AD1112" s="662"/>
      <c r="AI1112" s="662"/>
      <c r="AN1112" s="662"/>
      <c r="AS1112" s="662"/>
      <c r="AX1112" s="662"/>
      <c r="BC1112" s="662"/>
      <c r="BH1112" s="662"/>
      <c r="BM1112" s="662"/>
      <c r="DN1112"/>
    </row>
    <row r="1113" spans="11:118" s="3" customFormat="1" x14ac:dyDescent="0.25">
      <c r="K1113" s="662"/>
      <c r="T1113" s="662"/>
      <c r="Y1113" s="662"/>
      <c r="AD1113" s="662"/>
      <c r="AI1113" s="662"/>
      <c r="AN1113" s="662"/>
      <c r="AS1113" s="662"/>
      <c r="AX1113" s="662"/>
      <c r="BC1113" s="662"/>
      <c r="BH1113" s="662"/>
      <c r="BM1113" s="662"/>
      <c r="DN1113"/>
    </row>
    <row r="1114" spans="11:118" s="3" customFormat="1" x14ac:dyDescent="0.25">
      <c r="K1114" s="662"/>
      <c r="T1114" s="662"/>
      <c r="Y1114" s="662"/>
      <c r="AD1114" s="662"/>
      <c r="AI1114" s="662"/>
      <c r="AN1114" s="662"/>
      <c r="AS1114" s="662"/>
      <c r="AX1114" s="662"/>
      <c r="BC1114" s="662"/>
      <c r="BH1114" s="662"/>
      <c r="BM1114" s="662"/>
      <c r="DN1114"/>
    </row>
    <row r="1115" spans="11:118" s="3" customFormat="1" x14ac:dyDescent="0.25">
      <c r="K1115" s="662"/>
      <c r="T1115" s="662"/>
      <c r="Y1115" s="662"/>
      <c r="AD1115" s="662"/>
      <c r="AI1115" s="662"/>
      <c r="AN1115" s="662"/>
      <c r="AS1115" s="662"/>
      <c r="AX1115" s="662"/>
      <c r="BC1115" s="662"/>
      <c r="BH1115" s="662"/>
      <c r="BM1115" s="662"/>
      <c r="DN1115"/>
    </row>
    <row r="1116" spans="11:118" s="3" customFormat="1" x14ac:dyDescent="0.25">
      <c r="K1116" s="662"/>
      <c r="T1116" s="662"/>
      <c r="Y1116" s="662"/>
      <c r="AD1116" s="662"/>
      <c r="AI1116" s="662"/>
      <c r="AN1116" s="662"/>
      <c r="AS1116" s="662"/>
      <c r="AX1116" s="662"/>
      <c r="BC1116" s="662"/>
      <c r="BH1116" s="662"/>
      <c r="BM1116" s="662"/>
      <c r="DN1116"/>
    </row>
    <row r="1117" spans="11:118" s="3" customFormat="1" x14ac:dyDescent="0.25">
      <c r="K1117" s="662"/>
      <c r="T1117" s="662"/>
      <c r="Y1117" s="662"/>
      <c r="AD1117" s="662"/>
      <c r="AI1117" s="662"/>
      <c r="AN1117" s="662"/>
      <c r="AS1117" s="662"/>
      <c r="AX1117" s="662"/>
      <c r="BC1117" s="662"/>
      <c r="BH1117" s="662"/>
      <c r="BM1117" s="662"/>
      <c r="DN1117"/>
    </row>
    <row r="1118" spans="11:118" s="3" customFormat="1" x14ac:dyDescent="0.25">
      <c r="K1118" s="662"/>
      <c r="T1118" s="662"/>
      <c r="Y1118" s="662"/>
      <c r="AD1118" s="662"/>
      <c r="AI1118" s="662"/>
      <c r="AN1118" s="662"/>
      <c r="AS1118" s="662"/>
      <c r="AX1118" s="662"/>
      <c r="BC1118" s="662"/>
      <c r="BH1118" s="662"/>
      <c r="BM1118" s="662"/>
      <c r="DN1118"/>
    </row>
    <row r="1119" spans="11:118" s="3" customFormat="1" x14ac:dyDescent="0.25">
      <c r="K1119" s="662"/>
      <c r="T1119" s="662"/>
      <c r="Y1119" s="662"/>
      <c r="AD1119" s="662"/>
      <c r="AI1119" s="662"/>
      <c r="AN1119" s="662"/>
      <c r="AS1119" s="662"/>
      <c r="AX1119" s="662"/>
      <c r="BC1119" s="662"/>
      <c r="BH1119" s="662"/>
      <c r="BM1119" s="662"/>
      <c r="DN1119"/>
    </row>
    <row r="1120" spans="11:118" s="3" customFormat="1" x14ac:dyDescent="0.25">
      <c r="K1120" s="662"/>
      <c r="T1120" s="662"/>
      <c r="Y1120" s="662"/>
      <c r="AD1120" s="662"/>
      <c r="AI1120" s="662"/>
      <c r="AN1120" s="662"/>
      <c r="AS1120" s="662"/>
      <c r="AX1120" s="662"/>
      <c r="BC1120" s="662"/>
      <c r="BH1120" s="662"/>
      <c r="BM1120" s="662"/>
      <c r="DN1120"/>
    </row>
    <row r="1121" spans="11:118" s="3" customFormat="1" x14ac:dyDescent="0.25">
      <c r="K1121" s="662"/>
      <c r="T1121" s="662"/>
      <c r="Y1121" s="662"/>
      <c r="AD1121" s="662"/>
      <c r="AI1121" s="662"/>
      <c r="AN1121" s="662"/>
      <c r="AS1121" s="662"/>
      <c r="AX1121" s="662"/>
      <c r="BC1121" s="662"/>
      <c r="BH1121" s="662"/>
      <c r="BM1121" s="662"/>
      <c r="DN1121"/>
    </row>
    <row r="1122" spans="11:118" s="3" customFormat="1" x14ac:dyDescent="0.25">
      <c r="K1122" s="662"/>
      <c r="T1122" s="662"/>
      <c r="Y1122" s="662"/>
      <c r="AD1122" s="662"/>
      <c r="AI1122" s="662"/>
      <c r="AN1122" s="662"/>
      <c r="AS1122" s="662"/>
      <c r="AX1122" s="662"/>
      <c r="BC1122" s="662"/>
      <c r="BH1122" s="662"/>
      <c r="BM1122" s="662"/>
      <c r="DN1122"/>
    </row>
    <row r="1123" spans="11:118" s="3" customFormat="1" x14ac:dyDescent="0.25">
      <c r="K1123" s="662"/>
      <c r="T1123" s="662"/>
      <c r="Y1123" s="662"/>
      <c r="AD1123" s="662"/>
      <c r="AI1123" s="662"/>
      <c r="AN1123" s="662"/>
      <c r="AS1123" s="662"/>
      <c r="AX1123" s="662"/>
      <c r="BC1123" s="662"/>
      <c r="BH1123" s="662"/>
      <c r="BM1123" s="662"/>
      <c r="DN1123"/>
    </row>
    <row r="1124" spans="11:118" s="3" customFormat="1" x14ac:dyDescent="0.25">
      <c r="K1124" s="662"/>
      <c r="T1124" s="662"/>
      <c r="Y1124" s="662"/>
      <c r="AD1124" s="662"/>
      <c r="AI1124" s="662"/>
      <c r="AN1124" s="662"/>
      <c r="AS1124" s="662"/>
      <c r="AX1124" s="662"/>
      <c r="BC1124" s="662"/>
      <c r="BH1124" s="662"/>
      <c r="BM1124" s="662"/>
      <c r="DN1124"/>
    </row>
    <row r="1125" spans="11:118" s="3" customFormat="1" x14ac:dyDescent="0.25">
      <c r="K1125" s="662"/>
      <c r="T1125" s="662"/>
      <c r="Y1125" s="662"/>
      <c r="AD1125" s="662"/>
      <c r="AI1125" s="662"/>
      <c r="AN1125" s="662"/>
      <c r="AS1125" s="662"/>
      <c r="AX1125" s="662"/>
      <c r="BC1125" s="662"/>
      <c r="BH1125" s="662"/>
      <c r="BM1125" s="662"/>
      <c r="DN1125"/>
    </row>
    <row r="1126" spans="11:118" s="3" customFormat="1" x14ac:dyDescent="0.25">
      <c r="K1126" s="662"/>
      <c r="T1126" s="662"/>
      <c r="Y1126" s="662"/>
      <c r="AD1126" s="662"/>
      <c r="AI1126" s="662"/>
      <c r="AN1126" s="662"/>
      <c r="AS1126" s="662"/>
      <c r="AX1126" s="662"/>
      <c r="BC1126" s="662"/>
      <c r="BH1126" s="662"/>
      <c r="BM1126" s="662"/>
      <c r="DN1126"/>
    </row>
    <row r="1127" spans="11:118" s="3" customFormat="1" x14ac:dyDescent="0.25">
      <c r="K1127" s="662"/>
      <c r="T1127" s="662"/>
      <c r="Y1127" s="662"/>
      <c r="AD1127" s="662"/>
      <c r="AI1127" s="662"/>
      <c r="AN1127" s="662"/>
      <c r="AS1127" s="662"/>
      <c r="AX1127" s="662"/>
      <c r="BC1127" s="662"/>
      <c r="BH1127" s="662"/>
      <c r="BM1127" s="662"/>
      <c r="DN1127"/>
    </row>
    <row r="1128" spans="11:118" s="3" customFormat="1" x14ac:dyDescent="0.25">
      <c r="K1128" s="662"/>
      <c r="T1128" s="662"/>
      <c r="Y1128" s="662"/>
      <c r="AD1128" s="662"/>
      <c r="AI1128" s="662"/>
      <c r="AN1128" s="662"/>
      <c r="AS1128" s="662"/>
      <c r="AX1128" s="662"/>
      <c r="BC1128" s="662"/>
      <c r="BH1128" s="662"/>
      <c r="BM1128" s="662"/>
      <c r="DN1128"/>
    </row>
    <row r="1129" spans="11:118" s="3" customFormat="1" x14ac:dyDescent="0.25">
      <c r="K1129" s="662"/>
      <c r="T1129" s="662"/>
      <c r="Y1129" s="662"/>
      <c r="AD1129" s="662"/>
      <c r="AI1129" s="662"/>
      <c r="AN1129" s="662"/>
      <c r="AS1129" s="662"/>
      <c r="AX1129" s="662"/>
      <c r="BC1129" s="662"/>
      <c r="BH1129" s="662"/>
      <c r="BM1129" s="662"/>
      <c r="DN1129"/>
    </row>
    <row r="1130" spans="11:118" s="3" customFormat="1" x14ac:dyDescent="0.25">
      <c r="K1130" s="662"/>
      <c r="T1130" s="662"/>
      <c r="Y1130" s="662"/>
      <c r="AD1130" s="662"/>
      <c r="AI1130" s="662"/>
      <c r="AN1130" s="662"/>
      <c r="AS1130" s="662"/>
      <c r="AX1130" s="662"/>
      <c r="BC1130" s="662"/>
      <c r="BH1130" s="662"/>
      <c r="BM1130" s="662"/>
      <c r="DN1130"/>
    </row>
    <row r="1131" spans="11:118" s="3" customFormat="1" x14ac:dyDescent="0.25">
      <c r="K1131" s="662"/>
      <c r="T1131" s="662"/>
      <c r="Y1131" s="662"/>
      <c r="AD1131" s="662"/>
      <c r="AI1131" s="662"/>
      <c r="AN1131" s="662"/>
      <c r="AS1131" s="662"/>
      <c r="AX1131" s="662"/>
      <c r="BC1131" s="662"/>
      <c r="BH1131" s="662"/>
      <c r="BM1131" s="662"/>
      <c r="DN1131"/>
    </row>
    <row r="1132" spans="11:118" s="3" customFormat="1" x14ac:dyDescent="0.25">
      <c r="K1132" s="662"/>
      <c r="T1132" s="662"/>
      <c r="Y1132" s="662"/>
      <c r="AD1132" s="662"/>
      <c r="AI1132" s="662"/>
      <c r="AN1132" s="662"/>
      <c r="AS1132" s="662"/>
      <c r="AX1132" s="662"/>
      <c r="BC1132" s="662"/>
      <c r="BH1132" s="662"/>
      <c r="BM1132" s="662"/>
      <c r="DN1132"/>
    </row>
    <row r="1133" spans="11:118" s="3" customFormat="1" x14ac:dyDescent="0.25">
      <c r="K1133" s="662"/>
      <c r="T1133" s="662"/>
      <c r="Y1133" s="662"/>
      <c r="AD1133" s="662"/>
      <c r="AI1133" s="662"/>
      <c r="AN1133" s="662"/>
      <c r="AS1133" s="662"/>
      <c r="AX1133" s="662"/>
      <c r="BC1133" s="662"/>
      <c r="BH1133" s="662"/>
      <c r="BM1133" s="662"/>
      <c r="DN1133"/>
    </row>
    <row r="1134" spans="11:118" s="3" customFormat="1" x14ac:dyDescent="0.25">
      <c r="K1134" s="662"/>
      <c r="T1134" s="662"/>
      <c r="Y1134" s="662"/>
      <c r="AD1134" s="662"/>
      <c r="AI1134" s="662"/>
      <c r="AN1134" s="662"/>
      <c r="AS1134" s="662"/>
      <c r="AX1134" s="662"/>
      <c r="BC1134" s="662"/>
      <c r="BH1134" s="662"/>
      <c r="BM1134" s="662"/>
      <c r="DN1134"/>
    </row>
    <row r="1135" spans="11:118" s="3" customFormat="1" x14ac:dyDescent="0.25">
      <c r="K1135" s="662"/>
      <c r="T1135" s="662"/>
      <c r="Y1135" s="662"/>
      <c r="AD1135" s="662"/>
      <c r="AI1135" s="662"/>
      <c r="AN1135" s="662"/>
      <c r="AS1135" s="662"/>
      <c r="AX1135" s="662"/>
      <c r="BC1135" s="662"/>
      <c r="BH1135" s="662"/>
      <c r="BM1135" s="662"/>
      <c r="DN1135"/>
    </row>
    <row r="1136" spans="11:118" s="3" customFormat="1" x14ac:dyDescent="0.25">
      <c r="K1136" s="662"/>
      <c r="T1136" s="662"/>
      <c r="Y1136" s="662"/>
      <c r="AD1136" s="662"/>
      <c r="AI1136" s="662"/>
      <c r="AN1136" s="662"/>
      <c r="AS1136" s="662"/>
      <c r="AX1136" s="662"/>
      <c r="BC1136" s="662"/>
      <c r="BH1136" s="662"/>
      <c r="BM1136" s="662"/>
      <c r="DN1136"/>
    </row>
    <row r="1137" spans="11:118" s="3" customFormat="1" x14ac:dyDescent="0.25">
      <c r="K1137" s="662"/>
      <c r="T1137" s="662"/>
      <c r="Y1137" s="662"/>
      <c r="AD1137" s="662"/>
      <c r="AI1137" s="662"/>
      <c r="AN1137" s="662"/>
      <c r="AS1137" s="662"/>
      <c r="AX1137" s="662"/>
      <c r="BC1137" s="662"/>
      <c r="BH1137" s="662"/>
      <c r="BM1137" s="662"/>
      <c r="DN1137"/>
    </row>
    <row r="1138" spans="11:118" s="3" customFormat="1" x14ac:dyDescent="0.25">
      <c r="K1138" s="662"/>
      <c r="T1138" s="662"/>
      <c r="Y1138" s="662"/>
      <c r="AD1138" s="662"/>
      <c r="AI1138" s="662"/>
      <c r="AN1138" s="662"/>
      <c r="AS1138" s="662"/>
      <c r="AX1138" s="662"/>
      <c r="BC1138" s="662"/>
      <c r="BH1138" s="662"/>
      <c r="BM1138" s="662"/>
      <c r="DN1138"/>
    </row>
    <row r="1139" spans="11:118" s="3" customFormat="1" x14ac:dyDescent="0.25">
      <c r="K1139" s="662"/>
      <c r="T1139" s="662"/>
      <c r="Y1139" s="662"/>
      <c r="AD1139" s="662"/>
      <c r="AI1139" s="662"/>
      <c r="AN1139" s="662"/>
      <c r="AS1139" s="662"/>
      <c r="AX1139" s="662"/>
      <c r="BC1139" s="662"/>
      <c r="BH1139" s="662"/>
      <c r="BM1139" s="662"/>
      <c r="DN1139"/>
    </row>
    <row r="1140" spans="11:118" s="3" customFormat="1" x14ac:dyDescent="0.25">
      <c r="K1140" s="662"/>
      <c r="T1140" s="662"/>
      <c r="Y1140" s="662"/>
      <c r="AD1140" s="662"/>
      <c r="AI1140" s="662"/>
      <c r="AN1140" s="662"/>
      <c r="AS1140" s="662"/>
      <c r="AX1140" s="662"/>
      <c r="BC1140" s="662"/>
      <c r="BH1140" s="662"/>
      <c r="BM1140" s="662"/>
      <c r="DN1140"/>
    </row>
    <row r="1141" spans="11:118" s="3" customFormat="1" x14ac:dyDescent="0.25">
      <c r="K1141" s="662"/>
      <c r="T1141" s="662"/>
      <c r="Y1141" s="662"/>
      <c r="AD1141" s="662"/>
      <c r="AI1141" s="662"/>
      <c r="AN1141" s="662"/>
      <c r="AS1141" s="662"/>
      <c r="AX1141" s="662"/>
      <c r="BC1141" s="662"/>
      <c r="BH1141" s="662"/>
      <c r="BM1141" s="662"/>
      <c r="DN1141"/>
    </row>
    <row r="1142" spans="11:118" s="3" customFormat="1" x14ac:dyDescent="0.25">
      <c r="K1142" s="662"/>
      <c r="T1142" s="662"/>
      <c r="Y1142" s="662"/>
      <c r="AD1142" s="662"/>
      <c r="AI1142" s="662"/>
      <c r="AN1142" s="662"/>
      <c r="AS1142" s="662"/>
      <c r="AX1142" s="662"/>
      <c r="BC1142" s="662"/>
      <c r="BH1142" s="662"/>
      <c r="BM1142" s="662"/>
      <c r="DN1142"/>
    </row>
    <row r="1143" spans="11:118" s="3" customFormat="1" x14ac:dyDescent="0.25">
      <c r="K1143" s="662"/>
      <c r="T1143" s="662"/>
      <c r="Y1143" s="662"/>
      <c r="AD1143" s="662"/>
      <c r="AI1143" s="662"/>
      <c r="AN1143" s="662"/>
      <c r="AS1143" s="662"/>
      <c r="AX1143" s="662"/>
      <c r="BC1143" s="662"/>
      <c r="BH1143" s="662"/>
      <c r="BM1143" s="662"/>
      <c r="DN1143"/>
    </row>
    <row r="1144" spans="11:118" s="3" customFormat="1" x14ac:dyDescent="0.25">
      <c r="K1144" s="662"/>
      <c r="T1144" s="662"/>
      <c r="Y1144" s="662"/>
      <c r="AD1144" s="662"/>
      <c r="AI1144" s="662"/>
      <c r="AN1144" s="662"/>
      <c r="AS1144" s="662"/>
      <c r="AX1144" s="662"/>
      <c r="BC1144" s="662"/>
      <c r="BH1144" s="662"/>
      <c r="BM1144" s="662"/>
      <c r="DN1144"/>
    </row>
    <row r="1145" spans="11:118" s="3" customFormat="1" x14ac:dyDescent="0.25">
      <c r="K1145" s="662"/>
      <c r="T1145" s="662"/>
      <c r="Y1145" s="662"/>
      <c r="AD1145" s="662"/>
      <c r="AI1145" s="662"/>
      <c r="AN1145" s="662"/>
      <c r="AS1145" s="662"/>
      <c r="AX1145" s="662"/>
      <c r="BC1145" s="662"/>
      <c r="BH1145" s="662"/>
      <c r="BM1145" s="662"/>
      <c r="DN1145"/>
    </row>
    <row r="1146" spans="11:118" s="3" customFormat="1" x14ac:dyDescent="0.25">
      <c r="K1146" s="662"/>
      <c r="T1146" s="662"/>
      <c r="Y1146" s="662"/>
      <c r="AD1146" s="662"/>
      <c r="AI1146" s="662"/>
      <c r="AN1146" s="662"/>
      <c r="AS1146" s="662"/>
      <c r="AX1146" s="662"/>
      <c r="BC1146" s="662"/>
      <c r="BH1146" s="662"/>
      <c r="BM1146" s="662"/>
      <c r="DN1146"/>
    </row>
    <row r="1147" spans="11:118" s="3" customFormat="1" x14ac:dyDescent="0.25">
      <c r="K1147" s="662"/>
      <c r="T1147" s="662"/>
      <c r="Y1147" s="662"/>
      <c r="AD1147" s="662"/>
      <c r="AI1147" s="662"/>
      <c r="AN1147" s="662"/>
      <c r="AS1147" s="662"/>
      <c r="AX1147" s="662"/>
      <c r="BC1147" s="662"/>
      <c r="BH1147" s="662"/>
      <c r="BM1147" s="662"/>
      <c r="DN1147"/>
    </row>
    <row r="1148" spans="11:118" s="3" customFormat="1" x14ac:dyDescent="0.25">
      <c r="K1148" s="662"/>
      <c r="T1148" s="662"/>
      <c r="Y1148" s="662"/>
      <c r="AD1148" s="662"/>
      <c r="AI1148" s="662"/>
      <c r="AN1148" s="662"/>
      <c r="AS1148" s="662"/>
      <c r="AX1148" s="662"/>
      <c r="BC1148" s="662"/>
      <c r="BH1148" s="662"/>
      <c r="BM1148" s="662"/>
      <c r="DN1148"/>
    </row>
    <row r="1149" spans="11:118" s="3" customFormat="1" x14ac:dyDescent="0.25">
      <c r="K1149" s="662"/>
      <c r="T1149" s="662"/>
      <c r="Y1149" s="662"/>
      <c r="AD1149" s="662"/>
      <c r="AI1149" s="662"/>
      <c r="AN1149" s="662"/>
      <c r="AS1149" s="662"/>
      <c r="AX1149" s="662"/>
      <c r="BC1149" s="662"/>
      <c r="BH1149" s="662"/>
      <c r="BM1149" s="662"/>
      <c r="DN1149"/>
    </row>
    <row r="1150" spans="11:118" s="3" customFormat="1" x14ac:dyDescent="0.25">
      <c r="K1150" s="662"/>
      <c r="T1150" s="662"/>
      <c r="Y1150" s="662"/>
      <c r="AD1150" s="662"/>
      <c r="AI1150" s="662"/>
      <c r="AN1150" s="662"/>
      <c r="AS1150" s="662"/>
      <c r="AX1150" s="662"/>
      <c r="BC1150" s="662"/>
      <c r="BH1150" s="662"/>
      <c r="BM1150" s="662"/>
      <c r="DN1150"/>
    </row>
    <row r="1151" spans="11:118" s="3" customFormat="1" x14ac:dyDescent="0.25">
      <c r="K1151" s="662"/>
      <c r="T1151" s="662"/>
      <c r="Y1151" s="662"/>
      <c r="AD1151" s="662"/>
      <c r="AI1151" s="662"/>
      <c r="AN1151" s="662"/>
      <c r="AS1151" s="662"/>
      <c r="AX1151" s="662"/>
      <c r="BC1151" s="662"/>
      <c r="BH1151" s="662"/>
      <c r="BM1151" s="662"/>
      <c r="DN1151"/>
    </row>
    <row r="1152" spans="11:118" s="3" customFormat="1" x14ac:dyDescent="0.25">
      <c r="K1152" s="662"/>
      <c r="T1152" s="662"/>
      <c r="Y1152" s="662"/>
      <c r="AD1152" s="662"/>
      <c r="AI1152" s="662"/>
      <c r="AN1152" s="662"/>
      <c r="AS1152" s="662"/>
      <c r="AX1152" s="662"/>
      <c r="BC1152" s="662"/>
      <c r="BH1152" s="662"/>
      <c r="BM1152" s="662"/>
      <c r="DN1152"/>
    </row>
    <row r="1153" spans="11:118" s="3" customFormat="1" x14ac:dyDescent="0.25">
      <c r="K1153" s="662"/>
      <c r="T1153" s="662"/>
      <c r="Y1153" s="662"/>
      <c r="AD1153" s="662"/>
      <c r="AI1153" s="662"/>
      <c r="AN1153" s="662"/>
      <c r="AS1153" s="662"/>
      <c r="AX1153" s="662"/>
      <c r="BC1153" s="662"/>
      <c r="BH1153" s="662"/>
      <c r="BM1153" s="662"/>
      <c r="DN1153"/>
    </row>
    <row r="1154" spans="11:118" s="3" customFormat="1" x14ac:dyDescent="0.25">
      <c r="K1154" s="662"/>
      <c r="T1154" s="662"/>
      <c r="Y1154" s="662"/>
      <c r="AD1154" s="662"/>
      <c r="AI1154" s="662"/>
      <c r="AN1154" s="662"/>
      <c r="AS1154" s="662"/>
      <c r="AX1154" s="662"/>
      <c r="BC1154" s="662"/>
      <c r="BH1154" s="662"/>
      <c r="BM1154" s="662"/>
      <c r="DN1154"/>
    </row>
    <row r="1155" spans="11:118" s="3" customFormat="1" x14ac:dyDescent="0.25">
      <c r="K1155" s="662"/>
      <c r="T1155" s="662"/>
      <c r="Y1155" s="662"/>
      <c r="AD1155" s="662"/>
      <c r="AI1155" s="662"/>
      <c r="AN1155" s="662"/>
      <c r="AS1155" s="662"/>
      <c r="AX1155" s="662"/>
      <c r="BC1155" s="662"/>
      <c r="BH1155" s="662"/>
      <c r="BM1155" s="662"/>
      <c r="DN1155"/>
    </row>
    <row r="1156" spans="11:118" s="3" customFormat="1" x14ac:dyDescent="0.25">
      <c r="K1156" s="662"/>
      <c r="T1156" s="662"/>
      <c r="Y1156" s="662"/>
      <c r="AD1156" s="662"/>
      <c r="AI1156" s="662"/>
      <c r="AN1156" s="662"/>
      <c r="AS1156" s="662"/>
      <c r="AX1156" s="662"/>
      <c r="BC1156" s="662"/>
      <c r="BH1156" s="662"/>
      <c r="BM1156" s="662"/>
      <c r="DN1156"/>
    </row>
    <row r="1157" spans="11:118" s="3" customFormat="1" x14ac:dyDescent="0.25">
      <c r="K1157" s="662"/>
      <c r="T1157" s="662"/>
      <c r="Y1157" s="662"/>
      <c r="AD1157" s="662"/>
      <c r="AI1157" s="662"/>
      <c r="AN1157" s="662"/>
      <c r="AS1157" s="662"/>
      <c r="AX1157" s="662"/>
      <c r="BC1157" s="662"/>
      <c r="BH1157" s="662"/>
      <c r="BM1157" s="662"/>
      <c r="DN1157"/>
    </row>
    <row r="1158" spans="11:118" s="3" customFormat="1" x14ac:dyDescent="0.25">
      <c r="K1158" s="662"/>
      <c r="T1158" s="662"/>
      <c r="Y1158" s="662"/>
      <c r="AD1158" s="662"/>
      <c r="AI1158" s="662"/>
      <c r="AN1158" s="662"/>
      <c r="AS1158" s="662"/>
      <c r="AX1158" s="662"/>
      <c r="BC1158" s="662"/>
      <c r="BH1158" s="662"/>
      <c r="BM1158" s="662"/>
      <c r="DN1158"/>
    </row>
    <row r="1159" spans="11:118" s="3" customFormat="1" x14ac:dyDescent="0.25">
      <c r="K1159" s="662"/>
      <c r="T1159" s="662"/>
      <c r="Y1159" s="662"/>
      <c r="AD1159" s="662"/>
      <c r="AI1159" s="662"/>
      <c r="AN1159" s="662"/>
      <c r="AS1159" s="662"/>
      <c r="AX1159" s="662"/>
      <c r="BC1159" s="662"/>
      <c r="BH1159" s="662"/>
      <c r="BM1159" s="662"/>
      <c r="DN1159"/>
    </row>
    <row r="1160" spans="11:118" s="3" customFormat="1" x14ac:dyDescent="0.25">
      <c r="K1160" s="662"/>
      <c r="T1160" s="662"/>
      <c r="Y1160" s="662"/>
      <c r="AD1160" s="662"/>
      <c r="AI1160" s="662"/>
      <c r="AN1160" s="662"/>
      <c r="AS1160" s="662"/>
      <c r="AX1160" s="662"/>
      <c r="BC1160" s="662"/>
      <c r="BH1160" s="662"/>
      <c r="BM1160" s="662"/>
      <c r="DN1160"/>
    </row>
    <row r="1161" spans="11:118" s="3" customFormat="1" x14ac:dyDescent="0.25">
      <c r="K1161" s="662"/>
      <c r="T1161" s="662"/>
      <c r="Y1161" s="662"/>
      <c r="AD1161" s="662"/>
      <c r="AI1161" s="662"/>
      <c r="AN1161" s="662"/>
      <c r="AS1161" s="662"/>
      <c r="AX1161" s="662"/>
      <c r="BC1161" s="662"/>
      <c r="BH1161" s="662"/>
      <c r="BM1161" s="662"/>
      <c r="DN1161"/>
    </row>
    <row r="1162" spans="11:118" s="3" customFormat="1" x14ac:dyDescent="0.25">
      <c r="K1162" s="662"/>
      <c r="T1162" s="662"/>
      <c r="Y1162" s="662"/>
      <c r="AD1162" s="662"/>
      <c r="AI1162" s="662"/>
      <c r="AN1162" s="662"/>
      <c r="AS1162" s="662"/>
      <c r="AX1162" s="662"/>
      <c r="BC1162" s="662"/>
      <c r="BH1162" s="662"/>
      <c r="BM1162" s="662"/>
      <c r="DN1162"/>
    </row>
    <row r="1163" spans="11:118" s="3" customFormat="1" x14ac:dyDescent="0.25">
      <c r="K1163" s="662"/>
      <c r="T1163" s="662"/>
      <c r="Y1163" s="662"/>
      <c r="AD1163" s="662"/>
      <c r="AI1163" s="662"/>
      <c r="AN1163" s="662"/>
      <c r="AS1163" s="662"/>
      <c r="AX1163" s="662"/>
      <c r="BC1163" s="662"/>
      <c r="BH1163" s="662"/>
      <c r="BM1163" s="662"/>
      <c r="DN1163"/>
    </row>
    <row r="1164" spans="11:118" s="3" customFormat="1" x14ac:dyDescent="0.25">
      <c r="K1164" s="662"/>
      <c r="T1164" s="662"/>
      <c r="Y1164" s="662"/>
      <c r="AD1164" s="662"/>
      <c r="AI1164" s="662"/>
      <c r="AN1164" s="662"/>
      <c r="AS1164" s="662"/>
      <c r="AX1164" s="662"/>
      <c r="BC1164" s="662"/>
      <c r="BH1164" s="662"/>
      <c r="BM1164" s="662"/>
      <c r="DN1164"/>
    </row>
    <row r="1165" spans="11:118" s="3" customFormat="1" x14ac:dyDescent="0.25">
      <c r="K1165" s="662"/>
      <c r="T1165" s="662"/>
      <c r="Y1165" s="662"/>
      <c r="AD1165" s="662"/>
      <c r="AI1165" s="662"/>
      <c r="AN1165" s="662"/>
      <c r="AS1165" s="662"/>
      <c r="AX1165" s="662"/>
      <c r="BC1165" s="662"/>
      <c r="BH1165" s="662"/>
      <c r="BM1165" s="662"/>
      <c r="DN1165"/>
    </row>
    <row r="1166" spans="11:118" s="3" customFormat="1" x14ac:dyDescent="0.25">
      <c r="K1166" s="662"/>
      <c r="T1166" s="662"/>
      <c r="Y1166" s="662"/>
      <c r="AD1166" s="662"/>
      <c r="AI1166" s="662"/>
      <c r="AN1166" s="662"/>
      <c r="AS1166" s="662"/>
      <c r="AX1166" s="662"/>
      <c r="BC1166" s="662"/>
      <c r="BH1166" s="662"/>
      <c r="BM1166" s="662"/>
      <c r="DN1166"/>
    </row>
    <row r="1167" spans="11:118" s="3" customFormat="1" x14ac:dyDescent="0.25">
      <c r="K1167" s="662"/>
      <c r="T1167" s="662"/>
      <c r="Y1167" s="662"/>
      <c r="AD1167" s="662"/>
      <c r="AI1167" s="662"/>
      <c r="AN1167" s="662"/>
      <c r="AS1167" s="662"/>
      <c r="AX1167" s="662"/>
      <c r="BC1167" s="662"/>
      <c r="BH1167" s="662"/>
      <c r="BM1167" s="662"/>
      <c r="DN1167"/>
    </row>
    <row r="1168" spans="11:118" s="3" customFormat="1" x14ac:dyDescent="0.25">
      <c r="K1168" s="662"/>
      <c r="T1168" s="662"/>
      <c r="Y1168" s="662"/>
      <c r="AD1168" s="662"/>
      <c r="AI1168" s="662"/>
      <c r="AN1168" s="662"/>
      <c r="AS1168" s="662"/>
      <c r="AX1168" s="662"/>
      <c r="BC1168" s="662"/>
      <c r="BH1168" s="662"/>
      <c r="BM1168" s="662"/>
      <c r="DN1168"/>
    </row>
    <row r="1169" spans="11:118" s="3" customFormat="1" x14ac:dyDescent="0.25">
      <c r="K1169" s="662"/>
      <c r="T1169" s="662"/>
      <c r="Y1169" s="662"/>
      <c r="AD1169" s="662"/>
      <c r="AI1169" s="662"/>
      <c r="AN1169" s="662"/>
      <c r="AS1169" s="662"/>
      <c r="AX1169" s="662"/>
      <c r="BC1169" s="662"/>
      <c r="BH1169" s="662"/>
      <c r="BM1169" s="662"/>
      <c r="DN1169"/>
    </row>
    <row r="1170" spans="11:118" s="3" customFormat="1" x14ac:dyDescent="0.25">
      <c r="K1170" s="662"/>
      <c r="T1170" s="662"/>
      <c r="Y1170" s="662"/>
      <c r="AD1170" s="662"/>
      <c r="AI1170" s="662"/>
      <c r="AN1170" s="662"/>
      <c r="AS1170" s="662"/>
      <c r="AX1170" s="662"/>
      <c r="BC1170" s="662"/>
      <c r="BH1170" s="662"/>
      <c r="BM1170" s="662"/>
      <c r="DN1170"/>
    </row>
    <row r="1171" spans="11:118" s="3" customFormat="1" x14ac:dyDescent="0.25">
      <c r="K1171" s="662"/>
      <c r="T1171" s="662"/>
      <c r="Y1171" s="662"/>
      <c r="AD1171" s="662"/>
      <c r="AI1171" s="662"/>
      <c r="AN1171" s="662"/>
      <c r="AS1171" s="662"/>
      <c r="AX1171" s="662"/>
      <c r="BC1171" s="662"/>
      <c r="BH1171" s="662"/>
      <c r="BM1171" s="662"/>
      <c r="DN1171"/>
    </row>
    <row r="1172" spans="11:118" s="3" customFormat="1" x14ac:dyDescent="0.25">
      <c r="K1172" s="662"/>
      <c r="T1172" s="662"/>
      <c r="Y1172" s="662"/>
      <c r="AD1172" s="662"/>
      <c r="AI1172" s="662"/>
      <c r="AN1172" s="662"/>
      <c r="AS1172" s="662"/>
      <c r="AX1172" s="662"/>
      <c r="BC1172" s="662"/>
      <c r="BH1172" s="662"/>
      <c r="BM1172" s="662"/>
      <c r="DN1172"/>
    </row>
    <row r="1173" spans="11:118" s="3" customFormat="1" x14ac:dyDescent="0.25">
      <c r="K1173" s="662"/>
      <c r="T1173" s="662"/>
      <c r="Y1173" s="662"/>
      <c r="AD1173" s="662"/>
      <c r="AI1173" s="662"/>
      <c r="AN1173" s="662"/>
      <c r="AS1173" s="662"/>
      <c r="AX1173" s="662"/>
      <c r="BC1173" s="662"/>
      <c r="BH1173" s="662"/>
      <c r="BM1173" s="662"/>
      <c r="DN1173"/>
    </row>
    <row r="1174" spans="11:118" s="3" customFormat="1" x14ac:dyDescent="0.25">
      <c r="K1174" s="662"/>
      <c r="T1174" s="662"/>
      <c r="Y1174" s="662"/>
      <c r="AD1174" s="662"/>
      <c r="AI1174" s="662"/>
      <c r="AN1174" s="662"/>
      <c r="AS1174" s="662"/>
      <c r="AX1174" s="662"/>
      <c r="BC1174" s="662"/>
      <c r="BH1174" s="662"/>
      <c r="BM1174" s="662"/>
      <c r="DN1174"/>
    </row>
    <row r="1175" spans="11:118" s="3" customFormat="1" x14ac:dyDescent="0.25">
      <c r="K1175" s="662"/>
      <c r="T1175" s="662"/>
      <c r="Y1175" s="662"/>
      <c r="AD1175" s="662"/>
      <c r="AI1175" s="662"/>
      <c r="AN1175" s="662"/>
      <c r="AS1175" s="662"/>
      <c r="AX1175" s="662"/>
      <c r="BC1175" s="662"/>
      <c r="BH1175" s="662"/>
      <c r="BM1175" s="662"/>
      <c r="DN1175"/>
    </row>
    <row r="1176" spans="11:118" s="3" customFormat="1" x14ac:dyDescent="0.25">
      <c r="K1176" s="662"/>
      <c r="T1176" s="662"/>
      <c r="Y1176" s="662"/>
      <c r="AD1176" s="662"/>
      <c r="AI1176" s="662"/>
      <c r="AN1176" s="662"/>
      <c r="AS1176" s="662"/>
      <c r="AX1176" s="662"/>
      <c r="BC1176" s="662"/>
      <c r="BH1176" s="662"/>
      <c r="BM1176" s="662"/>
      <c r="DN1176"/>
    </row>
    <row r="1177" spans="11:118" s="3" customFormat="1" x14ac:dyDescent="0.25">
      <c r="K1177" s="662"/>
      <c r="T1177" s="662"/>
      <c r="Y1177" s="662"/>
      <c r="AD1177" s="662"/>
      <c r="AI1177" s="662"/>
      <c r="AN1177" s="662"/>
      <c r="AS1177" s="662"/>
      <c r="AX1177" s="662"/>
      <c r="BC1177" s="662"/>
      <c r="BH1177" s="662"/>
      <c r="BM1177" s="662"/>
      <c r="DN1177"/>
    </row>
    <row r="1178" spans="11:118" s="3" customFormat="1" x14ac:dyDescent="0.25">
      <c r="K1178" s="662"/>
      <c r="T1178" s="662"/>
      <c r="Y1178" s="662"/>
      <c r="AD1178" s="662"/>
      <c r="AI1178" s="662"/>
      <c r="AN1178" s="662"/>
      <c r="AS1178" s="662"/>
      <c r="AX1178" s="662"/>
      <c r="BC1178" s="662"/>
      <c r="BH1178" s="662"/>
      <c r="BM1178" s="662"/>
      <c r="DN1178"/>
    </row>
    <row r="1179" spans="11:118" s="3" customFormat="1" x14ac:dyDescent="0.25">
      <c r="K1179" s="662"/>
      <c r="T1179" s="662"/>
      <c r="Y1179" s="662"/>
      <c r="AD1179" s="662"/>
      <c r="AI1179" s="662"/>
      <c r="AN1179" s="662"/>
      <c r="AS1179" s="662"/>
      <c r="AX1179" s="662"/>
      <c r="BC1179" s="662"/>
      <c r="BH1179" s="662"/>
      <c r="BM1179" s="662"/>
      <c r="DN1179"/>
    </row>
    <row r="1180" spans="11:118" s="3" customFormat="1" x14ac:dyDescent="0.25">
      <c r="K1180" s="662"/>
      <c r="T1180" s="662"/>
      <c r="Y1180" s="662"/>
      <c r="AD1180" s="662"/>
      <c r="AI1180" s="662"/>
      <c r="AN1180" s="662"/>
      <c r="AS1180" s="662"/>
      <c r="AX1180" s="662"/>
      <c r="BC1180" s="662"/>
      <c r="BH1180" s="662"/>
      <c r="BM1180" s="662"/>
      <c r="DN1180"/>
    </row>
    <row r="1181" spans="11:118" s="3" customFormat="1" x14ac:dyDescent="0.25">
      <c r="K1181" s="662"/>
      <c r="T1181" s="662"/>
      <c r="Y1181" s="662"/>
      <c r="AD1181" s="662"/>
      <c r="AI1181" s="662"/>
      <c r="AN1181" s="662"/>
      <c r="AS1181" s="662"/>
      <c r="AX1181" s="662"/>
      <c r="BC1181" s="662"/>
      <c r="BH1181" s="662"/>
      <c r="BM1181" s="662"/>
      <c r="DN1181"/>
    </row>
    <row r="1182" spans="11:118" s="3" customFormat="1" x14ac:dyDescent="0.25">
      <c r="K1182" s="662"/>
      <c r="T1182" s="662"/>
      <c r="Y1182" s="662"/>
      <c r="AD1182" s="662"/>
      <c r="AI1182" s="662"/>
      <c r="AN1182" s="662"/>
      <c r="AS1182" s="662"/>
      <c r="AX1182" s="662"/>
      <c r="BC1182" s="662"/>
      <c r="BH1182" s="662"/>
      <c r="BM1182" s="662"/>
      <c r="DN1182"/>
    </row>
    <row r="1183" spans="11:118" s="3" customFormat="1" x14ac:dyDescent="0.25">
      <c r="K1183" s="662"/>
      <c r="T1183" s="662"/>
      <c r="Y1183" s="662"/>
      <c r="AD1183" s="662"/>
      <c r="AI1183" s="662"/>
      <c r="AN1183" s="662"/>
      <c r="AS1183" s="662"/>
      <c r="AX1183" s="662"/>
      <c r="BC1183" s="662"/>
      <c r="BH1183" s="662"/>
      <c r="BM1183" s="662"/>
      <c r="DN1183"/>
    </row>
    <row r="1184" spans="11:118" s="3" customFormat="1" x14ac:dyDescent="0.25">
      <c r="K1184" s="662"/>
      <c r="T1184" s="662"/>
      <c r="Y1184" s="662"/>
      <c r="AD1184" s="662"/>
      <c r="AI1184" s="662"/>
      <c r="AN1184" s="662"/>
      <c r="AS1184" s="662"/>
      <c r="AX1184" s="662"/>
      <c r="BC1184" s="662"/>
      <c r="BH1184" s="662"/>
      <c r="BM1184" s="662"/>
      <c r="DN1184"/>
    </row>
    <row r="1185" spans="11:118" s="3" customFormat="1" x14ac:dyDescent="0.25">
      <c r="K1185" s="662"/>
      <c r="T1185" s="662"/>
      <c r="Y1185" s="662"/>
      <c r="AD1185" s="662"/>
      <c r="AI1185" s="662"/>
      <c r="AN1185" s="662"/>
      <c r="AS1185" s="662"/>
      <c r="AX1185" s="662"/>
      <c r="BC1185" s="662"/>
      <c r="BH1185" s="662"/>
      <c r="BM1185" s="662"/>
      <c r="DN1185"/>
    </row>
    <row r="1186" spans="11:118" s="3" customFormat="1" x14ac:dyDescent="0.25">
      <c r="K1186" s="662"/>
      <c r="T1186" s="662"/>
      <c r="Y1186" s="662"/>
      <c r="AD1186" s="662"/>
      <c r="AI1186" s="662"/>
      <c r="AN1186" s="662"/>
      <c r="AS1186" s="662"/>
      <c r="AX1186" s="662"/>
      <c r="BC1186" s="662"/>
      <c r="BH1186" s="662"/>
      <c r="BM1186" s="662"/>
      <c r="DN1186"/>
    </row>
    <row r="1187" spans="11:118" s="3" customFormat="1" x14ac:dyDescent="0.25">
      <c r="K1187" s="662"/>
      <c r="T1187" s="662"/>
      <c r="Y1187" s="662"/>
      <c r="AD1187" s="662"/>
      <c r="AI1187" s="662"/>
      <c r="AN1187" s="662"/>
      <c r="AS1187" s="662"/>
      <c r="AX1187" s="662"/>
      <c r="BC1187" s="662"/>
      <c r="BH1187" s="662"/>
      <c r="BM1187" s="662"/>
      <c r="DN1187"/>
    </row>
    <row r="1188" spans="11:118" s="3" customFormat="1" x14ac:dyDescent="0.25">
      <c r="K1188" s="662"/>
      <c r="T1188" s="662"/>
      <c r="Y1188" s="662"/>
      <c r="AD1188" s="662"/>
      <c r="AI1188" s="662"/>
      <c r="AN1188" s="662"/>
      <c r="AS1188" s="662"/>
      <c r="AX1188" s="662"/>
      <c r="BC1188" s="662"/>
      <c r="BH1188" s="662"/>
      <c r="BM1188" s="662"/>
      <c r="DN1188"/>
    </row>
    <row r="1189" spans="11:118" s="3" customFormat="1" x14ac:dyDescent="0.25">
      <c r="K1189" s="662"/>
      <c r="T1189" s="662"/>
      <c r="Y1189" s="662"/>
      <c r="AD1189" s="662"/>
      <c r="AI1189" s="662"/>
      <c r="AN1189" s="662"/>
      <c r="AS1189" s="662"/>
      <c r="AX1189" s="662"/>
      <c r="BC1189" s="662"/>
      <c r="BH1189" s="662"/>
      <c r="BM1189" s="662"/>
      <c r="DN1189"/>
    </row>
    <row r="1190" spans="11:118" s="3" customFormat="1" x14ac:dyDescent="0.25">
      <c r="K1190" s="662"/>
      <c r="T1190" s="662"/>
      <c r="Y1190" s="662"/>
      <c r="AD1190" s="662"/>
      <c r="AI1190" s="662"/>
      <c r="AN1190" s="662"/>
      <c r="AS1190" s="662"/>
      <c r="AX1190" s="662"/>
      <c r="BC1190" s="662"/>
      <c r="BH1190" s="662"/>
      <c r="BM1190" s="662"/>
      <c r="DN1190"/>
    </row>
    <row r="1191" spans="11:118" s="3" customFormat="1" x14ac:dyDescent="0.25">
      <c r="K1191" s="662"/>
      <c r="T1191" s="662"/>
      <c r="Y1191" s="662"/>
      <c r="AD1191" s="662"/>
      <c r="AI1191" s="662"/>
      <c r="AN1191" s="662"/>
      <c r="AS1191" s="662"/>
      <c r="AX1191" s="662"/>
      <c r="BC1191" s="662"/>
      <c r="BH1191" s="662"/>
      <c r="BM1191" s="662"/>
      <c r="DN1191"/>
    </row>
    <row r="1192" spans="11:118" s="3" customFormat="1" x14ac:dyDescent="0.25">
      <c r="K1192" s="662"/>
      <c r="T1192" s="662"/>
      <c r="Y1192" s="662"/>
      <c r="AD1192" s="662"/>
      <c r="AI1192" s="662"/>
      <c r="AN1192" s="662"/>
      <c r="AS1192" s="662"/>
      <c r="AX1192" s="662"/>
      <c r="BC1192" s="662"/>
      <c r="BH1192" s="662"/>
      <c r="BM1192" s="662"/>
      <c r="DN1192"/>
    </row>
    <row r="1193" spans="11:118" s="3" customFormat="1" x14ac:dyDescent="0.25">
      <c r="K1193" s="662"/>
      <c r="T1193" s="662"/>
      <c r="Y1193" s="662"/>
      <c r="AD1193" s="662"/>
      <c r="AI1193" s="662"/>
      <c r="AN1193" s="662"/>
      <c r="AS1193" s="662"/>
      <c r="AX1193" s="662"/>
      <c r="BC1193" s="662"/>
      <c r="BH1193" s="662"/>
      <c r="BM1193" s="662"/>
      <c r="DN1193"/>
    </row>
    <row r="1194" spans="11:118" s="3" customFormat="1" x14ac:dyDescent="0.25">
      <c r="K1194" s="662"/>
      <c r="T1194" s="662"/>
      <c r="Y1194" s="662"/>
      <c r="AD1194" s="662"/>
      <c r="AI1194" s="662"/>
      <c r="AN1194" s="662"/>
      <c r="AS1194" s="662"/>
      <c r="AX1194" s="662"/>
      <c r="BC1194" s="662"/>
      <c r="BH1194" s="662"/>
      <c r="BM1194" s="662"/>
      <c r="DN1194"/>
    </row>
    <row r="1195" spans="11:118" s="3" customFormat="1" x14ac:dyDescent="0.25">
      <c r="K1195" s="662"/>
      <c r="T1195" s="662"/>
      <c r="Y1195" s="662"/>
      <c r="AD1195" s="662"/>
      <c r="AI1195" s="662"/>
      <c r="AN1195" s="662"/>
      <c r="AS1195" s="662"/>
      <c r="AX1195" s="662"/>
      <c r="BC1195" s="662"/>
      <c r="BH1195" s="662"/>
      <c r="BM1195" s="662"/>
      <c r="DN1195"/>
    </row>
    <row r="1196" spans="11:118" s="3" customFormat="1" x14ac:dyDescent="0.25">
      <c r="K1196" s="662"/>
      <c r="T1196" s="662"/>
      <c r="Y1196" s="662"/>
      <c r="AD1196" s="662"/>
      <c r="AI1196" s="662"/>
      <c r="AN1196" s="662"/>
      <c r="AS1196" s="662"/>
      <c r="AX1196" s="662"/>
      <c r="BC1196" s="662"/>
      <c r="BH1196" s="662"/>
      <c r="BM1196" s="662"/>
      <c r="DN1196"/>
    </row>
    <row r="1197" spans="11:118" s="3" customFormat="1" x14ac:dyDescent="0.25">
      <c r="K1197" s="662"/>
      <c r="T1197" s="662"/>
      <c r="Y1197" s="662"/>
      <c r="AD1197" s="662"/>
      <c r="AI1197" s="662"/>
      <c r="AN1197" s="662"/>
      <c r="AS1197" s="662"/>
      <c r="AX1197" s="662"/>
      <c r="BC1197" s="662"/>
      <c r="BH1197" s="662"/>
      <c r="BM1197" s="662"/>
      <c r="DN1197"/>
    </row>
    <row r="1198" spans="11:118" s="3" customFormat="1" x14ac:dyDescent="0.25">
      <c r="K1198" s="662"/>
      <c r="T1198" s="662"/>
      <c r="Y1198" s="662"/>
      <c r="AD1198" s="662"/>
      <c r="AI1198" s="662"/>
      <c r="AN1198" s="662"/>
      <c r="AS1198" s="662"/>
      <c r="AX1198" s="662"/>
      <c r="BC1198" s="662"/>
      <c r="BH1198" s="662"/>
      <c r="BM1198" s="662"/>
      <c r="DN1198"/>
    </row>
    <row r="1199" spans="11:118" s="3" customFormat="1" x14ac:dyDescent="0.25">
      <c r="K1199" s="662"/>
      <c r="T1199" s="662"/>
      <c r="Y1199" s="662"/>
      <c r="AD1199" s="662"/>
      <c r="AI1199" s="662"/>
      <c r="AN1199" s="662"/>
      <c r="AS1199" s="662"/>
      <c r="AX1199" s="662"/>
      <c r="BC1199" s="662"/>
      <c r="BH1199" s="662"/>
      <c r="BM1199" s="662"/>
      <c r="DN1199"/>
    </row>
    <row r="1200" spans="11:118" s="3" customFormat="1" x14ac:dyDescent="0.25">
      <c r="K1200" s="662"/>
      <c r="T1200" s="662"/>
      <c r="Y1200" s="662"/>
      <c r="AD1200" s="662"/>
      <c r="AI1200" s="662"/>
      <c r="AN1200" s="662"/>
      <c r="AS1200" s="662"/>
      <c r="AX1200" s="662"/>
      <c r="BC1200" s="662"/>
      <c r="BH1200" s="662"/>
      <c r="BM1200" s="662"/>
      <c r="DN1200"/>
    </row>
    <row r="1201" spans="11:118" s="3" customFormat="1" x14ac:dyDescent="0.25">
      <c r="K1201" s="662"/>
      <c r="T1201" s="662"/>
      <c r="Y1201" s="662"/>
      <c r="AD1201" s="662"/>
      <c r="AI1201" s="662"/>
      <c r="AN1201" s="662"/>
      <c r="AS1201" s="662"/>
      <c r="AX1201" s="662"/>
      <c r="BC1201" s="662"/>
      <c r="BH1201" s="662"/>
      <c r="BM1201" s="662"/>
      <c r="DN1201"/>
    </row>
    <row r="1202" spans="11:118" s="3" customFormat="1" x14ac:dyDescent="0.25">
      <c r="K1202" s="662"/>
      <c r="T1202" s="662"/>
      <c r="Y1202" s="662"/>
      <c r="AD1202" s="662"/>
      <c r="AI1202" s="662"/>
      <c r="AN1202" s="662"/>
      <c r="AS1202" s="662"/>
      <c r="AX1202" s="662"/>
      <c r="BC1202" s="662"/>
      <c r="BH1202" s="662"/>
      <c r="BM1202" s="662"/>
      <c r="DN1202"/>
    </row>
    <row r="1203" spans="11:118" s="3" customFormat="1" x14ac:dyDescent="0.25">
      <c r="K1203" s="662"/>
      <c r="T1203" s="662"/>
      <c r="Y1203" s="662"/>
      <c r="AD1203" s="662"/>
      <c r="AI1203" s="662"/>
      <c r="AN1203" s="662"/>
      <c r="AS1203" s="662"/>
      <c r="AX1203" s="662"/>
      <c r="BC1203" s="662"/>
      <c r="BH1203" s="662"/>
      <c r="BM1203" s="662"/>
      <c r="DN1203"/>
    </row>
    <row r="1204" spans="11:118" s="3" customFormat="1" x14ac:dyDescent="0.25">
      <c r="K1204" s="662"/>
      <c r="T1204" s="662"/>
      <c r="Y1204" s="662"/>
      <c r="AD1204" s="662"/>
      <c r="AI1204" s="662"/>
      <c r="AN1204" s="662"/>
      <c r="AS1204" s="662"/>
      <c r="AX1204" s="662"/>
      <c r="BC1204" s="662"/>
      <c r="BH1204" s="662"/>
      <c r="BM1204" s="662"/>
      <c r="DN1204"/>
    </row>
    <row r="1205" spans="11:118" s="3" customFormat="1" x14ac:dyDescent="0.25">
      <c r="K1205" s="662"/>
      <c r="T1205" s="662"/>
      <c r="Y1205" s="662"/>
      <c r="AD1205" s="662"/>
      <c r="AI1205" s="662"/>
      <c r="AN1205" s="662"/>
      <c r="AS1205" s="662"/>
      <c r="AX1205" s="662"/>
      <c r="BC1205" s="662"/>
      <c r="BH1205" s="662"/>
      <c r="BM1205" s="662"/>
      <c r="DN1205"/>
    </row>
    <row r="1206" spans="11:118" s="3" customFormat="1" x14ac:dyDescent="0.25">
      <c r="K1206" s="662"/>
      <c r="T1206" s="662"/>
      <c r="Y1206" s="662"/>
      <c r="AD1206" s="662"/>
      <c r="AI1206" s="662"/>
      <c r="AN1206" s="662"/>
      <c r="AS1206" s="662"/>
      <c r="AX1206" s="662"/>
      <c r="BC1206" s="662"/>
      <c r="BH1206" s="662"/>
      <c r="BM1206" s="662"/>
      <c r="DN1206"/>
    </row>
    <row r="1207" spans="11:118" s="3" customFormat="1" x14ac:dyDescent="0.25">
      <c r="K1207" s="662"/>
      <c r="T1207" s="662"/>
      <c r="Y1207" s="662"/>
      <c r="AD1207" s="662"/>
      <c r="AI1207" s="662"/>
      <c r="AN1207" s="662"/>
      <c r="AS1207" s="662"/>
      <c r="AX1207" s="662"/>
      <c r="BC1207" s="662"/>
      <c r="BH1207" s="662"/>
      <c r="BM1207" s="662"/>
      <c r="DN1207"/>
    </row>
    <row r="1208" spans="11:118" s="3" customFormat="1" x14ac:dyDescent="0.25">
      <c r="K1208" s="662"/>
      <c r="T1208" s="662"/>
      <c r="Y1208" s="662"/>
      <c r="AD1208" s="662"/>
      <c r="AI1208" s="662"/>
      <c r="AN1208" s="662"/>
      <c r="AS1208" s="662"/>
      <c r="AX1208" s="662"/>
      <c r="BC1208" s="662"/>
      <c r="BH1208" s="662"/>
      <c r="BM1208" s="662"/>
      <c r="DN1208"/>
    </row>
    <row r="1209" spans="11:118" s="3" customFormat="1" x14ac:dyDescent="0.25">
      <c r="K1209" s="662"/>
      <c r="T1209" s="662"/>
      <c r="Y1209" s="662"/>
      <c r="AD1209" s="662"/>
      <c r="AI1209" s="662"/>
      <c r="AN1209" s="662"/>
      <c r="AS1209" s="662"/>
      <c r="AX1209" s="662"/>
      <c r="BC1209" s="662"/>
      <c r="BH1209" s="662"/>
      <c r="BM1209" s="662"/>
      <c r="DN1209"/>
    </row>
    <row r="1210" spans="11:118" s="3" customFormat="1" x14ac:dyDescent="0.25">
      <c r="K1210" s="662"/>
      <c r="T1210" s="662"/>
      <c r="Y1210" s="662"/>
      <c r="AD1210" s="662"/>
      <c r="AI1210" s="662"/>
      <c r="AN1210" s="662"/>
      <c r="AS1210" s="662"/>
      <c r="AX1210" s="662"/>
      <c r="BC1210" s="662"/>
      <c r="BH1210" s="662"/>
      <c r="BM1210" s="662"/>
      <c r="DN1210"/>
    </row>
    <row r="1211" spans="11:118" s="3" customFormat="1" x14ac:dyDescent="0.25">
      <c r="K1211" s="662"/>
      <c r="T1211" s="662"/>
      <c r="Y1211" s="662"/>
      <c r="AD1211" s="662"/>
      <c r="AI1211" s="662"/>
      <c r="AN1211" s="662"/>
      <c r="AS1211" s="662"/>
      <c r="AX1211" s="662"/>
      <c r="BC1211" s="662"/>
      <c r="BH1211" s="662"/>
      <c r="BM1211" s="662"/>
      <c r="DN1211"/>
    </row>
    <row r="1212" spans="11:118" s="3" customFormat="1" x14ac:dyDescent="0.25">
      <c r="K1212" s="662"/>
      <c r="T1212" s="662"/>
      <c r="Y1212" s="662"/>
      <c r="AD1212" s="662"/>
      <c r="AI1212" s="662"/>
      <c r="AN1212" s="662"/>
      <c r="AS1212" s="662"/>
      <c r="AX1212" s="662"/>
      <c r="BC1212" s="662"/>
      <c r="BH1212" s="662"/>
      <c r="BM1212" s="662"/>
      <c r="DN1212"/>
    </row>
    <row r="1213" spans="11:118" s="3" customFormat="1" x14ac:dyDescent="0.25">
      <c r="K1213" s="662"/>
      <c r="T1213" s="662"/>
      <c r="Y1213" s="662"/>
      <c r="AD1213" s="662"/>
      <c r="AI1213" s="662"/>
      <c r="AN1213" s="662"/>
      <c r="AS1213" s="662"/>
      <c r="AX1213" s="662"/>
      <c r="BC1213" s="662"/>
      <c r="BH1213" s="662"/>
      <c r="BM1213" s="662"/>
      <c r="DN1213"/>
    </row>
    <row r="1214" spans="11:118" s="3" customFormat="1" x14ac:dyDescent="0.25">
      <c r="K1214" s="662"/>
      <c r="T1214" s="662"/>
      <c r="Y1214" s="662"/>
      <c r="AD1214" s="662"/>
      <c r="AI1214" s="662"/>
      <c r="AN1214" s="662"/>
      <c r="AS1214" s="662"/>
      <c r="AX1214" s="662"/>
      <c r="BC1214" s="662"/>
      <c r="BH1214" s="662"/>
      <c r="BM1214" s="662"/>
      <c r="DN1214"/>
    </row>
    <row r="1215" spans="11:118" s="3" customFormat="1" x14ac:dyDescent="0.25">
      <c r="K1215" s="662"/>
      <c r="T1215" s="662"/>
      <c r="Y1215" s="662"/>
      <c r="AD1215" s="662"/>
      <c r="AI1215" s="662"/>
      <c r="AN1215" s="662"/>
      <c r="AS1215" s="662"/>
      <c r="AX1215" s="662"/>
      <c r="BC1215" s="662"/>
      <c r="BH1215" s="662"/>
      <c r="BM1215" s="662"/>
      <c r="DN1215"/>
    </row>
    <row r="1216" spans="11:118" s="3" customFormat="1" x14ac:dyDescent="0.25">
      <c r="K1216" s="662"/>
      <c r="T1216" s="662"/>
      <c r="Y1216" s="662"/>
      <c r="AD1216" s="662"/>
      <c r="AI1216" s="662"/>
      <c r="AN1216" s="662"/>
      <c r="AS1216" s="662"/>
      <c r="AX1216" s="662"/>
      <c r="BC1216" s="662"/>
      <c r="BH1216" s="662"/>
      <c r="BM1216" s="662"/>
      <c r="DN1216"/>
    </row>
    <row r="1217" spans="11:118" s="3" customFormat="1" x14ac:dyDescent="0.25">
      <c r="K1217" s="662"/>
      <c r="T1217" s="662"/>
      <c r="Y1217" s="662"/>
      <c r="AD1217" s="662"/>
      <c r="AI1217" s="662"/>
      <c r="AN1217" s="662"/>
      <c r="AS1217" s="662"/>
      <c r="AX1217" s="662"/>
      <c r="BC1217" s="662"/>
      <c r="BH1217" s="662"/>
      <c r="BM1217" s="662"/>
      <c r="DN1217"/>
    </row>
    <row r="1218" spans="11:118" s="3" customFormat="1" x14ac:dyDescent="0.25">
      <c r="K1218" s="662"/>
      <c r="T1218" s="662"/>
      <c r="Y1218" s="662"/>
      <c r="AD1218" s="662"/>
      <c r="AI1218" s="662"/>
      <c r="AN1218" s="662"/>
      <c r="AS1218" s="662"/>
      <c r="AX1218" s="662"/>
      <c r="BC1218" s="662"/>
      <c r="BH1218" s="662"/>
      <c r="BM1218" s="662"/>
      <c r="DN1218"/>
    </row>
    <row r="1219" spans="11:118" s="3" customFormat="1" x14ac:dyDescent="0.25">
      <c r="K1219" s="662"/>
      <c r="T1219" s="662"/>
      <c r="Y1219" s="662"/>
      <c r="AD1219" s="662"/>
      <c r="AI1219" s="662"/>
      <c r="AN1219" s="662"/>
      <c r="AS1219" s="662"/>
      <c r="AX1219" s="662"/>
      <c r="BC1219" s="662"/>
      <c r="BH1219" s="662"/>
      <c r="BM1219" s="662"/>
      <c r="DN1219"/>
    </row>
    <row r="1220" spans="11:118" s="3" customFormat="1" x14ac:dyDescent="0.25">
      <c r="K1220" s="662"/>
      <c r="T1220" s="662"/>
      <c r="Y1220" s="662"/>
      <c r="AD1220" s="662"/>
      <c r="AI1220" s="662"/>
      <c r="AN1220" s="662"/>
      <c r="AS1220" s="662"/>
      <c r="AX1220" s="662"/>
      <c r="BC1220" s="662"/>
      <c r="BH1220" s="662"/>
      <c r="BM1220" s="662"/>
      <c r="DN1220"/>
    </row>
    <row r="1221" spans="11:118" s="3" customFormat="1" x14ac:dyDescent="0.25">
      <c r="K1221" s="662"/>
      <c r="T1221" s="662"/>
      <c r="Y1221" s="662"/>
      <c r="AD1221" s="662"/>
      <c r="AI1221" s="662"/>
      <c r="AN1221" s="662"/>
      <c r="AS1221" s="662"/>
      <c r="AX1221" s="662"/>
      <c r="BC1221" s="662"/>
      <c r="BH1221" s="662"/>
      <c r="BM1221" s="662"/>
      <c r="DN1221"/>
    </row>
    <row r="1222" spans="11:118" s="3" customFormat="1" x14ac:dyDescent="0.25">
      <c r="K1222" s="662"/>
      <c r="T1222" s="662"/>
      <c r="Y1222" s="662"/>
      <c r="AD1222" s="662"/>
      <c r="AI1222" s="662"/>
      <c r="AN1222" s="662"/>
      <c r="AS1222" s="662"/>
      <c r="AX1222" s="662"/>
      <c r="BC1222" s="662"/>
      <c r="BH1222" s="662"/>
      <c r="BM1222" s="662"/>
      <c r="DN1222"/>
    </row>
    <row r="1223" spans="11:118" s="3" customFormat="1" x14ac:dyDescent="0.25">
      <c r="K1223" s="662"/>
      <c r="T1223" s="662"/>
      <c r="Y1223" s="662"/>
      <c r="AD1223" s="662"/>
      <c r="AI1223" s="662"/>
      <c r="AN1223" s="662"/>
      <c r="AS1223" s="662"/>
      <c r="AX1223" s="662"/>
      <c r="BC1223" s="662"/>
      <c r="BH1223" s="662"/>
      <c r="BM1223" s="662"/>
      <c r="DN1223"/>
    </row>
    <row r="1224" spans="11:118" s="3" customFormat="1" x14ac:dyDescent="0.25">
      <c r="K1224" s="662"/>
      <c r="T1224" s="662"/>
      <c r="Y1224" s="662"/>
      <c r="AD1224" s="662"/>
      <c r="AI1224" s="662"/>
      <c r="AN1224" s="662"/>
      <c r="AS1224" s="662"/>
      <c r="AX1224" s="662"/>
      <c r="BC1224" s="662"/>
      <c r="BH1224" s="662"/>
      <c r="BM1224" s="662"/>
      <c r="DN1224"/>
    </row>
    <row r="1225" spans="11:118" s="3" customFormat="1" x14ac:dyDescent="0.25">
      <c r="K1225" s="662"/>
      <c r="T1225" s="662"/>
      <c r="Y1225" s="662"/>
      <c r="AD1225" s="662"/>
      <c r="AI1225" s="662"/>
      <c r="AN1225" s="662"/>
      <c r="AS1225" s="662"/>
      <c r="AX1225" s="662"/>
      <c r="BC1225" s="662"/>
      <c r="BH1225" s="662"/>
      <c r="BM1225" s="662"/>
      <c r="DN1225"/>
    </row>
    <row r="1226" spans="11:118" s="3" customFormat="1" x14ac:dyDescent="0.25">
      <c r="K1226" s="662"/>
      <c r="T1226" s="662"/>
      <c r="Y1226" s="662"/>
      <c r="AD1226" s="662"/>
      <c r="AI1226" s="662"/>
      <c r="AN1226" s="662"/>
      <c r="AS1226" s="662"/>
      <c r="AX1226" s="662"/>
      <c r="BC1226" s="662"/>
      <c r="BH1226" s="662"/>
      <c r="BM1226" s="662"/>
      <c r="DN1226"/>
    </row>
    <row r="1227" spans="11:118" s="3" customFormat="1" x14ac:dyDescent="0.25">
      <c r="K1227" s="662"/>
      <c r="T1227" s="662"/>
      <c r="Y1227" s="662"/>
      <c r="AD1227" s="662"/>
      <c r="AI1227" s="662"/>
      <c r="AN1227" s="662"/>
      <c r="AS1227" s="662"/>
      <c r="AX1227" s="662"/>
      <c r="BC1227" s="662"/>
      <c r="BH1227" s="662"/>
      <c r="BM1227" s="662"/>
      <c r="DN1227"/>
    </row>
    <row r="1228" spans="11:118" s="3" customFormat="1" x14ac:dyDescent="0.25">
      <c r="K1228" s="662"/>
      <c r="T1228" s="662"/>
      <c r="Y1228" s="662"/>
      <c r="AD1228" s="662"/>
      <c r="AI1228" s="662"/>
      <c r="AN1228" s="662"/>
      <c r="AS1228" s="662"/>
      <c r="AX1228" s="662"/>
      <c r="BC1228" s="662"/>
      <c r="BH1228" s="662"/>
      <c r="BM1228" s="662"/>
      <c r="DN1228"/>
    </row>
    <row r="1229" spans="11:118" s="3" customFormat="1" x14ac:dyDescent="0.25">
      <c r="K1229" s="662"/>
      <c r="T1229" s="662"/>
      <c r="Y1229" s="662"/>
      <c r="AD1229" s="662"/>
      <c r="AI1229" s="662"/>
      <c r="AN1229" s="662"/>
      <c r="AS1229" s="662"/>
      <c r="AX1229" s="662"/>
      <c r="BC1229" s="662"/>
      <c r="BH1229" s="662"/>
      <c r="BM1229" s="662"/>
      <c r="DN1229"/>
    </row>
    <row r="1230" spans="11:118" s="3" customFormat="1" x14ac:dyDescent="0.25">
      <c r="K1230" s="662"/>
      <c r="T1230" s="662"/>
      <c r="Y1230" s="662"/>
      <c r="AD1230" s="662"/>
      <c r="AI1230" s="662"/>
      <c r="AN1230" s="662"/>
      <c r="AS1230" s="662"/>
      <c r="AX1230" s="662"/>
      <c r="BC1230" s="662"/>
      <c r="BH1230" s="662"/>
      <c r="BM1230" s="662"/>
      <c r="DN1230"/>
    </row>
    <row r="1231" spans="11:118" s="3" customFormat="1" x14ac:dyDescent="0.25">
      <c r="K1231" s="662"/>
      <c r="T1231" s="662"/>
      <c r="Y1231" s="662"/>
      <c r="AD1231" s="662"/>
      <c r="AI1231" s="662"/>
      <c r="AN1231" s="662"/>
      <c r="AS1231" s="662"/>
      <c r="AX1231" s="662"/>
      <c r="BC1231" s="662"/>
      <c r="BH1231" s="662"/>
      <c r="BM1231" s="662"/>
      <c r="DN1231"/>
    </row>
    <row r="1232" spans="11:118" s="3" customFormat="1" x14ac:dyDescent="0.25">
      <c r="K1232" s="662"/>
      <c r="T1232" s="662"/>
      <c r="Y1232" s="662"/>
      <c r="AD1232" s="662"/>
      <c r="AI1232" s="662"/>
      <c r="AN1232" s="662"/>
      <c r="AS1232" s="662"/>
      <c r="AX1232" s="662"/>
      <c r="BC1232" s="662"/>
      <c r="BH1232" s="662"/>
      <c r="BM1232" s="662"/>
      <c r="DN1232"/>
    </row>
    <row r="1233" spans="11:118" s="3" customFormat="1" x14ac:dyDescent="0.25">
      <c r="K1233" s="662"/>
      <c r="T1233" s="662"/>
      <c r="Y1233" s="662"/>
      <c r="AD1233" s="662"/>
      <c r="AI1233" s="662"/>
      <c r="AN1233" s="662"/>
      <c r="AS1233" s="662"/>
      <c r="AX1233" s="662"/>
      <c r="BC1233" s="662"/>
      <c r="BH1233" s="662"/>
      <c r="BM1233" s="662"/>
      <c r="DN1233"/>
    </row>
    <row r="1234" spans="11:118" s="3" customFormat="1" x14ac:dyDescent="0.25">
      <c r="K1234" s="662"/>
      <c r="T1234" s="662"/>
      <c r="Y1234" s="662"/>
      <c r="AD1234" s="662"/>
      <c r="AI1234" s="662"/>
      <c r="AN1234" s="662"/>
      <c r="AS1234" s="662"/>
      <c r="AX1234" s="662"/>
      <c r="BC1234" s="662"/>
      <c r="BH1234" s="662"/>
      <c r="BM1234" s="662"/>
      <c r="DN1234"/>
    </row>
    <row r="1235" spans="11:118" s="3" customFormat="1" x14ac:dyDescent="0.25">
      <c r="K1235" s="662"/>
      <c r="T1235" s="662"/>
      <c r="Y1235" s="662"/>
      <c r="AD1235" s="662"/>
      <c r="AI1235" s="662"/>
      <c r="AN1235" s="662"/>
      <c r="AS1235" s="662"/>
      <c r="AX1235" s="662"/>
      <c r="BC1235" s="662"/>
      <c r="BH1235" s="662"/>
      <c r="BM1235" s="662"/>
      <c r="DN1235"/>
    </row>
    <row r="1236" spans="11:118" s="3" customFormat="1" x14ac:dyDescent="0.25">
      <c r="K1236" s="662"/>
      <c r="T1236" s="662"/>
      <c r="Y1236" s="662"/>
      <c r="AD1236" s="662"/>
      <c r="AI1236" s="662"/>
      <c r="AN1236" s="662"/>
      <c r="AS1236" s="662"/>
      <c r="AX1236" s="662"/>
      <c r="BC1236" s="662"/>
      <c r="BH1236" s="662"/>
      <c r="BM1236" s="662"/>
      <c r="DN1236"/>
    </row>
    <row r="1237" spans="11:118" s="3" customFormat="1" x14ac:dyDescent="0.25">
      <c r="K1237" s="662"/>
      <c r="T1237" s="662"/>
      <c r="Y1237" s="662"/>
      <c r="AD1237" s="662"/>
      <c r="AI1237" s="662"/>
      <c r="AN1237" s="662"/>
      <c r="AS1237" s="662"/>
      <c r="AX1237" s="662"/>
      <c r="BC1237" s="662"/>
      <c r="BH1237" s="662"/>
      <c r="BM1237" s="662"/>
      <c r="DN1237"/>
    </row>
    <row r="1238" spans="11:118" s="3" customFormat="1" x14ac:dyDescent="0.25">
      <c r="K1238" s="662"/>
      <c r="T1238" s="662"/>
      <c r="Y1238" s="662"/>
      <c r="AD1238" s="662"/>
      <c r="AI1238" s="662"/>
      <c r="AN1238" s="662"/>
      <c r="AS1238" s="662"/>
      <c r="AX1238" s="662"/>
      <c r="BC1238" s="662"/>
      <c r="BH1238" s="662"/>
      <c r="BM1238" s="662"/>
      <c r="DN1238"/>
    </row>
    <row r="1239" spans="11:118" s="3" customFormat="1" x14ac:dyDescent="0.25">
      <c r="K1239" s="662"/>
      <c r="T1239" s="662"/>
      <c r="Y1239" s="662"/>
      <c r="AD1239" s="662"/>
      <c r="AI1239" s="662"/>
      <c r="AN1239" s="662"/>
      <c r="AS1239" s="662"/>
      <c r="AX1239" s="662"/>
      <c r="BC1239" s="662"/>
      <c r="BH1239" s="662"/>
      <c r="BM1239" s="662"/>
      <c r="DN1239"/>
    </row>
    <row r="1240" spans="11:118" s="3" customFormat="1" x14ac:dyDescent="0.25">
      <c r="K1240" s="662"/>
      <c r="T1240" s="662"/>
      <c r="Y1240" s="662"/>
      <c r="AD1240" s="662"/>
      <c r="AI1240" s="662"/>
      <c r="AN1240" s="662"/>
      <c r="AS1240" s="662"/>
      <c r="AX1240" s="662"/>
      <c r="BC1240" s="662"/>
      <c r="BH1240" s="662"/>
      <c r="BM1240" s="662"/>
      <c r="DN1240"/>
    </row>
    <row r="1241" spans="11:118" s="3" customFormat="1" x14ac:dyDescent="0.25">
      <c r="K1241" s="662"/>
      <c r="T1241" s="662"/>
      <c r="Y1241" s="662"/>
      <c r="AD1241" s="662"/>
      <c r="AI1241" s="662"/>
      <c r="AN1241" s="662"/>
      <c r="AS1241" s="662"/>
      <c r="AX1241" s="662"/>
      <c r="BC1241" s="662"/>
      <c r="BH1241" s="662"/>
      <c r="BM1241" s="662"/>
      <c r="DN1241"/>
    </row>
    <row r="1242" spans="11:118" s="3" customFormat="1" x14ac:dyDescent="0.25">
      <c r="K1242" s="662"/>
      <c r="T1242" s="662"/>
      <c r="Y1242" s="662"/>
      <c r="AD1242" s="662"/>
      <c r="AI1242" s="662"/>
      <c r="AN1242" s="662"/>
      <c r="AS1242" s="662"/>
      <c r="AX1242" s="662"/>
      <c r="BC1242" s="662"/>
      <c r="BH1242" s="662"/>
      <c r="BM1242" s="662"/>
      <c r="DN1242"/>
    </row>
    <row r="1243" spans="11:118" s="3" customFormat="1" x14ac:dyDescent="0.25">
      <c r="K1243" s="662"/>
      <c r="T1243" s="662"/>
      <c r="Y1243" s="662"/>
      <c r="AD1243" s="662"/>
      <c r="AI1243" s="662"/>
      <c r="AN1243" s="662"/>
      <c r="AS1243" s="662"/>
      <c r="AX1243" s="662"/>
      <c r="BC1243" s="662"/>
      <c r="BH1243" s="662"/>
      <c r="BM1243" s="662"/>
      <c r="DN1243"/>
    </row>
    <row r="1244" spans="11:118" s="3" customFormat="1" x14ac:dyDescent="0.25">
      <c r="K1244" s="662"/>
      <c r="T1244" s="662"/>
      <c r="Y1244" s="662"/>
      <c r="AD1244" s="662"/>
      <c r="AI1244" s="662"/>
      <c r="AN1244" s="662"/>
      <c r="AS1244" s="662"/>
      <c r="AX1244" s="662"/>
      <c r="BC1244" s="662"/>
      <c r="BH1244" s="662"/>
      <c r="BM1244" s="662"/>
      <c r="DN1244"/>
    </row>
    <row r="1245" spans="11:118" s="3" customFormat="1" x14ac:dyDescent="0.25">
      <c r="K1245" s="662"/>
      <c r="T1245" s="662"/>
      <c r="Y1245" s="662"/>
      <c r="AD1245" s="662"/>
      <c r="AI1245" s="662"/>
      <c r="AN1245" s="662"/>
      <c r="AS1245" s="662"/>
      <c r="AX1245" s="662"/>
      <c r="BC1245" s="662"/>
      <c r="BH1245" s="662"/>
      <c r="BM1245" s="662"/>
      <c r="DN1245"/>
    </row>
    <row r="1246" spans="11:118" s="3" customFormat="1" x14ac:dyDescent="0.25">
      <c r="K1246" s="662"/>
      <c r="T1246" s="662"/>
      <c r="Y1246" s="662"/>
      <c r="AD1246" s="662"/>
      <c r="AI1246" s="662"/>
      <c r="AN1246" s="662"/>
      <c r="AS1246" s="662"/>
      <c r="AX1246" s="662"/>
      <c r="BC1246" s="662"/>
      <c r="BH1246" s="662"/>
      <c r="BM1246" s="662"/>
      <c r="DN1246"/>
    </row>
    <row r="1247" spans="11:118" s="3" customFormat="1" x14ac:dyDescent="0.25">
      <c r="K1247" s="662"/>
      <c r="T1247" s="662"/>
      <c r="Y1247" s="662"/>
      <c r="AD1247" s="662"/>
      <c r="AI1247" s="662"/>
      <c r="AN1247" s="662"/>
      <c r="AS1247" s="662"/>
      <c r="AX1247" s="662"/>
      <c r="BC1247" s="662"/>
      <c r="BH1247" s="662"/>
      <c r="BM1247" s="662"/>
      <c r="DN1247"/>
    </row>
    <row r="1248" spans="11:118" s="3" customFormat="1" x14ac:dyDescent="0.25">
      <c r="K1248" s="662"/>
      <c r="T1248" s="662"/>
      <c r="Y1248" s="662"/>
      <c r="AD1248" s="662"/>
      <c r="AI1248" s="662"/>
      <c r="AN1248" s="662"/>
      <c r="AS1248" s="662"/>
      <c r="AX1248" s="662"/>
      <c r="BC1248" s="662"/>
      <c r="BH1248" s="662"/>
      <c r="BM1248" s="662"/>
      <c r="DN1248"/>
    </row>
    <row r="1249" spans="11:118" s="3" customFormat="1" x14ac:dyDescent="0.25">
      <c r="K1249" s="662"/>
      <c r="T1249" s="662"/>
      <c r="Y1249" s="662"/>
      <c r="AD1249" s="662"/>
      <c r="AI1249" s="662"/>
      <c r="AN1249" s="662"/>
      <c r="AS1249" s="662"/>
      <c r="AX1249" s="662"/>
      <c r="BC1249" s="662"/>
      <c r="BH1249" s="662"/>
      <c r="BM1249" s="662"/>
      <c r="DN1249"/>
    </row>
    <row r="1250" spans="11:118" s="3" customFormat="1" x14ac:dyDescent="0.25">
      <c r="K1250" s="662"/>
      <c r="T1250" s="662"/>
      <c r="Y1250" s="662"/>
      <c r="AD1250" s="662"/>
      <c r="AI1250" s="662"/>
      <c r="AN1250" s="662"/>
      <c r="AS1250" s="662"/>
      <c r="AX1250" s="662"/>
      <c r="BC1250" s="662"/>
      <c r="BH1250" s="662"/>
      <c r="BM1250" s="662"/>
      <c r="DN1250"/>
    </row>
    <row r="1251" spans="11:118" s="3" customFormat="1" x14ac:dyDescent="0.25">
      <c r="K1251" s="662"/>
      <c r="T1251" s="662"/>
      <c r="Y1251" s="662"/>
      <c r="AD1251" s="662"/>
      <c r="AI1251" s="662"/>
      <c r="AN1251" s="662"/>
      <c r="AS1251" s="662"/>
      <c r="AX1251" s="662"/>
      <c r="BC1251" s="662"/>
      <c r="BH1251" s="662"/>
      <c r="BM1251" s="662"/>
      <c r="DN1251"/>
    </row>
    <row r="1252" spans="11:118" s="3" customFormat="1" x14ac:dyDescent="0.25">
      <c r="K1252" s="662"/>
      <c r="T1252" s="662"/>
      <c r="Y1252" s="662"/>
      <c r="AD1252" s="662"/>
      <c r="AI1252" s="662"/>
      <c r="AN1252" s="662"/>
      <c r="AS1252" s="662"/>
      <c r="AX1252" s="662"/>
      <c r="BC1252" s="662"/>
      <c r="BH1252" s="662"/>
      <c r="BM1252" s="662"/>
      <c r="DN1252"/>
    </row>
    <row r="1253" spans="11:118" s="3" customFormat="1" x14ac:dyDescent="0.25">
      <c r="K1253" s="662"/>
      <c r="T1253" s="662"/>
      <c r="Y1253" s="662"/>
      <c r="AD1253" s="662"/>
      <c r="AI1253" s="662"/>
      <c r="AN1253" s="662"/>
      <c r="AS1253" s="662"/>
      <c r="AX1253" s="662"/>
      <c r="BC1253" s="662"/>
      <c r="BH1253" s="662"/>
      <c r="BM1253" s="662"/>
      <c r="DN1253"/>
    </row>
    <row r="1254" spans="11:118" s="3" customFormat="1" x14ac:dyDescent="0.25">
      <c r="K1254" s="662"/>
      <c r="T1254" s="662"/>
      <c r="Y1254" s="662"/>
      <c r="AD1254" s="662"/>
      <c r="AI1254" s="662"/>
      <c r="AN1254" s="662"/>
      <c r="AS1254" s="662"/>
      <c r="AX1254" s="662"/>
      <c r="BC1254" s="662"/>
      <c r="BH1254" s="662"/>
      <c r="BM1254" s="662"/>
      <c r="DN1254"/>
    </row>
    <row r="1255" spans="11:118" s="3" customFormat="1" x14ac:dyDescent="0.25">
      <c r="K1255" s="662"/>
      <c r="T1255" s="662"/>
      <c r="Y1255" s="662"/>
      <c r="AD1255" s="662"/>
      <c r="AI1255" s="662"/>
      <c r="AN1255" s="662"/>
      <c r="AS1255" s="662"/>
      <c r="AX1255" s="662"/>
      <c r="BC1255" s="662"/>
      <c r="BH1255" s="662"/>
      <c r="BM1255" s="662"/>
      <c r="DN1255"/>
    </row>
    <row r="1256" spans="11:118" s="3" customFormat="1" x14ac:dyDescent="0.25">
      <c r="K1256" s="662"/>
      <c r="T1256" s="662"/>
      <c r="Y1256" s="662"/>
      <c r="AD1256" s="662"/>
      <c r="AI1256" s="662"/>
      <c r="AN1256" s="662"/>
      <c r="AS1256" s="662"/>
      <c r="AX1256" s="662"/>
      <c r="BC1256" s="662"/>
      <c r="BH1256" s="662"/>
      <c r="BM1256" s="662"/>
      <c r="DN1256"/>
    </row>
    <row r="1257" spans="11:118" s="3" customFormat="1" x14ac:dyDescent="0.25">
      <c r="K1257" s="662"/>
      <c r="T1257" s="662"/>
      <c r="Y1257" s="662"/>
      <c r="AD1257" s="662"/>
      <c r="AI1257" s="662"/>
      <c r="AN1257" s="662"/>
      <c r="AS1257" s="662"/>
      <c r="AX1257" s="662"/>
      <c r="BC1257" s="662"/>
      <c r="BH1257" s="662"/>
      <c r="BM1257" s="662"/>
      <c r="DN1257"/>
    </row>
    <row r="1258" spans="11:118" s="3" customFormat="1" x14ac:dyDescent="0.25">
      <c r="K1258" s="662"/>
      <c r="T1258" s="662"/>
      <c r="Y1258" s="662"/>
      <c r="AD1258" s="662"/>
      <c r="AI1258" s="662"/>
      <c r="AN1258" s="662"/>
      <c r="AS1258" s="662"/>
      <c r="AX1258" s="662"/>
      <c r="BC1258" s="662"/>
      <c r="BH1258" s="662"/>
      <c r="BM1258" s="662"/>
      <c r="DN1258"/>
    </row>
    <row r="1259" spans="11:118" s="3" customFormat="1" x14ac:dyDescent="0.25">
      <c r="K1259" s="662"/>
      <c r="T1259" s="662"/>
      <c r="Y1259" s="662"/>
      <c r="AD1259" s="662"/>
      <c r="AI1259" s="662"/>
      <c r="AN1259" s="662"/>
      <c r="AS1259" s="662"/>
      <c r="AX1259" s="662"/>
      <c r="BC1259" s="662"/>
      <c r="BH1259" s="662"/>
      <c r="BM1259" s="662"/>
      <c r="DN1259"/>
    </row>
    <row r="1260" spans="11:118" s="3" customFormat="1" x14ac:dyDescent="0.25">
      <c r="K1260" s="662"/>
      <c r="T1260" s="662"/>
      <c r="Y1260" s="662"/>
      <c r="AD1260" s="662"/>
      <c r="AI1260" s="662"/>
      <c r="AN1260" s="662"/>
      <c r="AS1260" s="662"/>
      <c r="AX1260" s="662"/>
      <c r="BC1260" s="662"/>
      <c r="BH1260" s="662"/>
      <c r="BM1260" s="662"/>
      <c r="DN1260"/>
    </row>
    <row r="1261" spans="11:118" s="3" customFormat="1" x14ac:dyDescent="0.25">
      <c r="K1261" s="662"/>
      <c r="T1261" s="662"/>
      <c r="Y1261" s="662"/>
      <c r="AD1261" s="662"/>
      <c r="AI1261" s="662"/>
      <c r="AN1261" s="662"/>
      <c r="AS1261" s="662"/>
      <c r="AX1261" s="662"/>
      <c r="BC1261" s="662"/>
      <c r="BH1261" s="662"/>
      <c r="BM1261" s="662"/>
      <c r="DN1261"/>
    </row>
    <row r="1262" spans="11:118" s="3" customFormat="1" x14ac:dyDescent="0.25">
      <c r="K1262" s="662"/>
      <c r="T1262" s="662"/>
      <c r="Y1262" s="662"/>
      <c r="AD1262" s="662"/>
      <c r="AI1262" s="662"/>
      <c r="AN1262" s="662"/>
      <c r="AS1262" s="662"/>
      <c r="AX1262" s="662"/>
      <c r="BC1262" s="662"/>
      <c r="BH1262" s="662"/>
      <c r="BM1262" s="662"/>
      <c r="DN1262"/>
    </row>
    <row r="1263" spans="11:118" s="3" customFormat="1" x14ac:dyDescent="0.25">
      <c r="K1263" s="662"/>
      <c r="T1263" s="662"/>
      <c r="Y1263" s="662"/>
      <c r="AD1263" s="662"/>
      <c r="AI1263" s="662"/>
      <c r="AN1263" s="662"/>
      <c r="AS1263" s="662"/>
      <c r="AX1263" s="662"/>
      <c r="BC1263" s="662"/>
      <c r="BH1263" s="662"/>
      <c r="BM1263" s="662"/>
      <c r="DN1263"/>
    </row>
    <row r="1264" spans="11:118" s="3" customFormat="1" x14ac:dyDescent="0.25">
      <c r="K1264" s="662"/>
      <c r="T1264" s="662"/>
      <c r="Y1264" s="662"/>
      <c r="AD1264" s="662"/>
      <c r="AI1264" s="662"/>
      <c r="AN1264" s="662"/>
      <c r="AS1264" s="662"/>
      <c r="AX1264" s="662"/>
      <c r="BC1264" s="662"/>
      <c r="BH1264" s="662"/>
      <c r="BM1264" s="662"/>
      <c r="DN1264"/>
    </row>
    <row r="1265" spans="11:118" s="3" customFormat="1" x14ac:dyDescent="0.25">
      <c r="K1265" s="662"/>
      <c r="T1265" s="662"/>
      <c r="Y1265" s="662"/>
      <c r="AD1265" s="662"/>
      <c r="AI1265" s="662"/>
      <c r="AN1265" s="662"/>
      <c r="AS1265" s="662"/>
      <c r="AX1265" s="662"/>
      <c r="BC1265" s="662"/>
      <c r="BH1265" s="662"/>
      <c r="BM1265" s="662"/>
      <c r="DN1265"/>
    </row>
    <row r="1266" spans="11:118" s="3" customFormat="1" x14ac:dyDescent="0.25">
      <c r="K1266" s="662"/>
      <c r="T1266" s="662"/>
      <c r="Y1266" s="662"/>
      <c r="AD1266" s="662"/>
      <c r="AI1266" s="662"/>
      <c r="AN1266" s="662"/>
      <c r="AS1266" s="662"/>
      <c r="AX1266" s="662"/>
      <c r="BC1266" s="662"/>
      <c r="BH1266" s="662"/>
      <c r="BM1266" s="662"/>
      <c r="DN1266"/>
    </row>
    <row r="1267" spans="11:118" s="3" customFormat="1" x14ac:dyDescent="0.25">
      <c r="K1267" s="662"/>
      <c r="T1267" s="662"/>
      <c r="Y1267" s="662"/>
      <c r="AD1267" s="662"/>
      <c r="AI1267" s="662"/>
      <c r="AN1267" s="662"/>
      <c r="AS1267" s="662"/>
      <c r="AX1267" s="662"/>
      <c r="BC1267" s="662"/>
      <c r="BH1267" s="662"/>
      <c r="BM1267" s="662"/>
      <c r="DN1267"/>
    </row>
    <row r="1268" spans="11:118" s="3" customFormat="1" x14ac:dyDescent="0.25">
      <c r="K1268" s="662"/>
      <c r="T1268" s="662"/>
      <c r="Y1268" s="662"/>
      <c r="AD1268" s="662"/>
      <c r="AI1268" s="662"/>
      <c r="AN1268" s="662"/>
      <c r="AS1268" s="662"/>
      <c r="AX1268" s="662"/>
      <c r="BC1268" s="662"/>
      <c r="BH1268" s="662"/>
      <c r="BM1268" s="662"/>
      <c r="DN1268"/>
    </row>
    <row r="1269" spans="11:118" s="3" customFormat="1" x14ac:dyDescent="0.25">
      <c r="K1269" s="662"/>
      <c r="T1269" s="662"/>
      <c r="Y1269" s="662"/>
      <c r="AD1269" s="662"/>
      <c r="AI1269" s="662"/>
      <c r="AN1269" s="662"/>
      <c r="AS1269" s="662"/>
      <c r="AX1269" s="662"/>
      <c r="BC1269" s="662"/>
      <c r="BH1269" s="662"/>
      <c r="BM1269" s="662"/>
      <c r="DN1269"/>
    </row>
    <row r="1270" spans="11:118" s="3" customFormat="1" x14ac:dyDescent="0.25">
      <c r="K1270" s="662"/>
      <c r="T1270" s="662"/>
      <c r="Y1270" s="662"/>
      <c r="AD1270" s="662"/>
      <c r="AI1270" s="662"/>
      <c r="AN1270" s="662"/>
      <c r="AS1270" s="662"/>
      <c r="AX1270" s="662"/>
      <c r="BC1270" s="662"/>
      <c r="BH1270" s="662"/>
      <c r="BM1270" s="662"/>
      <c r="DN1270"/>
    </row>
    <row r="1271" spans="11:118" s="3" customFormat="1" x14ac:dyDescent="0.25">
      <c r="K1271" s="662"/>
      <c r="T1271" s="662"/>
      <c r="Y1271" s="662"/>
      <c r="AD1271" s="662"/>
      <c r="AI1271" s="662"/>
      <c r="AN1271" s="662"/>
      <c r="AS1271" s="662"/>
      <c r="AX1271" s="662"/>
      <c r="BC1271" s="662"/>
      <c r="BH1271" s="662"/>
      <c r="BM1271" s="662"/>
      <c r="DN1271"/>
    </row>
    <row r="1272" spans="11:118" s="3" customFormat="1" x14ac:dyDescent="0.25">
      <c r="K1272" s="662"/>
      <c r="T1272" s="662"/>
      <c r="Y1272" s="662"/>
      <c r="AD1272" s="662"/>
      <c r="AI1272" s="662"/>
      <c r="AN1272" s="662"/>
      <c r="AS1272" s="662"/>
      <c r="AX1272" s="662"/>
      <c r="BC1272" s="662"/>
      <c r="BH1272" s="662"/>
      <c r="BM1272" s="662"/>
      <c r="DN1272"/>
    </row>
    <row r="1273" spans="11:118" s="3" customFormat="1" x14ac:dyDescent="0.25">
      <c r="K1273" s="662"/>
      <c r="T1273" s="662"/>
      <c r="Y1273" s="662"/>
      <c r="AD1273" s="662"/>
      <c r="AI1273" s="662"/>
      <c r="AN1273" s="662"/>
      <c r="AS1273" s="662"/>
      <c r="AX1273" s="662"/>
      <c r="BC1273" s="662"/>
      <c r="BH1273" s="662"/>
      <c r="BM1273" s="662"/>
      <c r="DN1273"/>
    </row>
    <row r="1274" spans="11:118" s="3" customFormat="1" x14ac:dyDescent="0.25">
      <c r="K1274" s="662"/>
      <c r="T1274" s="662"/>
      <c r="Y1274" s="662"/>
      <c r="AD1274" s="662"/>
      <c r="AI1274" s="662"/>
      <c r="AN1274" s="662"/>
      <c r="AS1274" s="662"/>
      <c r="AX1274" s="662"/>
      <c r="BC1274" s="662"/>
      <c r="BH1274" s="662"/>
      <c r="BM1274" s="662"/>
      <c r="DN1274"/>
    </row>
    <row r="1275" spans="11:118" s="3" customFormat="1" x14ac:dyDescent="0.25">
      <c r="K1275" s="662"/>
      <c r="T1275" s="662"/>
      <c r="Y1275" s="662"/>
      <c r="AD1275" s="662"/>
      <c r="AI1275" s="662"/>
      <c r="AN1275" s="662"/>
      <c r="AS1275" s="662"/>
      <c r="AX1275" s="662"/>
      <c r="BC1275" s="662"/>
      <c r="BH1275" s="662"/>
      <c r="BM1275" s="662"/>
      <c r="DN1275"/>
    </row>
    <row r="1276" spans="11:118" s="3" customFormat="1" x14ac:dyDescent="0.25">
      <c r="K1276" s="662"/>
      <c r="T1276" s="662"/>
      <c r="Y1276" s="662"/>
      <c r="AD1276" s="662"/>
      <c r="AI1276" s="662"/>
      <c r="AN1276" s="662"/>
      <c r="AS1276" s="662"/>
      <c r="AX1276" s="662"/>
      <c r="BC1276" s="662"/>
      <c r="BH1276" s="662"/>
      <c r="BM1276" s="662"/>
      <c r="DN1276"/>
    </row>
    <row r="1277" spans="11:118" s="3" customFormat="1" x14ac:dyDescent="0.25">
      <c r="K1277" s="662"/>
      <c r="T1277" s="662"/>
      <c r="Y1277" s="662"/>
      <c r="AD1277" s="662"/>
      <c r="AI1277" s="662"/>
      <c r="AN1277" s="662"/>
      <c r="AS1277" s="662"/>
      <c r="AX1277" s="662"/>
      <c r="BC1277" s="662"/>
      <c r="BH1277" s="662"/>
      <c r="BM1277" s="662"/>
      <c r="DN1277"/>
    </row>
    <row r="1278" spans="11:118" s="3" customFormat="1" x14ac:dyDescent="0.25">
      <c r="K1278" s="662"/>
      <c r="T1278" s="662"/>
      <c r="Y1278" s="662"/>
      <c r="AD1278" s="662"/>
      <c r="AI1278" s="662"/>
      <c r="AN1278" s="662"/>
      <c r="AS1278" s="662"/>
      <c r="AX1278" s="662"/>
      <c r="BC1278" s="662"/>
      <c r="BH1278" s="662"/>
      <c r="BM1278" s="662"/>
      <c r="DN1278"/>
    </row>
    <row r="1279" spans="11:118" s="3" customFormat="1" x14ac:dyDescent="0.25">
      <c r="K1279" s="662"/>
      <c r="T1279" s="662"/>
      <c r="Y1279" s="662"/>
      <c r="AD1279" s="662"/>
      <c r="AI1279" s="662"/>
      <c r="AN1279" s="662"/>
      <c r="AS1279" s="662"/>
      <c r="AX1279" s="662"/>
      <c r="BC1279" s="662"/>
      <c r="BH1279" s="662"/>
      <c r="BM1279" s="662"/>
      <c r="DN1279"/>
    </row>
    <row r="1280" spans="11:118" s="3" customFormat="1" x14ac:dyDescent="0.25">
      <c r="K1280" s="662"/>
      <c r="T1280" s="662"/>
      <c r="Y1280" s="662"/>
      <c r="AD1280" s="662"/>
      <c r="AI1280" s="662"/>
      <c r="AN1280" s="662"/>
      <c r="AS1280" s="662"/>
      <c r="AX1280" s="662"/>
      <c r="BC1280" s="662"/>
      <c r="BH1280" s="662"/>
      <c r="BM1280" s="662"/>
      <c r="DN1280"/>
    </row>
    <row r="1281" spans="11:118" s="3" customFormat="1" x14ac:dyDescent="0.25">
      <c r="K1281" s="662"/>
      <c r="T1281" s="662"/>
      <c r="Y1281" s="662"/>
      <c r="AD1281" s="662"/>
      <c r="AI1281" s="662"/>
      <c r="AN1281" s="662"/>
      <c r="AS1281" s="662"/>
      <c r="AX1281" s="662"/>
      <c r="BC1281" s="662"/>
      <c r="BH1281" s="662"/>
      <c r="BM1281" s="662"/>
      <c r="DN1281"/>
    </row>
    <row r="1282" spans="11:118" s="3" customFormat="1" x14ac:dyDescent="0.25">
      <c r="K1282" s="662"/>
      <c r="T1282" s="662"/>
      <c r="Y1282" s="662"/>
      <c r="AD1282" s="662"/>
      <c r="AI1282" s="662"/>
      <c r="AN1282" s="662"/>
      <c r="AS1282" s="662"/>
      <c r="AX1282" s="662"/>
      <c r="BC1282" s="662"/>
      <c r="BH1282" s="662"/>
      <c r="BM1282" s="662"/>
      <c r="DN1282"/>
    </row>
    <row r="1283" spans="11:118" s="3" customFormat="1" x14ac:dyDescent="0.25">
      <c r="K1283" s="662"/>
      <c r="T1283" s="662"/>
      <c r="Y1283" s="662"/>
      <c r="AD1283" s="662"/>
      <c r="AI1283" s="662"/>
      <c r="AN1283" s="662"/>
      <c r="AS1283" s="662"/>
      <c r="AX1283" s="662"/>
      <c r="BC1283" s="662"/>
      <c r="BH1283" s="662"/>
      <c r="BM1283" s="662"/>
      <c r="DN1283"/>
    </row>
    <row r="1284" spans="11:118" s="3" customFormat="1" x14ac:dyDescent="0.25">
      <c r="K1284" s="662"/>
      <c r="T1284" s="662"/>
      <c r="Y1284" s="662"/>
      <c r="AD1284" s="662"/>
      <c r="AI1284" s="662"/>
      <c r="AN1284" s="662"/>
      <c r="AS1284" s="662"/>
      <c r="AX1284" s="662"/>
      <c r="BC1284" s="662"/>
      <c r="BH1284" s="662"/>
      <c r="BM1284" s="662"/>
      <c r="DN1284"/>
    </row>
    <row r="1285" spans="11:118" s="3" customFormat="1" x14ac:dyDescent="0.25">
      <c r="K1285" s="662"/>
      <c r="T1285" s="662"/>
      <c r="Y1285" s="662"/>
      <c r="AD1285" s="662"/>
      <c r="AI1285" s="662"/>
      <c r="AN1285" s="662"/>
      <c r="AS1285" s="662"/>
      <c r="AX1285" s="662"/>
      <c r="BC1285" s="662"/>
      <c r="BH1285" s="662"/>
      <c r="BM1285" s="662"/>
      <c r="DN1285"/>
    </row>
    <row r="1286" spans="11:118" s="3" customFormat="1" x14ac:dyDescent="0.25">
      <c r="K1286" s="662"/>
      <c r="T1286" s="662"/>
      <c r="Y1286" s="662"/>
      <c r="AD1286" s="662"/>
      <c r="AI1286" s="662"/>
      <c r="AN1286" s="662"/>
      <c r="AS1286" s="662"/>
      <c r="AX1286" s="662"/>
      <c r="BC1286" s="662"/>
      <c r="BH1286" s="662"/>
      <c r="BM1286" s="662"/>
      <c r="DN1286"/>
    </row>
    <row r="1287" spans="11:118" s="3" customFormat="1" x14ac:dyDescent="0.25">
      <c r="K1287" s="662"/>
      <c r="T1287" s="662"/>
      <c r="Y1287" s="662"/>
      <c r="AD1287" s="662"/>
      <c r="AI1287" s="662"/>
      <c r="AN1287" s="662"/>
      <c r="AS1287" s="662"/>
      <c r="AX1287" s="662"/>
      <c r="BC1287" s="662"/>
      <c r="BH1287" s="662"/>
      <c r="BM1287" s="662"/>
      <c r="DN1287"/>
    </row>
    <row r="1288" spans="11:118" s="3" customFormat="1" x14ac:dyDescent="0.25">
      <c r="K1288" s="662"/>
      <c r="T1288" s="662"/>
      <c r="Y1288" s="662"/>
      <c r="AD1288" s="662"/>
      <c r="AI1288" s="662"/>
      <c r="AN1288" s="662"/>
      <c r="AS1288" s="662"/>
      <c r="AX1288" s="662"/>
      <c r="BC1288" s="662"/>
      <c r="BH1288" s="662"/>
      <c r="BM1288" s="662"/>
      <c r="DN1288"/>
    </row>
    <row r="1289" spans="11:118" s="3" customFormat="1" x14ac:dyDescent="0.25">
      <c r="K1289" s="662"/>
      <c r="T1289" s="662"/>
      <c r="Y1289" s="662"/>
      <c r="AD1289" s="662"/>
      <c r="AI1289" s="662"/>
      <c r="AN1289" s="662"/>
      <c r="AS1289" s="662"/>
      <c r="AX1289" s="662"/>
      <c r="BC1289" s="662"/>
      <c r="BH1289" s="662"/>
      <c r="BM1289" s="662"/>
      <c r="DN1289"/>
    </row>
    <row r="1290" spans="11:118" s="3" customFormat="1" x14ac:dyDescent="0.25">
      <c r="K1290" s="662"/>
      <c r="T1290" s="662"/>
      <c r="Y1290" s="662"/>
      <c r="AD1290" s="662"/>
      <c r="AI1290" s="662"/>
      <c r="AN1290" s="662"/>
      <c r="AS1290" s="662"/>
      <c r="AX1290" s="662"/>
      <c r="BC1290" s="662"/>
      <c r="BH1290" s="662"/>
      <c r="BM1290" s="662"/>
      <c r="DN1290"/>
    </row>
    <row r="1291" spans="11:118" s="3" customFormat="1" x14ac:dyDescent="0.25">
      <c r="K1291" s="662"/>
      <c r="T1291" s="662"/>
      <c r="Y1291" s="662"/>
      <c r="AD1291" s="662"/>
      <c r="AI1291" s="662"/>
      <c r="AN1291" s="662"/>
      <c r="AS1291" s="662"/>
      <c r="AX1291" s="662"/>
      <c r="BC1291" s="662"/>
      <c r="BH1291" s="662"/>
      <c r="BM1291" s="662"/>
      <c r="DN1291"/>
    </row>
    <row r="1292" spans="11:118" s="3" customFormat="1" x14ac:dyDescent="0.25">
      <c r="K1292" s="662"/>
      <c r="T1292" s="662"/>
      <c r="Y1292" s="662"/>
      <c r="AD1292" s="662"/>
      <c r="AI1292" s="662"/>
      <c r="AN1292" s="662"/>
      <c r="AS1292" s="662"/>
      <c r="AX1292" s="662"/>
      <c r="BC1292" s="662"/>
      <c r="BH1292" s="662"/>
      <c r="BM1292" s="662"/>
      <c r="DN1292"/>
    </row>
    <row r="1293" spans="11:118" s="3" customFormat="1" x14ac:dyDescent="0.25">
      <c r="K1293" s="662"/>
      <c r="T1293" s="662"/>
      <c r="Y1293" s="662"/>
      <c r="AD1293" s="662"/>
      <c r="AI1293" s="662"/>
      <c r="AN1293" s="662"/>
      <c r="AS1293" s="662"/>
      <c r="AX1293" s="662"/>
      <c r="BC1293" s="662"/>
      <c r="BH1293" s="662"/>
      <c r="BM1293" s="662"/>
      <c r="DN1293"/>
    </row>
    <row r="1294" spans="11:118" s="3" customFormat="1" x14ac:dyDescent="0.25">
      <c r="K1294" s="662"/>
      <c r="T1294" s="662"/>
      <c r="Y1294" s="662"/>
      <c r="AD1294" s="662"/>
      <c r="AI1294" s="662"/>
      <c r="AN1294" s="662"/>
      <c r="AS1294" s="662"/>
      <c r="AX1294" s="662"/>
      <c r="BC1294" s="662"/>
      <c r="BH1294" s="662"/>
      <c r="BM1294" s="662"/>
      <c r="DN1294"/>
    </row>
    <row r="1295" spans="11:118" s="3" customFormat="1" x14ac:dyDescent="0.25">
      <c r="K1295" s="662"/>
      <c r="T1295" s="662"/>
      <c r="Y1295" s="662"/>
      <c r="AD1295" s="662"/>
      <c r="AI1295" s="662"/>
      <c r="AN1295" s="662"/>
      <c r="AS1295" s="662"/>
      <c r="AX1295" s="662"/>
      <c r="BC1295" s="662"/>
      <c r="BH1295" s="662"/>
      <c r="BM1295" s="662"/>
      <c r="DN1295"/>
    </row>
    <row r="1296" spans="11:118" s="3" customFormat="1" x14ac:dyDescent="0.25">
      <c r="K1296" s="662"/>
      <c r="T1296" s="662"/>
      <c r="Y1296" s="662"/>
      <c r="AD1296" s="662"/>
      <c r="AI1296" s="662"/>
      <c r="AN1296" s="662"/>
      <c r="AS1296" s="662"/>
      <c r="AX1296" s="662"/>
      <c r="BC1296" s="662"/>
      <c r="BH1296" s="662"/>
      <c r="BM1296" s="662"/>
      <c r="DN1296"/>
    </row>
    <row r="1297" spans="11:118" s="3" customFormat="1" x14ac:dyDescent="0.25">
      <c r="K1297" s="662"/>
      <c r="T1297" s="662"/>
      <c r="Y1297" s="662"/>
      <c r="AD1297" s="662"/>
      <c r="AI1297" s="662"/>
      <c r="AN1297" s="662"/>
      <c r="AS1297" s="662"/>
      <c r="AX1297" s="662"/>
      <c r="BC1297" s="662"/>
      <c r="BH1297" s="662"/>
      <c r="BM1297" s="662"/>
      <c r="DN1297"/>
    </row>
    <row r="1298" spans="11:118" s="3" customFormat="1" x14ac:dyDescent="0.25">
      <c r="K1298" s="662"/>
      <c r="T1298" s="662"/>
      <c r="Y1298" s="662"/>
      <c r="AD1298" s="662"/>
      <c r="AI1298" s="662"/>
      <c r="AN1298" s="662"/>
      <c r="AS1298" s="662"/>
      <c r="AX1298" s="662"/>
      <c r="BC1298" s="662"/>
      <c r="BH1298" s="662"/>
      <c r="BM1298" s="662"/>
      <c r="DN1298"/>
    </row>
    <row r="1299" spans="11:118" s="3" customFormat="1" x14ac:dyDescent="0.25">
      <c r="K1299" s="662"/>
      <c r="T1299" s="662"/>
      <c r="Y1299" s="662"/>
      <c r="AD1299" s="662"/>
      <c r="AI1299" s="662"/>
      <c r="AN1299" s="662"/>
      <c r="AS1299" s="662"/>
      <c r="AX1299" s="662"/>
      <c r="BC1299" s="662"/>
      <c r="BH1299" s="662"/>
      <c r="BM1299" s="662"/>
      <c r="DN1299"/>
    </row>
    <row r="1300" spans="11:118" s="3" customFormat="1" x14ac:dyDescent="0.25">
      <c r="K1300" s="662"/>
      <c r="T1300" s="662"/>
      <c r="Y1300" s="662"/>
      <c r="AD1300" s="662"/>
      <c r="AI1300" s="662"/>
      <c r="AN1300" s="662"/>
      <c r="AS1300" s="662"/>
      <c r="AX1300" s="662"/>
      <c r="BC1300" s="662"/>
      <c r="BH1300" s="662"/>
      <c r="BM1300" s="662"/>
      <c r="DN1300"/>
    </row>
    <row r="1301" spans="11:118" s="3" customFormat="1" x14ac:dyDescent="0.25">
      <c r="K1301" s="662"/>
      <c r="T1301" s="662"/>
      <c r="Y1301" s="662"/>
      <c r="AD1301" s="662"/>
      <c r="AI1301" s="662"/>
      <c r="AN1301" s="662"/>
      <c r="AS1301" s="662"/>
      <c r="AX1301" s="662"/>
      <c r="BC1301" s="662"/>
      <c r="BH1301" s="662"/>
      <c r="BM1301" s="662"/>
      <c r="DN1301"/>
    </row>
    <row r="1302" spans="11:118" s="3" customFormat="1" x14ac:dyDescent="0.25">
      <c r="K1302" s="662"/>
      <c r="T1302" s="662"/>
      <c r="Y1302" s="662"/>
      <c r="AD1302" s="662"/>
      <c r="AI1302" s="662"/>
      <c r="AN1302" s="662"/>
      <c r="AS1302" s="662"/>
      <c r="AX1302" s="662"/>
      <c r="BC1302" s="662"/>
      <c r="BH1302" s="662"/>
      <c r="BM1302" s="662"/>
      <c r="DN1302"/>
    </row>
    <row r="1303" spans="11:118" s="3" customFormat="1" x14ac:dyDescent="0.25">
      <c r="K1303" s="662"/>
      <c r="T1303" s="662"/>
      <c r="Y1303" s="662"/>
      <c r="AD1303" s="662"/>
      <c r="AI1303" s="662"/>
      <c r="AN1303" s="662"/>
      <c r="AS1303" s="662"/>
      <c r="AX1303" s="662"/>
      <c r="BC1303" s="662"/>
      <c r="BH1303" s="662"/>
      <c r="BM1303" s="662"/>
      <c r="DN1303"/>
    </row>
    <row r="1304" spans="11:118" s="3" customFormat="1" x14ac:dyDescent="0.25">
      <c r="K1304" s="662"/>
      <c r="T1304" s="662"/>
      <c r="Y1304" s="662"/>
      <c r="AD1304" s="662"/>
      <c r="AI1304" s="662"/>
      <c r="AN1304" s="662"/>
      <c r="AS1304" s="662"/>
      <c r="AX1304" s="662"/>
      <c r="BC1304" s="662"/>
      <c r="BH1304" s="662"/>
      <c r="BM1304" s="662"/>
      <c r="DN1304"/>
    </row>
    <row r="1305" spans="11:118" s="3" customFormat="1" x14ac:dyDescent="0.25">
      <c r="K1305" s="662"/>
      <c r="T1305" s="662"/>
      <c r="Y1305" s="662"/>
      <c r="AD1305" s="662"/>
      <c r="AI1305" s="662"/>
      <c r="AN1305" s="662"/>
      <c r="AS1305" s="662"/>
      <c r="AX1305" s="662"/>
      <c r="BC1305" s="662"/>
      <c r="BH1305" s="662"/>
      <c r="BM1305" s="662"/>
      <c r="DN1305"/>
    </row>
    <row r="1306" spans="11:118" s="3" customFormat="1" x14ac:dyDescent="0.25">
      <c r="K1306" s="662"/>
      <c r="T1306" s="662"/>
      <c r="Y1306" s="662"/>
      <c r="AD1306" s="662"/>
      <c r="AI1306" s="662"/>
      <c r="AN1306" s="662"/>
      <c r="AS1306" s="662"/>
      <c r="AX1306" s="662"/>
      <c r="BC1306" s="662"/>
      <c r="BH1306" s="662"/>
      <c r="BM1306" s="662"/>
      <c r="DN1306"/>
    </row>
    <row r="1307" spans="11:118" s="3" customFormat="1" x14ac:dyDescent="0.25">
      <c r="K1307" s="662"/>
      <c r="T1307" s="662"/>
      <c r="Y1307" s="662"/>
      <c r="AD1307" s="662"/>
      <c r="AI1307" s="662"/>
      <c r="AN1307" s="662"/>
      <c r="AS1307" s="662"/>
      <c r="AX1307" s="662"/>
      <c r="BC1307" s="662"/>
      <c r="BH1307" s="662"/>
      <c r="BM1307" s="662"/>
      <c r="DN1307"/>
    </row>
    <row r="1308" spans="11:118" s="3" customFormat="1" x14ac:dyDescent="0.25">
      <c r="K1308" s="662"/>
      <c r="T1308" s="662"/>
      <c r="Y1308" s="662"/>
      <c r="AD1308" s="662"/>
      <c r="AI1308" s="662"/>
      <c r="AN1308" s="662"/>
      <c r="AS1308" s="662"/>
      <c r="AX1308" s="662"/>
      <c r="BC1308" s="662"/>
      <c r="BH1308" s="662"/>
      <c r="BM1308" s="662"/>
      <c r="DN1308"/>
    </row>
    <row r="1309" spans="11:118" s="3" customFormat="1" x14ac:dyDescent="0.25">
      <c r="K1309" s="662"/>
      <c r="T1309" s="662"/>
      <c r="Y1309" s="662"/>
      <c r="AD1309" s="662"/>
      <c r="AI1309" s="662"/>
      <c r="AN1309" s="662"/>
      <c r="AS1309" s="662"/>
      <c r="AX1309" s="662"/>
      <c r="BC1309" s="662"/>
      <c r="BH1309" s="662"/>
      <c r="BM1309" s="662"/>
      <c r="DN1309"/>
    </row>
    <row r="1310" spans="11:118" s="3" customFormat="1" x14ac:dyDescent="0.25">
      <c r="K1310" s="662"/>
      <c r="T1310" s="662"/>
      <c r="Y1310" s="662"/>
      <c r="AD1310" s="662"/>
      <c r="AI1310" s="662"/>
      <c r="AN1310" s="662"/>
      <c r="AS1310" s="662"/>
      <c r="AX1310" s="662"/>
      <c r="BC1310" s="662"/>
      <c r="BH1310" s="662"/>
      <c r="BM1310" s="662"/>
      <c r="DN1310"/>
    </row>
    <row r="1311" spans="11:118" s="3" customFormat="1" x14ac:dyDescent="0.25">
      <c r="K1311" s="662"/>
      <c r="T1311" s="662"/>
      <c r="Y1311" s="662"/>
      <c r="AD1311" s="662"/>
      <c r="AI1311" s="662"/>
      <c r="AN1311" s="662"/>
      <c r="AS1311" s="662"/>
      <c r="AX1311" s="662"/>
      <c r="BC1311" s="662"/>
      <c r="BH1311" s="662"/>
      <c r="BM1311" s="662"/>
      <c r="DN1311"/>
    </row>
    <row r="1312" spans="11:118" s="3" customFormat="1" x14ac:dyDescent="0.25">
      <c r="K1312" s="662"/>
      <c r="T1312" s="662"/>
      <c r="Y1312" s="662"/>
      <c r="AD1312" s="662"/>
      <c r="AI1312" s="662"/>
      <c r="AN1312" s="662"/>
      <c r="AS1312" s="662"/>
      <c r="AX1312" s="662"/>
      <c r="BC1312" s="662"/>
      <c r="BH1312" s="662"/>
      <c r="BM1312" s="662"/>
      <c r="DN1312"/>
    </row>
    <row r="1313" spans="11:118" s="3" customFormat="1" x14ac:dyDescent="0.25">
      <c r="K1313" s="662"/>
      <c r="T1313" s="662"/>
      <c r="Y1313" s="662"/>
      <c r="AD1313" s="662"/>
      <c r="AI1313" s="662"/>
      <c r="AN1313" s="662"/>
      <c r="AS1313" s="662"/>
      <c r="AX1313" s="662"/>
      <c r="BC1313" s="662"/>
      <c r="BH1313" s="662"/>
      <c r="BM1313" s="662"/>
      <c r="DN1313"/>
    </row>
    <row r="1314" spans="11:118" s="3" customFormat="1" x14ac:dyDescent="0.25">
      <c r="K1314" s="662"/>
      <c r="T1314" s="662"/>
      <c r="Y1314" s="662"/>
      <c r="AD1314" s="662"/>
      <c r="AI1314" s="662"/>
      <c r="AN1314" s="662"/>
      <c r="AS1314" s="662"/>
      <c r="AX1314" s="662"/>
      <c r="BC1314" s="662"/>
      <c r="BH1314" s="662"/>
      <c r="BM1314" s="662"/>
      <c r="DN1314"/>
    </row>
    <row r="1315" spans="11:118" s="3" customFormat="1" x14ac:dyDescent="0.25">
      <c r="K1315" s="662"/>
      <c r="T1315" s="662"/>
      <c r="Y1315" s="662"/>
      <c r="AD1315" s="662"/>
      <c r="AI1315" s="662"/>
      <c r="AN1315" s="662"/>
      <c r="AS1315" s="662"/>
      <c r="AX1315" s="662"/>
      <c r="BC1315" s="662"/>
      <c r="BH1315" s="662"/>
      <c r="BM1315" s="662"/>
      <c r="DN1315"/>
    </row>
    <row r="1316" spans="11:118" s="3" customFormat="1" x14ac:dyDescent="0.25">
      <c r="K1316" s="662"/>
      <c r="T1316" s="662"/>
      <c r="Y1316" s="662"/>
      <c r="AD1316" s="662"/>
      <c r="AI1316" s="662"/>
      <c r="AN1316" s="662"/>
      <c r="AS1316" s="662"/>
      <c r="AX1316" s="662"/>
      <c r="BC1316" s="662"/>
      <c r="BH1316" s="662"/>
      <c r="BM1316" s="662"/>
      <c r="DN1316"/>
    </row>
    <row r="1317" spans="11:118" s="3" customFormat="1" x14ac:dyDescent="0.25">
      <c r="K1317" s="662"/>
      <c r="T1317" s="662"/>
      <c r="Y1317" s="662"/>
      <c r="AD1317" s="662"/>
      <c r="AI1317" s="662"/>
      <c r="AN1317" s="662"/>
      <c r="AS1317" s="662"/>
      <c r="AX1317" s="662"/>
      <c r="BC1317" s="662"/>
      <c r="BH1317" s="662"/>
      <c r="BM1317" s="662"/>
      <c r="DN1317"/>
    </row>
    <row r="1318" spans="11:118" s="3" customFormat="1" x14ac:dyDescent="0.25">
      <c r="K1318" s="662"/>
      <c r="T1318" s="662"/>
      <c r="Y1318" s="662"/>
      <c r="AD1318" s="662"/>
      <c r="AI1318" s="662"/>
      <c r="AN1318" s="662"/>
      <c r="AS1318" s="662"/>
      <c r="AX1318" s="662"/>
      <c r="BC1318" s="662"/>
      <c r="BH1318" s="662"/>
      <c r="BM1318" s="662"/>
      <c r="DN1318"/>
    </row>
    <row r="1319" spans="11:118" s="3" customFormat="1" x14ac:dyDescent="0.25">
      <c r="K1319" s="662"/>
      <c r="T1319" s="662"/>
      <c r="Y1319" s="662"/>
      <c r="AD1319" s="662"/>
      <c r="AI1319" s="662"/>
      <c r="AN1319" s="662"/>
      <c r="AS1319" s="662"/>
      <c r="AX1319" s="662"/>
      <c r="BC1319" s="662"/>
      <c r="BH1319" s="662"/>
      <c r="BM1319" s="662"/>
      <c r="DN1319"/>
    </row>
    <row r="1320" spans="11:118" s="3" customFormat="1" x14ac:dyDescent="0.25">
      <c r="K1320" s="662"/>
      <c r="T1320" s="662"/>
      <c r="Y1320" s="662"/>
      <c r="AD1320" s="662"/>
      <c r="AI1320" s="662"/>
      <c r="AN1320" s="662"/>
      <c r="AS1320" s="662"/>
      <c r="AX1320" s="662"/>
      <c r="BC1320" s="662"/>
      <c r="BH1320" s="662"/>
      <c r="BM1320" s="662"/>
      <c r="DN1320"/>
    </row>
    <row r="1321" spans="11:118" s="3" customFormat="1" x14ac:dyDescent="0.25">
      <c r="K1321" s="662"/>
      <c r="T1321" s="662"/>
      <c r="Y1321" s="662"/>
      <c r="AD1321" s="662"/>
      <c r="AI1321" s="662"/>
      <c r="AN1321" s="662"/>
      <c r="AS1321" s="662"/>
      <c r="AX1321" s="662"/>
      <c r="BC1321" s="662"/>
      <c r="BH1321" s="662"/>
      <c r="BM1321" s="662"/>
      <c r="DN1321"/>
    </row>
    <row r="1322" spans="11:118" s="3" customFormat="1" x14ac:dyDescent="0.25">
      <c r="K1322" s="662"/>
      <c r="T1322" s="662"/>
      <c r="Y1322" s="662"/>
      <c r="AD1322" s="662"/>
      <c r="AI1322" s="662"/>
      <c r="AN1322" s="662"/>
      <c r="AS1322" s="662"/>
      <c r="AX1322" s="662"/>
      <c r="BC1322" s="662"/>
      <c r="BH1322" s="662"/>
      <c r="BM1322" s="662"/>
      <c r="DN1322"/>
    </row>
    <row r="1323" spans="11:118" s="3" customFormat="1" x14ac:dyDescent="0.25">
      <c r="K1323" s="662"/>
      <c r="T1323" s="662"/>
      <c r="Y1323" s="662"/>
      <c r="AD1323" s="662"/>
      <c r="AI1323" s="662"/>
      <c r="AN1323" s="662"/>
      <c r="AS1323" s="662"/>
      <c r="AX1323" s="662"/>
      <c r="BC1323" s="662"/>
      <c r="BH1323" s="662"/>
      <c r="BM1323" s="662"/>
      <c r="DN1323"/>
    </row>
    <row r="1324" spans="11:118" s="3" customFormat="1" x14ac:dyDescent="0.25">
      <c r="K1324" s="662"/>
      <c r="T1324" s="662"/>
      <c r="Y1324" s="662"/>
      <c r="AD1324" s="662"/>
      <c r="AI1324" s="662"/>
      <c r="AN1324" s="662"/>
      <c r="AS1324" s="662"/>
      <c r="AX1324" s="662"/>
      <c r="BC1324" s="662"/>
      <c r="BH1324" s="662"/>
      <c r="BM1324" s="662"/>
      <c r="DN1324"/>
    </row>
    <row r="1325" spans="11:118" s="3" customFormat="1" x14ac:dyDescent="0.25">
      <c r="K1325" s="662"/>
      <c r="T1325" s="662"/>
      <c r="Y1325" s="662"/>
      <c r="AD1325" s="662"/>
      <c r="AI1325" s="662"/>
      <c r="AN1325" s="662"/>
      <c r="AS1325" s="662"/>
      <c r="AX1325" s="662"/>
      <c r="BC1325" s="662"/>
      <c r="BH1325" s="662"/>
      <c r="BM1325" s="662"/>
      <c r="DN1325"/>
    </row>
    <row r="1326" spans="11:118" s="3" customFormat="1" x14ac:dyDescent="0.25">
      <c r="K1326" s="662"/>
      <c r="T1326" s="662"/>
      <c r="Y1326" s="662"/>
      <c r="AD1326" s="662"/>
      <c r="AI1326" s="662"/>
      <c r="AN1326" s="662"/>
      <c r="AS1326" s="662"/>
      <c r="AX1326" s="662"/>
      <c r="BC1326" s="662"/>
      <c r="BH1326" s="662"/>
      <c r="BM1326" s="662"/>
      <c r="DN1326"/>
    </row>
    <row r="1327" spans="11:118" s="3" customFormat="1" x14ac:dyDescent="0.25">
      <c r="K1327" s="662"/>
      <c r="T1327" s="662"/>
      <c r="Y1327" s="662"/>
      <c r="AD1327" s="662"/>
      <c r="AI1327" s="662"/>
      <c r="AN1327" s="662"/>
      <c r="AS1327" s="662"/>
      <c r="AX1327" s="662"/>
      <c r="BC1327" s="662"/>
      <c r="BH1327" s="662"/>
      <c r="BM1327" s="662"/>
      <c r="DN1327"/>
    </row>
    <row r="1328" spans="11:118" s="3" customFormat="1" x14ac:dyDescent="0.25">
      <c r="K1328" s="662"/>
      <c r="T1328" s="662"/>
      <c r="Y1328" s="662"/>
      <c r="AD1328" s="662"/>
      <c r="AI1328" s="662"/>
      <c r="AN1328" s="662"/>
      <c r="AS1328" s="662"/>
      <c r="AX1328" s="662"/>
      <c r="BC1328" s="662"/>
      <c r="BH1328" s="662"/>
      <c r="BM1328" s="662"/>
      <c r="DN1328"/>
    </row>
    <row r="1329" spans="11:118" s="3" customFormat="1" x14ac:dyDescent="0.25">
      <c r="K1329" s="662"/>
      <c r="T1329" s="662"/>
      <c r="Y1329" s="662"/>
      <c r="AD1329" s="662"/>
      <c r="AI1329" s="662"/>
      <c r="AN1329" s="662"/>
      <c r="AS1329" s="662"/>
      <c r="AX1329" s="662"/>
      <c r="BC1329" s="662"/>
      <c r="BH1329" s="662"/>
      <c r="BM1329" s="662"/>
      <c r="DN1329"/>
    </row>
    <row r="1330" spans="11:118" s="3" customFormat="1" x14ac:dyDescent="0.25">
      <c r="K1330" s="662"/>
      <c r="T1330" s="662"/>
      <c r="Y1330" s="662"/>
      <c r="AD1330" s="662"/>
      <c r="AI1330" s="662"/>
      <c r="AN1330" s="662"/>
      <c r="AS1330" s="662"/>
      <c r="AX1330" s="662"/>
      <c r="BC1330" s="662"/>
      <c r="BH1330" s="662"/>
      <c r="BM1330" s="662"/>
      <c r="DN1330"/>
    </row>
    <row r="1331" spans="11:118" s="3" customFormat="1" x14ac:dyDescent="0.25">
      <c r="K1331" s="662"/>
      <c r="T1331" s="662"/>
      <c r="Y1331" s="662"/>
      <c r="AD1331" s="662"/>
      <c r="AI1331" s="662"/>
      <c r="AN1331" s="662"/>
      <c r="AS1331" s="662"/>
      <c r="AX1331" s="662"/>
      <c r="BC1331" s="662"/>
      <c r="BH1331" s="662"/>
      <c r="BM1331" s="662"/>
      <c r="DN1331"/>
    </row>
    <row r="1332" spans="11:118" s="3" customFormat="1" x14ac:dyDescent="0.25">
      <c r="K1332" s="662"/>
      <c r="T1332" s="662"/>
      <c r="Y1332" s="662"/>
      <c r="AD1332" s="662"/>
      <c r="AI1332" s="662"/>
      <c r="AN1332" s="662"/>
      <c r="AS1332" s="662"/>
      <c r="AX1332" s="662"/>
      <c r="BC1332" s="662"/>
      <c r="BH1332" s="662"/>
      <c r="BM1332" s="662"/>
      <c r="DN1332"/>
    </row>
    <row r="1333" spans="11:118" s="3" customFormat="1" x14ac:dyDescent="0.25">
      <c r="K1333" s="662"/>
      <c r="T1333" s="662"/>
      <c r="Y1333" s="662"/>
      <c r="AD1333" s="662"/>
      <c r="AI1333" s="662"/>
      <c r="AN1333" s="662"/>
      <c r="AS1333" s="662"/>
      <c r="AX1333" s="662"/>
      <c r="BC1333" s="662"/>
      <c r="BH1333" s="662"/>
      <c r="BM1333" s="662"/>
      <c r="DN1333"/>
    </row>
    <row r="1334" spans="11:118" s="3" customFormat="1" x14ac:dyDescent="0.25">
      <c r="K1334" s="662"/>
      <c r="T1334" s="662"/>
      <c r="Y1334" s="662"/>
      <c r="AD1334" s="662"/>
      <c r="AI1334" s="662"/>
      <c r="AN1334" s="662"/>
      <c r="AS1334" s="662"/>
      <c r="AX1334" s="662"/>
      <c r="BC1334" s="662"/>
      <c r="BH1334" s="662"/>
      <c r="BM1334" s="662"/>
      <c r="DN1334"/>
    </row>
    <row r="1335" spans="11:118" s="3" customFormat="1" x14ac:dyDescent="0.25">
      <c r="K1335" s="662"/>
      <c r="T1335" s="662"/>
      <c r="Y1335" s="662"/>
      <c r="AD1335" s="662"/>
      <c r="AI1335" s="662"/>
      <c r="AN1335" s="662"/>
      <c r="AS1335" s="662"/>
      <c r="AX1335" s="662"/>
      <c r="BC1335" s="662"/>
      <c r="BH1335" s="662"/>
      <c r="BM1335" s="662"/>
      <c r="DN1335"/>
    </row>
    <row r="1336" spans="11:118" s="3" customFormat="1" x14ac:dyDescent="0.25">
      <c r="K1336" s="662"/>
      <c r="T1336" s="662"/>
      <c r="Y1336" s="662"/>
      <c r="AD1336" s="662"/>
      <c r="AI1336" s="662"/>
      <c r="AN1336" s="662"/>
      <c r="AS1336" s="662"/>
      <c r="AX1336" s="662"/>
      <c r="BC1336" s="662"/>
      <c r="BH1336" s="662"/>
      <c r="BM1336" s="662"/>
      <c r="DN1336"/>
    </row>
    <row r="1337" spans="11:118" s="3" customFormat="1" x14ac:dyDescent="0.25">
      <c r="K1337" s="662"/>
      <c r="T1337" s="662"/>
      <c r="Y1337" s="662"/>
      <c r="AD1337" s="662"/>
      <c r="AI1337" s="662"/>
      <c r="AN1337" s="662"/>
      <c r="AS1337" s="662"/>
      <c r="AX1337" s="662"/>
      <c r="BC1337" s="662"/>
      <c r="BH1337" s="662"/>
      <c r="BM1337" s="662"/>
      <c r="DN1337"/>
    </row>
    <row r="1338" spans="11:118" s="3" customFormat="1" x14ac:dyDescent="0.25">
      <c r="K1338" s="662"/>
      <c r="T1338" s="662"/>
      <c r="Y1338" s="662"/>
      <c r="AD1338" s="662"/>
      <c r="AI1338" s="662"/>
      <c r="AN1338" s="662"/>
      <c r="AS1338" s="662"/>
      <c r="AX1338" s="662"/>
      <c r="BC1338" s="662"/>
      <c r="BH1338" s="662"/>
      <c r="BM1338" s="662"/>
      <c r="DN1338"/>
    </row>
    <row r="1339" spans="11:118" s="3" customFormat="1" x14ac:dyDescent="0.25">
      <c r="K1339" s="662"/>
      <c r="T1339" s="662"/>
      <c r="Y1339" s="662"/>
      <c r="AD1339" s="662"/>
      <c r="AI1339" s="662"/>
      <c r="AN1339" s="662"/>
      <c r="AS1339" s="662"/>
      <c r="AX1339" s="662"/>
      <c r="BC1339" s="662"/>
      <c r="BH1339" s="662"/>
      <c r="BM1339" s="662"/>
      <c r="DN1339"/>
    </row>
    <row r="1340" spans="11:118" s="3" customFormat="1" x14ac:dyDescent="0.25">
      <c r="K1340" s="662"/>
      <c r="T1340" s="662"/>
      <c r="Y1340" s="662"/>
      <c r="AD1340" s="662"/>
      <c r="AI1340" s="662"/>
      <c r="AN1340" s="662"/>
      <c r="AS1340" s="662"/>
      <c r="AX1340" s="662"/>
      <c r="BC1340" s="662"/>
      <c r="BH1340" s="662"/>
      <c r="BM1340" s="662"/>
      <c r="DN1340"/>
    </row>
    <row r="1341" spans="11:118" s="3" customFormat="1" x14ac:dyDescent="0.25">
      <c r="K1341" s="662"/>
      <c r="T1341" s="662"/>
      <c r="Y1341" s="662"/>
      <c r="AD1341" s="662"/>
      <c r="AI1341" s="662"/>
      <c r="AN1341" s="662"/>
      <c r="AS1341" s="662"/>
      <c r="AX1341" s="662"/>
      <c r="BC1341" s="662"/>
      <c r="BH1341" s="662"/>
      <c r="BM1341" s="662"/>
      <c r="DN1341"/>
    </row>
    <row r="1342" spans="11:118" s="3" customFormat="1" x14ac:dyDescent="0.25">
      <c r="K1342" s="662"/>
      <c r="T1342" s="662"/>
      <c r="Y1342" s="662"/>
      <c r="AD1342" s="662"/>
      <c r="AI1342" s="662"/>
      <c r="AN1342" s="662"/>
      <c r="AS1342" s="662"/>
      <c r="AX1342" s="662"/>
      <c r="BC1342" s="662"/>
      <c r="BH1342" s="662"/>
      <c r="BM1342" s="662"/>
      <c r="DN1342"/>
    </row>
    <row r="1343" spans="11:118" s="3" customFormat="1" x14ac:dyDescent="0.25">
      <c r="K1343" s="662"/>
      <c r="T1343" s="662"/>
      <c r="Y1343" s="662"/>
      <c r="AD1343" s="662"/>
      <c r="AI1343" s="662"/>
      <c r="AN1343" s="662"/>
      <c r="AS1343" s="662"/>
      <c r="AX1343" s="662"/>
      <c r="BC1343" s="662"/>
      <c r="BH1343" s="662"/>
      <c r="BM1343" s="662"/>
      <c r="DN1343"/>
    </row>
    <row r="1344" spans="11:118" s="3" customFormat="1" x14ac:dyDescent="0.25">
      <c r="K1344" s="662"/>
      <c r="T1344" s="662"/>
      <c r="Y1344" s="662"/>
      <c r="AD1344" s="662"/>
      <c r="AI1344" s="662"/>
      <c r="AN1344" s="662"/>
      <c r="AS1344" s="662"/>
      <c r="AX1344" s="662"/>
      <c r="BC1344" s="662"/>
      <c r="BH1344" s="662"/>
      <c r="BM1344" s="662"/>
      <c r="DN1344"/>
    </row>
    <row r="1345" spans="11:118" s="3" customFormat="1" x14ac:dyDescent="0.25">
      <c r="K1345" s="662"/>
      <c r="T1345" s="662"/>
      <c r="Y1345" s="662"/>
      <c r="AD1345" s="662"/>
      <c r="AI1345" s="662"/>
      <c r="AN1345" s="662"/>
      <c r="AS1345" s="662"/>
      <c r="AX1345" s="662"/>
      <c r="BC1345" s="662"/>
      <c r="BH1345" s="662"/>
      <c r="BM1345" s="662"/>
      <c r="DN1345"/>
    </row>
    <row r="1346" spans="11:118" s="3" customFormat="1" x14ac:dyDescent="0.25">
      <c r="K1346" s="662"/>
      <c r="T1346" s="662"/>
      <c r="Y1346" s="662"/>
      <c r="AD1346" s="662"/>
      <c r="AI1346" s="662"/>
      <c r="AN1346" s="662"/>
      <c r="AS1346" s="662"/>
      <c r="AX1346" s="662"/>
      <c r="BC1346" s="662"/>
      <c r="BH1346" s="662"/>
      <c r="BM1346" s="662"/>
      <c r="DN1346"/>
    </row>
    <row r="1347" spans="11:118" s="3" customFormat="1" x14ac:dyDescent="0.25">
      <c r="K1347" s="662"/>
      <c r="T1347" s="662"/>
      <c r="Y1347" s="662"/>
      <c r="AD1347" s="662"/>
      <c r="AI1347" s="662"/>
      <c r="AN1347" s="662"/>
      <c r="AS1347" s="662"/>
      <c r="AX1347" s="662"/>
      <c r="BC1347" s="662"/>
      <c r="BH1347" s="662"/>
      <c r="BM1347" s="662"/>
      <c r="DN1347"/>
    </row>
    <row r="1348" spans="11:118" s="3" customFormat="1" x14ac:dyDescent="0.25">
      <c r="K1348" s="662"/>
      <c r="T1348" s="662"/>
      <c r="Y1348" s="662"/>
      <c r="AD1348" s="662"/>
      <c r="AI1348" s="662"/>
      <c r="AN1348" s="662"/>
      <c r="AS1348" s="662"/>
      <c r="AX1348" s="662"/>
      <c r="BC1348" s="662"/>
      <c r="BH1348" s="662"/>
      <c r="BM1348" s="662"/>
      <c r="DN1348"/>
    </row>
    <row r="1349" spans="11:118" s="3" customFormat="1" x14ac:dyDescent="0.25">
      <c r="K1349" s="662"/>
      <c r="T1349" s="662"/>
      <c r="Y1349" s="662"/>
      <c r="AD1349" s="662"/>
      <c r="AI1349" s="662"/>
      <c r="AN1349" s="662"/>
      <c r="AS1349" s="662"/>
      <c r="AX1349" s="662"/>
      <c r="BC1349" s="662"/>
      <c r="BH1349" s="662"/>
      <c r="BM1349" s="662"/>
      <c r="DN1349"/>
    </row>
    <row r="1350" spans="11:118" s="3" customFormat="1" x14ac:dyDescent="0.25">
      <c r="K1350" s="662"/>
      <c r="T1350" s="662"/>
      <c r="Y1350" s="662"/>
      <c r="AD1350" s="662"/>
      <c r="AI1350" s="662"/>
      <c r="AN1350" s="662"/>
      <c r="AS1350" s="662"/>
      <c r="AX1350" s="662"/>
      <c r="BC1350" s="662"/>
      <c r="BH1350" s="662"/>
      <c r="BM1350" s="662"/>
      <c r="DN1350"/>
    </row>
    <row r="1351" spans="11:118" s="3" customFormat="1" x14ac:dyDescent="0.25">
      <c r="K1351" s="662"/>
      <c r="T1351" s="662"/>
      <c r="Y1351" s="662"/>
      <c r="AD1351" s="662"/>
      <c r="AI1351" s="662"/>
      <c r="AN1351" s="662"/>
      <c r="AS1351" s="662"/>
      <c r="AX1351" s="662"/>
      <c r="BC1351" s="662"/>
      <c r="BH1351" s="662"/>
      <c r="BM1351" s="662"/>
      <c r="DN1351"/>
    </row>
    <row r="1352" spans="11:118" s="3" customFormat="1" x14ac:dyDescent="0.25">
      <c r="K1352" s="662"/>
      <c r="T1352" s="662"/>
      <c r="Y1352" s="662"/>
      <c r="AD1352" s="662"/>
      <c r="AI1352" s="662"/>
      <c r="AN1352" s="662"/>
      <c r="AS1352" s="662"/>
      <c r="AX1352" s="662"/>
      <c r="BC1352" s="662"/>
      <c r="BH1352" s="662"/>
      <c r="BM1352" s="662"/>
      <c r="DN1352"/>
    </row>
    <row r="1353" spans="11:118" s="3" customFormat="1" x14ac:dyDescent="0.25">
      <c r="K1353" s="662"/>
      <c r="T1353" s="662"/>
      <c r="Y1353" s="662"/>
      <c r="AD1353" s="662"/>
      <c r="AI1353" s="662"/>
      <c r="AN1353" s="662"/>
      <c r="AS1353" s="662"/>
      <c r="AX1353" s="662"/>
      <c r="BC1353" s="662"/>
      <c r="BH1353" s="662"/>
      <c r="BM1353" s="662"/>
      <c r="DN1353"/>
    </row>
    <row r="1354" spans="11:118" s="3" customFormat="1" x14ac:dyDescent="0.25">
      <c r="K1354" s="662"/>
      <c r="T1354" s="662"/>
      <c r="Y1354" s="662"/>
      <c r="AD1354" s="662"/>
      <c r="AI1354" s="662"/>
      <c r="AN1354" s="662"/>
      <c r="AS1354" s="662"/>
      <c r="AX1354" s="662"/>
      <c r="BC1354" s="662"/>
      <c r="BH1354" s="662"/>
      <c r="BM1354" s="662"/>
      <c r="DN1354"/>
    </row>
    <row r="1355" spans="11:118" s="3" customFormat="1" x14ac:dyDescent="0.25">
      <c r="K1355" s="662"/>
      <c r="T1355" s="662"/>
      <c r="Y1355" s="662"/>
      <c r="AD1355" s="662"/>
      <c r="AI1355" s="662"/>
      <c r="AN1355" s="662"/>
      <c r="AS1355" s="662"/>
      <c r="AX1355" s="662"/>
      <c r="BC1355" s="662"/>
      <c r="BH1355" s="662"/>
      <c r="BM1355" s="662"/>
      <c r="DN1355"/>
    </row>
    <row r="1356" spans="11:118" s="3" customFormat="1" x14ac:dyDescent="0.25">
      <c r="K1356" s="662"/>
      <c r="T1356" s="662"/>
      <c r="Y1356" s="662"/>
      <c r="AD1356" s="662"/>
      <c r="AI1356" s="662"/>
      <c r="AN1356" s="662"/>
      <c r="AS1356" s="662"/>
      <c r="AX1356" s="662"/>
      <c r="BC1356" s="662"/>
      <c r="BH1356" s="662"/>
      <c r="BM1356" s="662"/>
      <c r="DN1356"/>
    </row>
    <row r="1357" spans="11:118" s="3" customFormat="1" x14ac:dyDescent="0.25">
      <c r="K1357" s="662"/>
      <c r="T1357" s="662"/>
      <c r="Y1357" s="662"/>
      <c r="AD1357" s="662"/>
      <c r="AI1357" s="662"/>
      <c r="AN1357" s="662"/>
      <c r="AS1357" s="662"/>
      <c r="AX1357" s="662"/>
      <c r="BC1357" s="662"/>
      <c r="BH1357" s="662"/>
      <c r="BM1357" s="662"/>
      <c r="DN1357"/>
    </row>
    <row r="1358" spans="11:118" s="3" customFormat="1" x14ac:dyDescent="0.25">
      <c r="K1358" s="662"/>
      <c r="T1358" s="662"/>
      <c r="Y1358" s="662"/>
      <c r="AD1358" s="662"/>
      <c r="AI1358" s="662"/>
      <c r="AN1358" s="662"/>
      <c r="AS1358" s="662"/>
      <c r="AX1358" s="662"/>
      <c r="BC1358" s="662"/>
      <c r="BH1358" s="662"/>
      <c r="BM1358" s="662"/>
      <c r="DN1358"/>
    </row>
    <row r="1359" spans="11:118" s="3" customFormat="1" x14ac:dyDescent="0.25">
      <c r="K1359" s="662"/>
      <c r="T1359" s="662"/>
      <c r="Y1359" s="662"/>
      <c r="AD1359" s="662"/>
      <c r="AI1359" s="662"/>
      <c r="AN1359" s="662"/>
      <c r="AS1359" s="662"/>
      <c r="AX1359" s="662"/>
      <c r="BC1359" s="662"/>
      <c r="BH1359" s="662"/>
      <c r="BM1359" s="662"/>
      <c r="DN1359"/>
    </row>
    <row r="1360" spans="11:118" s="3" customFormat="1" x14ac:dyDescent="0.25">
      <c r="K1360" s="662"/>
      <c r="T1360" s="662"/>
      <c r="Y1360" s="662"/>
      <c r="AD1360" s="662"/>
      <c r="AI1360" s="662"/>
      <c r="AN1360" s="662"/>
      <c r="AS1360" s="662"/>
      <c r="AX1360" s="662"/>
      <c r="BC1360" s="662"/>
      <c r="BH1360" s="662"/>
      <c r="BM1360" s="662"/>
      <c r="DN1360"/>
    </row>
    <row r="1361" spans="11:118" s="3" customFormat="1" x14ac:dyDescent="0.25">
      <c r="K1361" s="662"/>
      <c r="T1361" s="662"/>
      <c r="Y1361" s="662"/>
      <c r="AD1361" s="662"/>
      <c r="AI1361" s="662"/>
      <c r="AN1361" s="662"/>
      <c r="AS1361" s="662"/>
      <c r="AX1361" s="662"/>
      <c r="BC1361" s="662"/>
      <c r="BH1361" s="662"/>
      <c r="BM1361" s="662"/>
      <c r="DN1361"/>
    </row>
    <row r="1362" spans="11:118" s="3" customFormat="1" x14ac:dyDescent="0.25">
      <c r="K1362" s="662"/>
      <c r="T1362" s="662"/>
      <c r="Y1362" s="662"/>
      <c r="AD1362" s="662"/>
      <c r="AI1362" s="662"/>
      <c r="AN1362" s="662"/>
      <c r="AS1362" s="662"/>
      <c r="AX1362" s="662"/>
      <c r="BC1362" s="662"/>
      <c r="BH1362" s="662"/>
      <c r="BM1362" s="662"/>
      <c r="DN1362"/>
    </row>
    <row r="1363" spans="11:118" s="3" customFormat="1" x14ac:dyDescent="0.25">
      <c r="K1363" s="662"/>
      <c r="T1363" s="662"/>
      <c r="Y1363" s="662"/>
      <c r="AD1363" s="662"/>
      <c r="AI1363" s="662"/>
      <c r="AN1363" s="662"/>
      <c r="AS1363" s="662"/>
      <c r="AX1363" s="662"/>
      <c r="BC1363" s="662"/>
      <c r="BH1363" s="662"/>
      <c r="BM1363" s="662"/>
      <c r="DN1363"/>
    </row>
    <row r="1364" spans="11:118" s="3" customFormat="1" x14ac:dyDescent="0.25">
      <c r="K1364" s="662"/>
      <c r="T1364" s="662"/>
      <c r="Y1364" s="662"/>
      <c r="AD1364" s="662"/>
      <c r="AI1364" s="662"/>
      <c r="AN1364" s="662"/>
      <c r="AS1364" s="662"/>
      <c r="AX1364" s="662"/>
      <c r="BC1364" s="662"/>
      <c r="BH1364" s="662"/>
      <c r="BM1364" s="662"/>
      <c r="DN1364"/>
    </row>
    <row r="1365" spans="11:118" s="3" customFormat="1" x14ac:dyDescent="0.25">
      <c r="K1365" s="662"/>
      <c r="T1365" s="662"/>
      <c r="Y1365" s="662"/>
      <c r="AD1365" s="662"/>
      <c r="AI1365" s="662"/>
      <c r="AN1365" s="662"/>
      <c r="AS1365" s="662"/>
      <c r="AX1365" s="662"/>
      <c r="BC1365" s="662"/>
      <c r="BH1365" s="662"/>
      <c r="BM1365" s="662"/>
      <c r="DN1365"/>
    </row>
  </sheetData>
  <sheetProtection algorithmName="SHA-512" hashValue="Ksw9CTWTtysgcvjNXqiWfudKqOpYLbnuR4JEa/lwRXzk3QcuuVMON+F1CfMZSTwsEUN85s7XXJOL6o4sPfjSKA==" saltValue="UPj7lwX7VDfO4EQSKuJclg==" spinCount="100000" sheet="1" formatColumns="0" formatRows="0" insertHyperlinks="0" sort="0" autoFilter="0" pivotTables="0"/>
  <mergeCells count="14">
    <mergeCell ref="E193:G193"/>
    <mergeCell ref="M200:P200"/>
    <mergeCell ref="AK7:AO7"/>
    <mergeCell ref="AP7:AT7"/>
    <mergeCell ref="AU7:AY7"/>
    <mergeCell ref="AZ7:BD7"/>
    <mergeCell ref="BE7:BI7"/>
    <mergeCell ref="BJ7:BN7"/>
    <mergeCell ref="H7:L7"/>
    <mergeCell ref="M7:P7"/>
    <mergeCell ref="Q7:U7"/>
    <mergeCell ref="V7:Z7"/>
    <mergeCell ref="AA7:AE7"/>
    <mergeCell ref="AF7:AJ7"/>
  </mergeCells>
  <conditionalFormatting sqref="J199 AH199 AM199 AR199 AW199 BB199 BG199">
    <cfRule type="expression" dxfId="42" priority="1153" stopIfTrue="1">
      <formula>IF(J$200=0,0,1)</formula>
    </cfRule>
  </conditionalFormatting>
  <conditionalFormatting sqref="J194 X194 AH194 AM194 AR194 AW194 BB194 BG194">
    <cfRule type="expression" dxfId="41" priority="1152" stopIfTrue="1">
      <formula>IF($I$195=0,0,1)</formula>
    </cfRule>
  </conditionalFormatting>
  <conditionalFormatting sqref="X199">
    <cfRule type="expression" dxfId="40" priority="1151" stopIfTrue="1">
      <formula>IF(X$200=0,0,1)</formula>
    </cfRule>
  </conditionalFormatting>
  <conditionalFormatting sqref="S199">
    <cfRule type="expression" dxfId="39" priority="1150" stopIfTrue="1">
      <formula>IF(S$200=0,0,1)</formula>
    </cfRule>
  </conditionalFormatting>
  <conditionalFormatting sqref="S194">
    <cfRule type="expression" dxfId="38" priority="1149" stopIfTrue="1">
      <formula>IF($I$195=0,0,1)</formula>
    </cfRule>
  </conditionalFormatting>
  <conditionalFormatting sqref="AC194">
    <cfRule type="expression" dxfId="37" priority="1148" stopIfTrue="1">
      <formula>IF($I$195=0,0,1)</formula>
    </cfRule>
  </conditionalFormatting>
  <conditionalFormatting sqref="AC199">
    <cfRule type="expression" dxfId="36" priority="1147" stopIfTrue="1">
      <formula>IF(AC$200=0,0,1)</formula>
    </cfRule>
  </conditionalFormatting>
  <conditionalFormatting sqref="BL199">
    <cfRule type="expression" dxfId="35" priority="1146" stopIfTrue="1">
      <formula>IF(BL$200=0,0,1)</formula>
    </cfRule>
  </conditionalFormatting>
  <conditionalFormatting sqref="BL194">
    <cfRule type="expression" dxfId="34" priority="1145" stopIfTrue="1">
      <formula>IF($I$195=0,0,1)</formula>
    </cfRule>
  </conditionalFormatting>
  <pageMargins left="0.11811023622047245" right="0.11811023622047245" top="0.19685039370078741" bottom="0.27559055118110237" header="0.15748031496062992" footer="0.15748031496062992"/>
  <pageSetup paperSize="9" scale="44" fitToWidth="4" fitToHeight="2" orientation="landscape" horizontalDpi="1800" verticalDpi="1800" r:id="rId1"/>
  <headerFooter>
    <oddFooter>&amp;C&amp;P / &amp;N</oddFooter>
  </headerFooter>
  <rowBreaks count="1" manualBreakCount="1">
    <brk id="112" max="65" man="1"/>
  </rowBreaks>
  <colBreaks count="3" manualBreakCount="3">
    <brk id="21" max="199" man="1"/>
    <brk id="36" max="199" man="1"/>
    <brk id="51" max="199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croll Bar 1">
              <controlPr defaultSize="0" print="0" autoPict="0">
                <anchor moveWithCells="1">
                  <from>
                    <xdr:col>3</xdr:col>
                    <xdr:colOff>9525</xdr:colOff>
                    <xdr:row>5</xdr:row>
                    <xdr:rowOff>38100</xdr:rowOff>
                  </from>
                  <to>
                    <xdr:col>4</xdr:col>
                    <xdr:colOff>476250</xdr:colOff>
                    <xdr:row>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1275"/>
  <sheetViews>
    <sheetView workbookViewId="0">
      <selection activeCell="A2" sqref="A2"/>
    </sheetView>
  </sheetViews>
  <sheetFormatPr defaultColWidth="8.7109375" defaultRowHeight="15" x14ac:dyDescent="0.25"/>
  <cols>
    <col min="1" max="1" width="8.5703125" bestFit="1" customWidth="1"/>
    <col min="2" max="2" width="219.5703125" bestFit="1" customWidth="1"/>
    <col min="3" max="3" width="228.5703125" bestFit="1" customWidth="1"/>
  </cols>
  <sheetData>
    <row r="1" spans="1:3" x14ac:dyDescent="0.25">
      <c r="A1" s="690" t="s">
        <v>571</v>
      </c>
      <c r="B1" s="690" t="s">
        <v>572</v>
      </c>
      <c r="C1" s="690" t="s">
        <v>573</v>
      </c>
    </row>
    <row r="2" spans="1:3" x14ac:dyDescent="0.25">
      <c r="A2" s="373" t="s">
        <v>574</v>
      </c>
      <c r="B2" s="713" t="s">
        <v>1009</v>
      </c>
      <c r="C2" s="713" t="s">
        <v>1010</v>
      </c>
    </row>
    <row r="3" spans="1:3" x14ac:dyDescent="0.25">
      <c r="A3" s="373" t="s">
        <v>575</v>
      </c>
      <c r="B3" s="373" t="s">
        <v>576</v>
      </c>
      <c r="C3" s="373" t="s">
        <v>577</v>
      </c>
    </row>
    <row r="4" spans="1:3" x14ac:dyDescent="0.25">
      <c r="A4" s="373" t="s">
        <v>578</v>
      </c>
      <c r="B4" s="373" t="s">
        <v>579</v>
      </c>
      <c r="C4" s="373" t="s">
        <v>580</v>
      </c>
    </row>
    <row r="5" spans="1:3" x14ac:dyDescent="0.25">
      <c r="A5" s="373" t="s">
        <v>581</v>
      </c>
      <c r="B5" s="373" t="s">
        <v>582</v>
      </c>
      <c r="C5" s="373" t="s">
        <v>583</v>
      </c>
    </row>
    <row r="6" spans="1:3" x14ac:dyDescent="0.25">
      <c r="A6" s="373" t="s">
        <v>584</v>
      </c>
      <c r="B6" s="373" t="s">
        <v>585</v>
      </c>
      <c r="C6" s="373" t="s">
        <v>586</v>
      </c>
    </row>
    <row r="7" spans="1:3" x14ac:dyDescent="0.25">
      <c r="A7" s="373" t="s">
        <v>587</v>
      </c>
      <c r="B7" s="373" t="s">
        <v>588</v>
      </c>
      <c r="C7" s="373" t="s">
        <v>589</v>
      </c>
    </row>
    <row r="8" spans="1:3" x14ac:dyDescent="0.25">
      <c r="A8" s="373" t="s">
        <v>590</v>
      </c>
      <c r="B8" s="373" t="s">
        <v>591</v>
      </c>
      <c r="C8" s="373" t="s">
        <v>592</v>
      </c>
    </row>
    <row r="9" spans="1:3" x14ac:dyDescent="0.25">
      <c r="A9" s="373" t="s">
        <v>593</v>
      </c>
      <c r="B9" s="373" t="s">
        <v>594</v>
      </c>
      <c r="C9" s="373" t="s">
        <v>595</v>
      </c>
    </row>
    <row r="10" spans="1:3" x14ac:dyDescent="0.25">
      <c r="A10" s="373" t="s">
        <v>596</v>
      </c>
      <c r="B10" s="373" t="s">
        <v>597</v>
      </c>
      <c r="C10" s="373" t="s">
        <v>598</v>
      </c>
    </row>
    <row r="11" spans="1:3" x14ac:dyDescent="0.25">
      <c r="A11" s="373" t="s">
        <v>599</v>
      </c>
      <c r="B11" s="373" t="s">
        <v>600</v>
      </c>
      <c r="C11" s="373" t="s">
        <v>601</v>
      </c>
    </row>
    <row r="12" spans="1:3" x14ac:dyDescent="0.25">
      <c r="A12" s="373" t="s">
        <v>602</v>
      </c>
      <c r="B12" s="373" t="s">
        <v>603</v>
      </c>
      <c r="C12" s="373" t="s">
        <v>604</v>
      </c>
    </row>
    <row r="13" spans="1:3" x14ac:dyDescent="0.25">
      <c r="A13" s="373" t="s">
        <v>605</v>
      </c>
      <c r="B13" s="373" t="s">
        <v>606</v>
      </c>
      <c r="C13" s="373" t="s">
        <v>607</v>
      </c>
    </row>
    <row r="14" spans="1:3" x14ac:dyDescent="0.25">
      <c r="A14" s="373" t="s">
        <v>608</v>
      </c>
      <c r="B14" s="373" t="s">
        <v>609</v>
      </c>
      <c r="C14" s="373" t="s">
        <v>610</v>
      </c>
    </row>
    <row r="15" spans="1:3" x14ac:dyDescent="0.25">
      <c r="A15" s="373" t="s">
        <v>611</v>
      </c>
      <c r="B15" s="373" t="s">
        <v>597</v>
      </c>
      <c r="C15" s="373" t="s">
        <v>598</v>
      </c>
    </row>
    <row r="16" spans="1:3" x14ac:dyDescent="0.25">
      <c r="A16" s="373" t="s">
        <v>612</v>
      </c>
      <c r="B16" s="373" t="s">
        <v>600</v>
      </c>
      <c r="C16" s="373" t="s">
        <v>601</v>
      </c>
    </row>
    <row r="17" spans="1:3" x14ac:dyDescent="0.25">
      <c r="A17" s="373" t="s">
        <v>613</v>
      </c>
      <c r="B17" s="373" t="s">
        <v>603</v>
      </c>
      <c r="C17" s="373" t="s">
        <v>604</v>
      </c>
    </row>
    <row r="18" spans="1:3" x14ac:dyDescent="0.25">
      <c r="A18" s="373" t="s">
        <v>614</v>
      </c>
      <c r="B18" s="373" t="s">
        <v>606</v>
      </c>
      <c r="C18" s="373" t="s">
        <v>607</v>
      </c>
    </row>
    <row r="19" spans="1:3" x14ac:dyDescent="0.25">
      <c r="A19" s="373" t="s">
        <v>615</v>
      </c>
      <c r="B19" s="373" t="s">
        <v>609</v>
      </c>
      <c r="C19" s="373" t="s">
        <v>610</v>
      </c>
    </row>
    <row r="20" spans="1:3" x14ac:dyDescent="0.25">
      <c r="A20" s="373" t="s">
        <v>616</v>
      </c>
      <c r="B20" s="373" t="s">
        <v>327</v>
      </c>
      <c r="C20" s="373" t="s">
        <v>328</v>
      </c>
    </row>
    <row r="21" spans="1:3" x14ac:dyDescent="0.25">
      <c r="A21" s="373" t="s">
        <v>617</v>
      </c>
      <c r="B21" s="691" t="s">
        <v>618</v>
      </c>
      <c r="C21" s="692" t="s">
        <v>619</v>
      </c>
    </row>
    <row r="22" spans="1:3" x14ac:dyDescent="0.25">
      <c r="A22" s="373" t="s">
        <v>620</v>
      </c>
      <c r="B22" s="691" t="s">
        <v>621</v>
      </c>
      <c r="C22" s="692" t="s">
        <v>622</v>
      </c>
    </row>
    <row r="23" spans="1:3" ht="38.25" x14ac:dyDescent="0.25">
      <c r="A23" s="693" t="s">
        <v>623</v>
      </c>
      <c r="B23" s="694" t="s">
        <v>624</v>
      </c>
      <c r="C23" s="695" t="s">
        <v>625</v>
      </c>
    </row>
    <row r="24" spans="1:3" x14ac:dyDescent="0.25">
      <c r="A24" s="373" t="s">
        <v>626</v>
      </c>
      <c r="B24" s="373" t="s">
        <v>329</v>
      </c>
      <c r="C24" s="373" t="s">
        <v>330</v>
      </c>
    </row>
    <row r="25" spans="1:3" x14ac:dyDescent="0.25">
      <c r="A25" s="373" t="s">
        <v>627</v>
      </c>
      <c r="B25" s="373" t="s">
        <v>628</v>
      </c>
      <c r="C25" s="373" t="s">
        <v>629</v>
      </c>
    </row>
    <row r="26" spans="1:3" x14ac:dyDescent="0.25">
      <c r="A26" s="373" t="s">
        <v>630</v>
      </c>
      <c r="B26" s="691" t="s">
        <v>631</v>
      </c>
      <c r="C26" s="692" t="s">
        <v>632</v>
      </c>
    </row>
    <row r="27" spans="1:3" x14ac:dyDescent="0.25">
      <c r="A27" s="373" t="s">
        <v>633</v>
      </c>
      <c r="B27" s="373" t="s">
        <v>634</v>
      </c>
      <c r="C27" s="373" t="s">
        <v>635</v>
      </c>
    </row>
    <row r="28" spans="1:3" x14ac:dyDescent="0.25">
      <c r="A28" s="373" t="s">
        <v>636</v>
      </c>
      <c r="B28" s="691" t="s">
        <v>637</v>
      </c>
      <c r="C28" s="692" t="s">
        <v>629</v>
      </c>
    </row>
    <row r="29" spans="1:3" x14ac:dyDescent="0.25">
      <c r="A29" s="373" t="s">
        <v>638</v>
      </c>
      <c r="B29" s="691" t="s">
        <v>639</v>
      </c>
      <c r="C29" s="692" t="s">
        <v>640</v>
      </c>
    </row>
    <row r="30" spans="1:3" x14ac:dyDescent="0.25">
      <c r="A30" s="373" t="s">
        <v>641</v>
      </c>
      <c r="B30" s="373" t="s">
        <v>642</v>
      </c>
      <c r="C30" s="373" t="s">
        <v>643</v>
      </c>
    </row>
    <row r="31" spans="1:3" x14ac:dyDescent="0.25">
      <c r="A31" s="373" t="s">
        <v>644</v>
      </c>
      <c r="B31" s="691" t="s">
        <v>645</v>
      </c>
      <c r="C31" s="692" t="s">
        <v>646</v>
      </c>
    </row>
    <row r="32" spans="1:3" x14ac:dyDescent="0.25">
      <c r="A32" s="373" t="s">
        <v>647</v>
      </c>
      <c r="B32" s="691" t="s">
        <v>648</v>
      </c>
      <c r="C32" s="692" t="s">
        <v>649</v>
      </c>
    </row>
    <row r="33" spans="1:3" x14ac:dyDescent="0.25">
      <c r="A33" s="373" t="s">
        <v>650</v>
      </c>
      <c r="B33" s="373" t="s">
        <v>308</v>
      </c>
      <c r="C33" s="373" t="s">
        <v>309</v>
      </c>
    </row>
    <row r="34" spans="1:3" x14ac:dyDescent="0.25">
      <c r="A34" s="373" t="s">
        <v>651</v>
      </c>
      <c r="B34" s="691" t="s">
        <v>652</v>
      </c>
      <c r="C34" s="692" t="s">
        <v>653</v>
      </c>
    </row>
    <row r="35" spans="1:3" x14ac:dyDescent="0.25">
      <c r="A35" s="373" t="s">
        <v>654</v>
      </c>
      <c r="B35" s="691" t="s">
        <v>655</v>
      </c>
      <c r="C35" s="692" t="s">
        <v>640</v>
      </c>
    </row>
    <row r="36" spans="1:3" x14ac:dyDescent="0.25">
      <c r="A36" s="373" t="s">
        <v>656</v>
      </c>
      <c r="B36" s="373" t="s">
        <v>657</v>
      </c>
      <c r="C36" s="373" t="s">
        <v>658</v>
      </c>
    </row>
    <row r="37" spans="1:3" x14ac:dyDescent="0.25">
      <c r="A37" s="373" t="s">
        <v>659</v>
      </c>
      <c r="B37" s="691" t="s">
        <v>660</v>
      </c>
      <c r="C37" s="692" t="s">
        <v>661</v>
      </c>
    </row>
    <row r="38" spans="1:3" x14ac:dyDescent="0.25">
      <c r="A38" s="373" t="s">
        <v>662</v>
      </c>
      <c r="B38" s="691" t="s">
        <v>663</v>
      </c>
      <c r="C38" s="692" t="s">
        <v>664</v>
      </c>
    </row>
    <row r="39" spans="1:3" x14ac:dyDescent="0.25">
      <c r="A39" s="373" t="s">
        <v>665</v>
      </c>
      <c r="B39" s="373" t="s">
        <v>333</v>
      </c>
      <c r="C39" s="373" t="s">
        <v>666</v>
      </c>
    </row>
    <row r="40" spans="1:3" x14ac:dyDescent="0.25">
      <c r="A40" s="373" t="s">
        <v>667</v>
      </c>
      <c r="B40" s="373" t="s">
        <v>668</v>
      </c>
      <c r="C40" s="373" t="s">
        <v>669</v>
      </c>
    </row>
    <row r="41" spans="1:3" x14ac:dyDescent="0.25">
      <c r="A41" s="373" t="s">
        <v>670</v>
      </c>
      <c r="B41" s="373" t="s">
        <v>671</v>
      </c>
      <c r="C41" s="373" t="s">
        <v>672</v>
      </c>
    </row>
    <row r="42" spans="1:3" x14ac:dyDescent="0.25">
      <c r="A42" s="373" t="s">
        <v>673</v>
      </c>
      <c r="B42" s="373" t="s">
        <v>336</v>
      </c>
      <c r="C42" s="373" t="s">
        <v>334</v>
      </c>
    </row>
    <row r="43" spans="1:3" x14ac:dyDescent="0.25">
      <c r="A43" s="373" t="s">
        <v>674</v>
      </c>
      <c r="B43" s="691" t="s">
        <v>308</v>
      </c>
      <c r="C43" s="692" t="s">
        <v>309</v>
      </c>
    </row>
    <row r="44" spans="1:3" x14ac:dyDescent="0.25">
      <c r="A44" s="373" t="s">
        <v>675</v>
      </c>
      <c r="B44" s="373" t="s">
        <v>337</v>
      </c>
      <c r="C44" s="373" t="s">
        <v>338</v>
      </c>
    </row>
    <row r="45" spans="1:3" x14ac:dyDescent="0.25">
      <c r="A45" s="373" t="s">
        <v>676</v>
      </c>
      <c r="B45" s="691" t="s">
        <v>299</v>
      </c>
      <c r="C45" s="692" t="s">
        <v>300</v>
      </c>
    </row>
    <row r="46" spans="1:3" x14ac:dyDescent="0.25">
      <c r="A46" s="373" t="s">
        <v>677</v>
      </c>
      <c r="B46" s="373" t="s">
        <v>339</v>
      </c>
      <c r="C46" s="373" t="s">
        <v>340</v>
      </c>
    </row>
    <row r="47" spans="1:3" x14ac:dyDescent="0.25">
      <c r="A47" s="373" t="s">
        <v>678</v>
      </c>
      <c r="B47" s="373" t="s">
        <v>341</v>
      </c>
      <c r="C47" s="373" t="s">
        <v>342</v>
      </c>
    </row>
    <row r="48" spans="1:3" x14ac:dyDescent="0.25">
      <c r="A48" s="373" t="s">
        <v>679</v>
      </c>
      <c r="B48" s="373" t="s">
        <v>343</v>
      </c>
      <c r="C48" s="373" t="s">
        <v>344</v>
      </c>
    </row>
    <row r="49" spans="1:3" x14ac:dyDescent="0.25">
      <c r="A49" s="373" t="s">
        <v>680</v>
      </c>
      <c r="B49" s="373" t="s">
        <v>681</v>
      </c>
      <c r="C49" s="373" t="s">
        <v>682</v>
      </c>
    </row>
    <row r="50" spans="1:3" x14ac:dyDescent="0.25">
      <c r="A50" s="373" t="s">
        <v>683</v>
      </c>
      <c r="B50" s="373" t="s">
        <v>345</v>
      </c>
      <c r="C50" s="373" t="s">
        <v>346</v>
      </c>
    </row>
    <row r="51" spans="1:3" x14ac:dyDescent="0.25">
      <c r="A51" s="373" t="s">
        <v>684</v>
      </c>
      <c r="B51" s="373" t="s">
        <v>347</v>
      </c>
      <c r="C51" s="373" t="s">
        <v>348</v>
      </c>
    </row>
    <row r="52" spans="1:3" x14ac:dyDescent="0.25">
      <c r="A52" s="373" t="s">
        <v>685</v>
      </c>
      <c r="B52" s="373" t="s">
        <v>349</v>
      </c>
      <c r="C52" s="373" t="s">
        <v>350</v>
      </c>
    </row>
    <row r="53" spans="1:3" x14ac:dyDescent="0.25">
      <c r="A53" s="696" t="s">
        <v>686</v>
      </c>
      <c r="B53" s="694" t="s">
        <v>310</v>
      </c>
      <c r="C53" s="694" t="s">
        <v>311</v>
      </c>
    </row>
    <row r="54" spans="1:3" x14ac:dyDescent="0.25">
      <c r="A54" s="373" t="s">
        <v>687</v>
      </c>
      <c r="B54" s="373" t="s">
        <v>351</v>
      </c>
      <c r="C54" s="373" t="s">
        <v>352</v>
      </c>
    </row>
    <row r="55" spans="1:3" x14ac:dyDescent="0.25">
      <c r="A55" s="373" t="s">
        <v>688</v>
      </c>
      <c r="B55" s="373" t="s">
        <v>353</v>
      </c>
      <c r="C55" s="373" t="s">
        <v>354</v>
      </c>
    </row>
    <row r="56" spans="1:3" x14ac:dyDescent="0.25">
      <c r="A56" s="373" t="s">
        <v>689</v>
      </c>
      <c r="B56" s="697" t="s">
        <v>355</v>
      </c>
      <c r="C56" s="697" t="s">
        <v>356</v>
      </c>
    </row>
    <row r="57" spans="1:3" x14ac:dyDescent="0.25">
      <c r="A57" s="373" t="s">
        <v>690</v>
      </c>
      <c r="B57" s="697" t="s">
        <v>357</v>
      </c>
      <c r="C57" s="697" t="s">
        <v>358</v>
      </c>
    </row>
    <row r="58" spans="1:3" x14ac:dyDescent="0.25">
      <c r="A58" s="373" t="s">
        <v>691</v>
      </c>
      <c r="B58" s="373" t="s">
        <v>289</v>
      </c>
      <c r="C58" s="373" t="s">
        <v>692</v>
      </c>
    </row>
    <row r="59" spans="1:3" x14ac:dyDescent="0.25">
      <c r="A59" s="373" t="s">
        <v>693</v>
      </c>
      <c r="B59" s="373" t="s">
        <v>290</v>
      </c>
      <c r="C59" s="373" t="s">
        <v>291</v>
      </c>
    </row>
    <row r="60" spans="1:3" x14ac:dyDescent="0.25">
      <c r="A60" s="373" t="s">
        <v>694</v>
      </c>
      <c r="B60" s="698" t="s">
        <v>359</v>
      </c>
      <c r="C60" s="698" t="s">
        <v>360</v>
      </c>
    </row>
    <row r="61" spans="1:3" x14ac:dyDescent="0.25">
      <c r="A61" s="373" t="s">
        <v>695</v>
      </c>
      <c r="B61" s="373" t="s">
        <v>361</v>
      </c>
      <c r="C61" s="373" t="s">
        <v>696</v>
      </c>
    </row>
    <row r="62" spans="1:3" x14ac:dyDescent="0.25">
      <c r="A62" s="373" t="s">
        <v>697</v>
      </c>
      <c r="B62" s="373" t="s">
        <v>362</v>
      </c>
      <c r="C62" s="373" t="s">
        <v>363</v>
      </c>
    </row>
    <row r="63" spans="1:3" x14ac:dyDescent="0.25">
      <c r="A63" s="373" t="s">
        <v>698</v>
      </c>
      <c r="B63" s="373" t="s">
        <v>364</v>
      </c>
      <c r="C63" s="373" t="s">
        <v>365</v>
      </c>
    </row>
    <row r="64" spans="1:3" x14ac:dyDescent="0.25">
      <c r="A64" s="373" t="s">
        <v>699</v>
      </c>
      <c r="B64" s="373" t="s">
        <v>366</v>
      </c>
      <c r="C64" s="373" t="s">
        <v>700</v>
      </c>
    </row>
    <row r="65" spans="1:3" x14ac:dyDescent="0.25">
      <c r="A65" s="373" t="s">
        <v>701</v>
      </c>
      <c r="B65" s="373" t="s">
        <v>367</v>
      </c>
      <c r="C65" s="373" t="s">
        <v>368</v>
      </c>
    </row>
    <row r="66" spans="1:3" x14ac:dyDescent="0.25">
      <c r="A66" s="373" t="s">
        <v>702</v>
      </c>
      <c r="B66" s="373" t="s">
        <v>369</v>
      </c>
      <c r="C66" s="373" t="s">
        <v>370</v>
      </c>
    </row>
    <row r="67" spans="1:3" x14ac:dyDescent="0.25">
      <c r="A67" s="373" t="s">
        <v>703</v>
      </c>
      <c r="B67" s="373" t="s">
        <v>371</v>
      </c>
      <c r="C67" s="373" t="s">
        <v>372</v>
      </c>
    </row>
    <row r="68" spans="1:3" x14ac:dyDescent="0.25">
      <c r="A68" s="373" t="s">
        <v>704</v>
      </c>
      <c r="B68" s="373" t="s">
        <v>373</v>
      </c>
      <c r="C68" s="373" t="s">
        <v>374</v>
      </c>
    </row>
    <row r="69" spans="1:3" x14ac:dyDescent="0.25">
      <c r="A69" s="373" t="s">
        <v>705</v>
      </c>
      <c r="B69" s="373" t="s">
        <v>375</v>
      </c>
      <c r="C69" s="373" t="s">
        <v>376</v>
      </c>
    </row>
    <row r="70" spans="1:3" x14ac:dyDescent="0.25">
      <c r="A70" s="373" t="s">
        <v>706</v>
      </c>
      <c r="B70" s="373" t="s">
        <v>377</v>
      </c>
      <c r="C70" s="373" t="s">
        <v>707</v>
      </c>
    </row>
    <row r="71" spans="1:3" x14ac:dyDescent="0.25">
      <c r="A71" s="373" t="s">
        <v>708</v>
      </c>
      <c r="B71" s="373" t="s">
        <v>378</v>
      </c>
      <c r="C71" s="373" t="s">
        <v>379</v>
      </c>
    </row>
    <row r="72" spans="1:3" x14ac:dyDescent="0.25">
      <c r="A72" s="373" t="s">
        <v>709</v>
      </c>
      <c r="B72" s="373" t="s">
        <v>380</v>
      </c>
      <c r="C72" s="373" t="s">
        <v>381</v>
      </c>
    </row>
    <row r="73" spans="1:3" x14ac:dyDescent="0.25">
      <c r="A73" s="373" t="s">
        <v>710</v>
      </c>
      <c r="B73" s="373" t="s">
        <v>382</v>
      </c>
      <c r="C73" s="373" t="s">
        <v>383</v>
      </c>
    </row>
    <row r="74" spans="1:3" x14ac:dyDescent="0.25">
      <c r="A74" s="373" t="s">
        <v>711</v>
      </c>
      <c r="B74" s="373" t="s">
        <v>712</v>
      </c>
      <c r="C74" s="373" t="s">
        <v>713</v>
      </c>
    </row>
    <row r="75" spans="1:3" x14ac:dyDescent="0.25">
      <c r="A75" s="373" t="s">
        <v>714</v>
      </c>
      <c r="B75" s="373" t="s">
        <v>384</v>
      </c>
      <c r="C75" s="373" t="s">
        <v>312</v>
      </c>
    </row>
    <row r="76" spans="1:3" x14ac:dyDescent="0.25">
      <c r="A76" s="373" t="s">
        <v>715</v>
      </c>
      <c r="B76" s="373" t="s">
        <v>385</v>
      </c>
      <c r="C76" s="373" t="s">
        <v>386</v>
      </c>
    </row>
    <row r="77" spans="1:3" x14ac:dyDescent="0.25">
      <c r="A77" s="373" t="s">
        <v>716</v>
      </c>
      <c r="B77" s="373" t="s">
        <v>387</v>
      </c>
      <c r="C77" s="373" t="s">
        <v>388</v>
      </c>
    </row>
    <row r="78" spans="1:3" x14ac:dyDescent="0.25">
      <c r="A78" s="373" t="s">
        <v>717</v>
      </c>
      <c r="B78" s="373" t="s">
        <v>389</v>
      </c>
      <c r="C78" s="373" t="s">
        <v>390</v>
      </c>
    </row>
    <row r="79" spans="1:3" x14ac:dyDescent="0.25">
      <c r="A79" s="373" t="s">
        <v>718</v>
      </c>
      <c r="B79" s="373" t="s">
        <v>391</v>
      </c>
      <c r="C79" s="373" t="s">
        <v>392</v>
      </c>
    </row>
    <row r="80" spans="1:3" x14ac:dyDescent="0.25">
      <c r="A80" s="373" t="s">
        <v>719</v>
      </c>
      <c r="B80" s="373" t="s">
        <v>389</v>
      </c>
      <c r="C80" s="373" t="s">
        <v>390</v>
      </c>
    </row>
    <row r="81" spans="1:3" x14ac:dyDescent="0.25">
      <c r="A81" s="373" t="s">
        <v>720</v>
      </c>
      <c r="B81" s="373" t="s">
        <v>393</v>
      </c>
      <c r="C81" s="373" t="s">
        <v>394</v>
      </c>
    </row>
    <row r="82" spans="1:3" x14ac:dyDescent="0.25">
      <c r="A82" s="373" t="s">
        <v>721</v>
      </c>
      <c r="B82" s="373" t="s">
        <v>389</v>
      </c>
      <c r="C82" s="373" t="s">
        <v>390</v>
      </c>
    </row>
    <row r="83" spans="1:3" x14ac:dyDescent="0.25">
      <c r="A83" s="373" t="s">
        <v>722</v>
      </c>
      <c r="B83" s="373" t="s">
        <v>395</v>
      </c>
      <c r="C83" s="373" t="s">
        <v>396</v>
      </c>
    </row>
    <row r="84" spans="1:3" x14ac:dyDescent="0.25">
      <c r="A84" s="373" t="s">
        <v>723</v>
      </c>
      <c r="B84" s="373" t="s">
        <v>389</v>
      </c>
      <c r="C84" s="373" t="s">
        <v>390</v>
      </c>
    </row>
    <row r="85" spans="1:3" x14ac:dyDescent="0.25">
      <c r="A85" s="373" t="s">
        <v>724</v>
      </c>
      <c r="B85" s="373" t="s">
        <v>397</v>
      </c>
      <c r="C85" s="373" t="s">
        <v>398</v>
      </c>
    </row>
    <row r="86" spans="1:3" x14ac:dyDescent="0.25">
      <c r="A86" s="373" t="s">
        <v>725</v>
      </c>
      <c r="B86" s="373" t="s">
        <v>389</v>
      </c>
      <c r="C86" s="373" t="s">
        <v>390</v>
      </c>
    </row>
    <row r="87" spans="1:3" x14ac:dyDescent="0.25">
      <c r="A87" s="373" t="s">
        <v>726</v>
      </c>
      <c r="B87" s="373" t="s">
        <v>294</v>
      </c>
      <c r="C87" s="373" t="s">
        <v>295</v>
      </c>
    </row>
    <row r="88" spans="1:3" x14ac:dyDescent="0.25">
      <c r="A88" s="373" t="s">
        <v>727</v>
      </c>
      <c r="B88" s="373" t="s">
        <v>389</v>
      </c>
      <c r="C88" s="373" t="s">
        <v>390</v>
      </c>
    </row>
    <row r="89" spans="1:3" x14ac:dyDescent="0.25">
      <c r="A89" s="373" t="s">
        <v>728</v>
      </c>
      <c r="B89" s="373" t="s">
        <v>399</v>
      </c>
      <c r="C89" s="373" t="s">
        <v>400</v>
      </c>
    </row>
    <row r="90" spans="1:3" x14ac:dyDescent="0.25">
      <c r="A90" s="373" t="s">
        <v>729</v>
      </c>
      <c r="B90" s="373" t="s">
        <v>389</v>
      </c>
      <c r="C90" s="373" t="s">
        <v>390</v>
      </c>
    </row>
    <row r="91" spans="1:3" x14ac:dyDescent="0.25">
      <c r="A91" s="373" t="s">
        <v>730</v>
      </c>
      <c r="B91" s="373" t="s">
        <v>401</v>
      </c>
      <c r="C91" s="373" t="s">
        <v>731</v>
      </c>
    </row>
    <row r="92" spans="1:3" x14ac:dyDescent="0.25">
      <c r="A92" s="373" t="s">
        <v>732</v>
      </c>
      <c r="B92" s="373" t="s">
        <v>389</v>
      </c>
      <c r="C92" s="373" t="s">
        <v>390</v>
      </c>
    </row>
    <row r="93" spans="1:3" x14ac:dyDescent="0.25">
      <c r="A93" s="373" t="s">
        <v>733</v>
      </c>
      <c r="B93" s="373" t="s">
        <v>402</v>
      </c>
      <c r="C93" s="373" t="s">
        <v>403</v>
      </c>
    </row>
    <row r="94" spans="1:3" x14ac:dyDescent="0.25">
      <c r="A94" s="373" t="s">
        <v>734</v>
      </c>
      <c r="B94" s="373" t="s">
        <v>389</v>
      </c>
      <c r="C94" s="373" t="s">
        <v>390</v>
      </c>
    </row>
    <row r="95" spans="1:3" x14ac:dyDescent="0.25">
      <c r="A95" s="373" t="s">
        <v>735</v>
      </c>
      <c r="B95" s="373" t="s">
        <v>404</v>
      </c>
      <c r="C95" s="373" t="s">
        <v>405</v>
      </c>
    </row>
    <row r="96" spans="1:3" x14ac:dyDescent="0.25">
      <c r="A96" s="373" t="s">
        <v>736</v>
      </c>
      <c r="B96" s="373" t="s">
        <v>389</v>
      </c>
      <c r="C96" s="373" t="s">
        <v>390</v>
      </c>
    </row>
    <row r="97" spans="1:3" x14ac:dyDescent="0.25">
      <c r="A97" s="373" t="s">
        <v>737</v>
      </c>
      <c r="B97" s="373" t="s">
        <v>738</v>
      </c>
      <c r="C97" s="373" t="s">
        <v>739</v>
      </c>
    </row>
    <row r="98" spans="1:3" x14ac:dyDescent="0.25">
      <c r="A98" s="691" t="s">
        <v>740</v>
      </c>
      <c r="B98" s="691" t="s">
        <v>406</v>
      </c>
      <c r="C98" s="691" t="s">
        <v>407</v>
      </c>
    </row>
    <row r="99" spans="1:3" x14ac:dyDescent="0.25">
      <c r="A99" s="691" t="s">
        <v>741</v>
      </c>
      <c r="B99" s="691" t="s">
        <v>408</v>
      </c>
      <c r="C99" s="691" t="s">
        <v>409</v>
      </c>
    </row>
    <row r="100" spans="1:3" x14ac:dyDescent="0.25">
      <c r="A100" s="373" t="s">
        <v>742</v>
      </c>
      <c r="B100" s="373" t="s">
        <v>410</v>
      </c>
      <c r="C100" s="373" t="s">
        <v>411</v>
      </c>
    </row>
    <row r="101" spans="1:3" x14ac:dyDescent="0.25">
      <c r="A101" s="373" t="s">
        <v>743</v>
      </c>
      <c r="B101" s="373" t="s">
        <v>412</v>
      </c>
      <c r="C101" s="373" t="s">
        <v>413</v>
      </c>
    </row>
    <row r="102" spans="1:3" x14ac:dyDescent="0.25">
      <c r="A102" s="373" t="s">
        <v>744</v>
      </c>
      <c r="B102" s="373" t="s">
        <v>414</v>
      </c>
      <c r="C102" s="373" t="s">
        <v>415</v>
      </c>
    </row>
    <row r="103" spans="1:3" x14ac:dyDescent="0.25">
      <c r="A103" s="373" t="s">
        <v>745</v>
      </c>
      <c r="B103" s="373" t="s">
        <v>127</v>
      </c>
      <c r="C103" s="373" t="s">
        <v>416</v>
      </c>
    </row>
    <row r="104" spans="1:3" x14ac:dyDescent="0.25">
      <c r="A104" s="373" t="s">
        <v>746</v>
      </c>
      <c r="B104" s="373" t="s">
        <v>747</v>
      </c>
      <c r="C104" s="373" t="s">
        <v>748</v>
      </c>
    </row>
    <row r="105" spans="1:3" x14ac:dyDescent="0.25">
      <c r="A105" s="373" t="s">
        <v>749</v>
      </c>
      <c r="B105" s="373" t="s">
        <v>750</v>
      </c>
      <c r="C105" s="373" t="s">
        <v>751</v>
      </c>
    </row>
    <row r="106" spans="1:3" x14ac:dyDescent="0.25">
      <c r="A106" s="373" t="s">
        <v>752</v>
      </c>
      <c r="B106" s="373" t="s">
        <v>417</v>
      </c>
      <c r="C106" s="373" t="s">
        <v>418</v>
      </c>
    </row>
    <row r="107" spans="1:3" x14ac:dyDescent="0.25">
      <c r="A107" s="373" t="s">
        <v>753</v>
      </c>
      <c r="B107" s="373" t="s">
        <v>750</v>
      </c>
      <c r="C107" s="373" t="s">
        <v>751</v>
      </c>
    </row>
    <row r="108" spans="1:3" x14ac:dyDescent="0.25">
      <c r="A108" s="373" t="s">
        <v>754</v>
      </c>
      <c r="B108" s="373" t="s">
        <v>366</v>
      </c>
      <c r="C108" s="373" t="s">
        <v>755</v>
      </c>
    </row>
    <row r="109" spans="1:3" x14ac:dyDescent="0.25">
      <c r="A109" s="373" t="s">
        <v>756</v>
      </c>
      <c r="B109" s="373" t="s">
        <v>750</v>
      </c>
      <c r="C109" s="373" t="s">
        <v>751</v>
      </c>
    </row>
    <row r="110" spans="1:3" x14ac:dyDescent="0.25">
      <c r="A110" s="373" t="s">
        <v>757</v>
      </c>
      <c r="B110" s="373" t="s">
        <v>367</v>
      </c>
      <c r="C110" s="373" t="s">
        <v>758</v>
      </c>
    </row>
    <row r="111" spans="1:3" x14ac:dyDescent="0.25">
      <c r="A111" s="373" t="s">
        <v>759</v>
      </c>
      <c r="B111" s="373" t="s">
        <v>750</v>
      </c>
      <c r="C111" s="373" t="s">
        <v>751</v>
      </c>
    </row>
    <row r="112" spans="1:3" x14ac:dyDescent="0.25">
      <c r="A112" s="373" t="s">
        <v>760</v>
      </c>
      <c r="B112" s="373" t="s">
        <v>419</v>
      </c>
      <c r="C112" s="373" t="s">
        <v>420</v>
      </c>
    </row>
    <row r="113" spans="1:3" x14ac:dyDescent="0.25">
      <c r="A113" s="373" t="s">
        <v>761</v>
      </c>
      <c r="B113" s="373" t="s">
        <v>750</v>
      </c>
      <c r="C113" s="373" t="s">
        <v>751</v>
      </c>
    </row>
    <row r="114" spans="1:3" x14ac:dyDescent="0.25">
      <c r="A114" s="373" t="s">
        <v>762</v>
      </c>
      <c r="B114" s="373" t="s">
        <v>369</v>
      </c>
      <c r="C114" s="373" t="s">
        <v>370</v>
      </c>
    </row>
    <row r="115" spans="1:3" x14ac:dyDescent="0.25">
      <c r="A115" s="373" t="s">
        <v>763</v>
      </c>
      <c r="B115" s="373" t="s">
        <v>421</v>
      </c>
      <c r="C115" s="373" t="s">
        <v>372</v>
      </c>
    </row>
    <row r="116" spans="1:3" x14ac:dyDescent="0.25">
      <c r="A116" s="373" t="s">
        <v>764</v>
      </c>
      <c r="B116" s="373" t="s">
        <v>422</v>
      </c>
      <c r="C116" s="373" t="s">
        <v>423</v>
      </c>
    </row>
    <row r="117" spans="1:3" x14ac:dyDescent="0.25">
      <c r="A117" s="373" t="s">
        <v>765</v>
      </c>
      <c r="B117" s="373" t="s">
        <v>424</v>
      </c>
      <c r="C117" s="373" t="s">
        <v>425</v>
      </c>
    </row>
    <row r="118" spans="1:3" x14ac:dyDescent="0.25">
      <c r="A118" s="373" t="s">
        <v>150</v>
      </c>
      <c r="B118" s="373" t="s">
        <v>426</v>
      </c>
      <c r="C118" s="373" t="s">
        <v>427</v>
      </c>
    </row>
    <row r="119" spans="1:3" x14ac:dyDescent="0.25">
      <c r="A119" s="691" t="s">
        <v>766</v>
      </c>
      <c r="B119" s="691" t="s">
        <v>428</v>
      </c>
      <c r="C119" s="691" t="s">
        <v>429</v>
      </c>
    </row>
    <row r="120" spans="1:3" x14ac:dyDescent="0.25">
      <c r="A120" s="691" t="s">
        <v>767</v>
      </c>
      <c r="B120" s="691" t="s">
        <v>430</v>
      </c>
      <c r="C120" s="691" t="s">
        <v>768</v>
      </c>
    </row>
    <row r="121" spans="1:3" x14ac:dyDescent="0.25">
      <c r="A121" s="691" t="s">
        <v>769</v>
      </c>
      <c r="B121" s="691" t="s">
        <v>431</v>
      </c>
      <c r="C121" s="691" t="s">
        <v>432</v>
      </c>
    </row>
    <row r="122" spans="1:3" x14ac:dyDescent="0.25">
      <c r="A122" s="691" t="s">
        <v>770</v>
      </c>
      <c r="B122" s="691" t="s">
        <v>408</v>
      </c>
      <c r="C122" s="691" t="s">
        <v>409</v>
      </c>
    </row>
    <row r="123" spans="1:3" x14ac:dyDescent="0.25">
      <c r="A123" s="699" t="s">
        <v>771</v>
      </c>
      <c r="B123" s="700" t="s">
        <v>772</v>
      </c>
      <c r="C123" s="699" t="s">
        <v>773</v>
      </c>
    </row>
    <row r="124" spans="1:3" x14ac:dyDescent="0.25">
      <c r="A124" s="373" t="s">
        <v>774</v>
      </c>
      <c r="B124" s="373" t="s">
        <v>433</v>
      </c>
      <c r="C124" s="373" t="s">
        <v>434</v>
      </c>
    </row>
    <row r="125" spans="1:3" x14ac:dyDescent="0.25">
      <c r="A125" s="373" t="s">
        <v>775</v>
      </c>
      <c r="B125" s="373" t="s">
        <v>304</v>
      </c>
      <c r="C125" s="373" t="s">
        <v>305</v>
      </c>
    </row>
    <row r="126" spans="1:3" x14ac:dyDescent="0.25">
      <c r="A126" s="373" t="s">
        <v>776</v>
      </c>
      <c r="B126" s="373" t="s">
        <v>435</v>
      </c>
      <c r="C126" s="373" t="s">
        <v>436</v>
      </c>
    </row>
    <row r="127" spans="1:3" x14ac:dyDescent="0.25">
      <c r="A127" s="373" t="s">
        <v>777</v>
      </c>
      <c r="B127" s="373" t="s">
        <v>306</v>
      </c>
      <c r="C127" s="373" t="s">
        <v>307</v>
      </c>
    </row>
    <row r="128" spans="1:3" x14ac:dyDescent="0.25">
      <c r="A128" s="373" t="s">
        <v>778</v>
      </c>
      <c r="B128" s="373" t="s">
        <v>779</v>
      </c>
      <c r="C128" s="373" t="s">
        <v>780</v>
      </c>
    </row>
    <row r="129" spans="1:3" x14ac:dyDescent="0.25">
      <c r="A129" s="373" t="s">
        <v>781</v>
      </c>
      <c r="B129" s="373" t="s">
        <v>782</v>
      </c>
      <c r="C129" s="373" t="s">
        <v>783</v>
      </c>
    </row>
    <row r="130" spans="1:3" x14ac:dyDescent="0.25">
      <c r="A130" s="373" t="s">
        <v>784</v>
      </c>
      <c r="B130" s="373" t="s">
        <v>437</v>
      </c>
      <c r="C130" s="373" t="s">
        <v>438</v>
      </c>
    </row>
    <row r="131" spans="1:3" x14ac:dyDescent="0.25">
      <c r="A131" s="373" t="s">
        <v>785</v>
      </c>
      <c r="B131" s="373" t="s">
        <v>786</v>
      </c>
      <c r="C131" s="373" t="s">
        <v>787</v>
      </c>
    </row>
    <row r="132" spans="1:3" x14ac:dyDescent="0.25">
      <c r="A132" s="373" t="s">
        <v>788</v>
      </c>
      <c r="B132" s="373" t="s">
        <v>439</v>
      </c>
      <c r="C132" s="373" t="s">
        <v>440</v>
      </c>
    </row>
    <row r="133" spans="1:3" x14ac:dyDescent="0.25">
      <c r="A133" s="373" t="s">
        <v>789</v>
      </c>
      <c r="B133" s="373" t="s">
        <v>304</v>
      </c>
      <c r="C133" s="373" t="s">
        <v>305</v>
      </c>
    </row>
    <row r="134" spans="1:3" x14ac:dyDescent="0.25">
      <c r="A134" s="701" t="s">
        <v>790</v>
      </c>
      <c r="B134" s="691" t="s">
        <v>791</v>
      </c>
      <c r="C134" s="691" t="s">
        <v>792</v>
      </c>
    </row>
    <row r="135" spans="1:3" x14ac:dyDescent="0.25">
      <c r="A135" s="373" t="s">
        <v>793</v>
      </c>
      <c r="B135" s="373" t="s">
        <v>441</v>
      </c>
      <c r="C135" s="373" t="s">
        <v>442</v>
      </c>
    </row>
    <row r="136" spans="1:3" x14ac:dyDescent="0.25">
      <c r="A136" s="373" t="s">
        <v>794</v>
      </c>
      <c r="B136" s="373" t="s">
        <v>795</v>
      </c>
      <c r="C136" s="373" t="s">
        <v>796</v>
      </c>
    </row>
    <row r="137" spans="1:3" x14ac:dyDescent="0.25">
      <c r="A137" s="373" t="s">
        <v>797</v>
      </c>
      <c r="B137" s="691" t="s">
        <v>798</v>
      </c>
      <c r="C137" s="691" t="s">
        <v>799</v>
      </c>
    </row>
    <row r="138" spans="1:3" x14ac:dyDescent="0.25">
      <c r="A138" s="373" t="s">
        <v>800</v>
      </c>
      <c r="B138" s="373" t="s">
        <v>437</v>
      </c>
      <c r="C138" s="373" t="s">
        <v>438</v>
      </c>
    </row>
    <row r="139" spans="1:3" x14ac:dyDescent="0.25">
      <c r="A139" s="373" t="s">
        <v>801</v>
      </c>
      <c r="B139" s="373" t="s">
        <v>802</v>
      </c>
      <c r="C139" s="373" t="s">
        <v>803</v>
      </c>
    </row>
    <row r="140" spans="1:3" x14ac:dyDescent="0.25">
      <c r="A140" s="373" t="s">
        <v>804</v>
      </c>
      <c r="B140" s="373" t="s">
        <v>443</v>
      </c>
      <c r="C140" s="373" t="s">
        <v>444</v>
      </c>
    </row>
    <row r="141" spans="1:3" x14ac:dyDescent="0.25">
      <c r="A141" s="373" t="s">
        <v>805</v>
      </c>
      <c r="B141" s="373" t="s">
        <v>445</v>
      </c>
      <c r="C141" s="373" t="s">
        <v>446</v>
      </c>
    </row>
    <row r="142" spans="1:3" x14ac:dyDescent="0.25">
      <c r="A142" s="373" t="s">
        <v>806</v>
      </c>
      <c r="B142" s="373" t="s">
        <v>447</v>
      </c>
      <c r="C142" s="373" t="s">
        <v>386</v>
      </c>
    </row>
    <row r="143" spans="1:3" x14ac:dyDescent="0.25">
      <c r="A143" s="373" t="s">
        <v>807</v>
      </c>
      <c r="B143" s="373" t="s">
        <v>326</v>
      </c>
      <c r="C143" s="373" t="s">
        <v>448</v>
      </c>
    </row>
    <row r="144" spans="1:3" x14ac:dyDescent="0.25">
      <c r="A144" s="373" t="s">
        <v>808</v>
      </c>
      <c r="B144" s="373" t="s">
        <v>320</v>
      </c>
      <c r="C144" s="373" t="s">
        <v>321</v>
      </c>
    </row>
    <row r="145" spans="1:3" x14ac:dyDescent="0.25">
      <c r="A145" s="373" t="s">
        <v>809</v>
      </c>
      <c r="B145" s="373" t="s">
        <v>449</v>
      </c>
      <c r="C145" s="373" t="s">
        <v>450</v>
      </c>
    </row>
    <row r="146" spans="1:3" x14ac:dyDescent="0.25">
      <c r="A146" s="373" t="s">
        <v>810</v>
      </c>
      <c r="B146" s="373" t="s">
        <v>451</v>
      </c>
      <c r="C146" s="373" t="s">
        <v>452</v>
      </c>
    </row>
    <row r="147" spans="1:3" x14ac:dyDescent="0.25">
      <c r="A147" s="373" t="s">
        <v>811</v>
      </c>
      <c r="B147" s="373" t="s">
        <v>812</v>
      </c>
      <c r="C147" s="373" t="s">
        <v>813</v>
      </c>
    </row>
    <row r="148" spans="1:3" x14ac:dyDescent="0.25">
      <c r="A148" s="373" t="s">
        <v>814</v>
      </c>
      <c r="B148" s="373" t="s">
        <v>453</v>
      </c>
      <c r="C148" s="373" t="s">
        <v>454</v>
      </c>
    </row>
    <row r="149" spans="1:3" x14ac:dyDescent="0.25">
      <c r="A149" s="373" t="s">
        <v>815</v>
      </c>
      <c r="B149" s="373" t="s">
        <v>455</v>
      </c>
      <c r="C149" s="373" t="s">
        <v>456</v>
      </c>
    </row>
    <row r="150" spans="1:3" x14ac:dyDescent="0.25">
      <c r="A150" s="373" t="s">
        <v>816</v>
      </c>
      <c r="B150" s="373" t="s">
        <v>457</v>
      </c>
      <c r="C150" s="373" t="s">
        <v>458</v>
      </c>
    </row>
    <row r="151" spans="1:3" x14ac:dyDescent="0.25">
      <c r="A151" s="373" t="s">
        <v>817</v>
      </c>
      <c r="B151" s="373" t="s">
        <v>459</v>
      </c>
      <c r="C151" s="373" t="s">
        <v>460</v>
      </c>
    </row>
    <row r="152" spans="1:3" x14ac:dyDescent="0.25">
      <c r="A152" s="373" t="s">
        <v>818</v>
      </c>
      <c r="B152" s="373" t="s">
        <v>819</v>
      </c>
      <c r="C152" s="373" t="s">
        <v>820</v>
      </c>
    </row>
    <row r="153" spans="1:3" x14ac:dyDescent="0.25">
      <c r="A153" s="373" t="s">
        <v>821</v>
      </c>
      <c r="B153" s="373" t="s">
        <v>822</v>
      </c>
      <c r="C153" s="373" t="s">
        <v>823</v>
      </c>
    </row>
    <row r="154" spans="1:3" x14ac:dyDescent="0.25">
      <c r="A154" s="702" t="s">
        <v>824</v>
      </c>
      <c r="B154" s="698" t="s">
        <v>322</v>
      </c>
      <c r="C154" s="698" t="s">
        <v>323</v>
      </c>
    </row>
    <row r="155" spans="1:3" x14ac:dyDescent="0.25">
      <c r="A155" s="702" t="s">
        <v>825</v>
      </c>
      <c r="B155" s="698" t="s">
        <v>324</v>
      </c>
      <c r="C155" s="698" t="s">
        <v>325</v>
      </c>
    </row>
    <row r="156" spans="1:3" x14ac:dyDescent="0.25">
      <c r="A156" s="698" t="s">
        <v>826</v>
      </c>
      <c r="B156" s="698" t="s">
        <v>463</v>
      </c>
      <c r="C156" s="698" t="s">
        <v>464</v>
      </c>
    </row>
    <row r="157" spans="1:3" x14ac:dyDescent="0.25">
      <c r="A157" s="698" t="s">
        <v>827</v>
      </c>
      <c r="B157" s="698" t="s">
        <v>465</v>
      </c>
      <c r="C157" s="698" t="s">
        <v>828</v>
      </c>
    </row>
    <row r="158" spans="1:3" x14ac:dyDescent="0.25">
      <c r="A158" s="698" t="s">
        <v>829</v>
      </c>
      <c r="B158" s="698" t="s">
        <v>466</v>
      </c>
      <c r="C158" s="698" t="s">
        <v>467</v>
      </c>
    </row>
    <row r="159" spans="1:3" x14ac:dyDescent="0.25">
      <c r="A159" s="693" t="s">
        <v>830</v>
      </c>
      <c r="B159" s="694" t="s">
        <v>468</v>
      </c>
      <c r="C159" s="694" t="s">
        <v>469</v>
      </c>
    </row>
    <row r="160" spans="1:3" x14ac:dyDescent="0.25">
      <c r="A160" s="703" t="s">
        <v>831</v>
      </c>
      <c r="B160" s="694" t="s">
        <v>470</v>
      </c>
      <c r="C160" s="694" t="s">
        <v>471</v>
      </c>
    </row>
    <row r="161" spans="1:3" x14ac:dyDescent="0.25">
      <c r="A161" s="703" t="s">
        <v>832</v>
      </c>
      <c r="B161" s="694" t="s">
        <v>472</v>
      </c>
      <c r="C161" s="694" t="s">
        <v>473</v>
      </c>
    </row>
    <row r="162" spans="1:3" x14ac:dyDescent="0.25">
      <c r="A162" s="703" t="s">
        <v>833</v>
      </c>
      <c r="B162" s="694" t="s">
        <v>474</v>
      </c>
      <c r="C162" s="694" t="s">
        <v>475</v>
      </c>
    </row>
    <row r="163" spans="1:3" x14ac:dyDescent="0.25">
      <c r="A163" s="704" t="s">
        <v>834</v>
      </c>
      <c r="B163" s="373" t="s">
        <v>476</v>
      </c>
      <c r="C163" s="373" t="s">
        <v>477</v>
      </c>
    </row>
    <row r="164" spans="1:3" x14ac:dyDescent="0.25">
      <c r="A164" s="373" t="s">
        <v>835</v>
      </c>
      <c r="B164" s="705" t="s">
        <v>836</v>
      </c>
      <c r="C164" s="705" t="s">
        <v>837</v>
      </c>
    </row>
    <row r="165" spans="1:3" x14ac:dyDescent="0.25">
      <c r="A165" s="696" t="s">
        <v>838</v>
      </c>
      <c r="B165" s="706" t="s">
        <v>839</v>
      </c>
      <c r="C165" s="706" t="s">
        <v>840</v>
      </c>
    </row>
    <row r="166" spans="1:3" x14ac:dyDescent="0.25">
      <c r="A166" s="696" t="s">
        <v>841</v>
      </c>
      <c r="B166" s="706" t="s">
        <v>320</v>
      </c>
      <c r="C166" s="706" t="s">
        <v>321</v>
      </c>
    </row>
    <row r="167" spans="1:3" x14ac:dyDescent="0.25">
      <c r="A167" s="696" t="s">
        <v>842</v>
      </c>
      <c r="B167" s="706" t="s">
        <v>478</v>
      </c>
      <c r="C167" s="706" t="s">
        <v>479</v>
      </c>
    </row>
    <row r="168" spans="1:3" x14ac:dyDescent="0.25">
      <c r="A168" s="707" t="s">
        <v>843</v>
      </c>
      <c r="B168" s="708" t="s">
        <v>844</v>
      </c>
      <c r="C168" s="708" t="s">
        <v>845</v>
      </c>
    </row>
    <row r="169" spans="1:3" x14ac:dyDescent="0.25">
      <c r="A169" s="696" t="s">
        <v>846</v>
      </c>
      <c r="B169" s="706" t="s">
        <v>314</v>
      </c>
      <c r="C169" s="706" t="s">
        <v>315</v>
      </c>
    </row>
    <row r="170" spans="1:3" x14ac:dyDescent="0.25">
      <c r="A170" s="696" t="s">
        <v>847</v>
      </c>
      <c r="B170" s="706" t="s">
        <v>316</v>
      </c>
      <c r="C170" s="706" t="s">
        <v>317</v>
      </c>
    </row>
    <row r="171" spans="1:3" x14ac:dyDescent="0.25">
      <c r="A171" s="696" t="s">
        <v>848</v>
      </c>
      <c r="B171" s="706" t="s">
        <v>318</v>
      </c>
      <c r="C171" s="706" t="s">
        <v>319</v>
      </c>
    </row>
    <row r="172" spans="1:3" x14ac:dyDescent="0.25">
      <c r="A172" s="696" t="s">
        <v>849</v>
      </c>
      <c r="B172" s="706" t="s">
        <v>296</v>
      </c>
      <c r="C172" s="706" t="s">
        <v>296</v>
      </c>
    </row>
    <row r="173" spans="1:3" x14ac:dyDescent="0.25">
      <c r="A173" s="696" t="s">
        <v>850</v>
      </c>
      <c r="B173" s="706" t="s">
        <v>480</v>
      </c>
      <c r="C173" s="706" t="s">
        <v>313</v>
      </c>
    </row>
    <row r="174" spans="1:3" x14ac:dyDescent="0.25">
      <c r="A174" s="696" t="s">
        <v>851</v>
      </c>
      <c r="B174" s="709" t="s">
        <v>481</v>
      </c>
      <c r="C174" s="706" t="s">
        <v>482</v>
      </c>
    </row>
    <row r="175" spans="1:3" x14ac:dyDescent="0.25">
      <c r="A175" s="696" t="s">
        <v>852</v>
      </c>
      <c r="B175" s="706" t="s">
        <v>483</v>
      </c>
      <c r="C175" s="706" t="s">
        <v>484</v>
      </c>
    </row>
    <row r="176" spans="1:3" x14ac:dyDescent="0.25">
      <c r="A176" s="696" t="s">
        <v>853</v>
      </c>
      <c r="B176" s="706" t="s">
        <v>485</v>
      </c>
      <c r="C176" s="706" t="s">
        <v>486</v>
      </c>
    </row>
    <row r="177" spans="1:3" x14ac:dyDescent="0.25">
      <c r="A177" s="696" t="s">
        <v>854</v>
      </c>
      <c r="B177" s="706" t="s">
        <v>487</v>
      </c>
      <c r="C177" s="706" t="s">
        <v>488</v>
      </c>
    </row>
    <row r="178" spans="1:3" x14ac:dyDescent="0.25">
      <c r="A178" s="696" t="s">
        <v>855</v>
      </c>
      <c r="B178" s="706" t="s">
        <v>489</v>
      </c>
      <c r="C178" s="709" t="s">
        <v>490</v>
      </c>
    </row>
    <row r="179" spans="1:3" x14ac:dyDescent="0.25">
      <c r="A179" s="696" t="s">
        <v>856</v>
      </c>
      <c r="B179" s="706" t="s">
        <v>491</v>
      </c>
      <c r="C179" s="706" t="s">
        <v>492</v>
      </c>
    </row>
    <row r="180" spans="1:3" x14ac:dyDescent="0.25">
      <c r="A180" s="696" t="s">
        <v>857</v>
      </c>
      <c r="B180" s="709" t="s">
        <v>493</v>
      </c>
      <c r="C180" s="706" t="s">
        <v>494</v>
      </c>
    </row>
    <row r="181" spans="1:3" x14ac:dyDescent="0.25">
      <c r="A181" s="696" t="s">
        <v>858</v>
      </c>
      <c r="B181" s="709" t="s">
        <v>495</v>
      </c>
      <c r="C181" s="706" t="s">
        <v>496</v>
      </c>
    </row>
    <row r="182" spans="1:3" x14ac:dyDescent="0.25">
      <c r="A182" s="696" t="s">
        <v>859</v>
      </c>
      <c r="B182" s="709" t="s">
        <v>860</v>
      </c>
      <c r="C182" s="706" t="s">
        <v>861</v>
      </c>
    </row>
    <row r="183" spans="1:3" x14ac:dyDescent="0.25">
      <c r="A183" s="373" t="s">
        <v>862</v>
      </c>
      <c r="B183" s="373" t="s">
        <v>498</v>
      </c>
      <c r="C183" s="373" t="s">
        <v>499</v>
      </c>
    </row>
    <row r="184" spans="1:3" x14ac:dyDescent="0.25">
      <c r="A184" s="373" t="s">
        <v>863</v>
      </c>
      <c r="B184" s="373" t="s">
        <v>864</v>
      </c>
      <c r="C184" s="373" t="s">
        <v>865</v>
      </c>
    </row>
    <row r="185" spans="1:3" x14ac:dyDescent="0.25">
      <c r="A185" s="373" t="s">
        <v>866</v>
      </c>
      <c r="B185" s="373" t="s">
        <v>500</v>
      </c>
      <c r="C185" s="373" t="s">
        <v>501</v>
      </c>
    </row>
    <row r="186" spans="1:3" x14ac:dyDescent="0.25">
      <c r="A186" s="373" t="s">
        <v>867</v>
      </c>
      <c r="B186" s="373" t="s">
        <v>868</v>
      </c>
      <c r="C186" s="373" t="s">
        <v>869</v>
      </c>
    </row>
    <row r="187" spans="1:3" x14ac:dyDescent="0.25">
      <c r="A187" s="373" t="s">
        <v>870</v>
      </c>
      <c r="B187" s="373" t="s">
        <v>871</v>
      </c>
      <c r="C187" s="373" t="s">
        <v>872</v>
      </c>
    </row>
    <row r="188" spans="1:3" x14ac:dyDescent="0.25">
      <c r="A188" s="373" t="s">
        <v>873</v>
      </c>
      <c r="B188" s="373" t="s">
        <v>502</v>
      </c>
      <c r="C188" s="373" t="s">
        <v>503</v>
      </c>
    </row>
    <row r="189" spans="1:3" x14ac:dyDescent="0.25">
      <c r="A189" s="373" t="s">
        <v>874</v>
      </c>
      <c r="B189" s="373" t="s">
        <v>875</v>
      </c>
      <c r="C189" s="373" t="s">
        <v>504</v>
      </c>
    </row>
    <row r="190" spans="1:3" x14ac:dyDescent="0.25">
      <c r="A190" s="373" t="s">
        <v>876</v>
      </c>
      <c r="B190" s="373" t="s">
        <v>505</v>
      </c>
      <c r="C190" s="373" t="s">
        <v>877</v>
      </c>
    </row>
    <row r="191" spans="1:3" x14ac:dyDescent="0.25">
      <c r="A191" s="373" t="s">
        <v>878</v>
      </c>
      <c r="B191" s="373" t="s">
        <v>506</v>
      </c>
      <c r="C191" s="373" t="s">
        <v>879</v>
      </c>
    </row>
    <row r="192" spans="1:3" x14ac:dyDescent="0.25">
      <c r="A192" s="373" t="s">
        <v>880</v>
      </c>
      <c r="B192" s="373" t="s">
        <v>507</v>
      </c>
      <c r="C192" s="373" t="s">
        <v>508</v>
      </c>
    </row>
    <row r="193" spans="1:3" x14ac:dyDescent="0.25">
      <c r="A193" s="373" t="s">
        <v>881</v>
      </c>
      <c r="B193" s="373" t="s">
        <v>509</v>
      </c>
      <c r="C193" s="373" t="s">
        <v>510</v>
      </c>
    </row>
    <row r="194" spans="1:3" x14ac:dyDescent="0.25">
      <c r="A194" s="373" t="s">
        <v>882</v>
      </c>
      <c r="B194" s="373" t="s">
        <v>883</v>
      </c>
      <c r="C194" s="373" t="s">
        <v>511</v>
      </c>
    </row>
    <row r="195" spans="1:3" x14ac:dyDescent="0.25">
      <c r="A195" s="373" t="s">
        <v>884</v>
      </c>
      <c r="B195" s="373" t="s">
        <v>885</v>
      </c>
      <c r="C195" s="373" t="s">
        <v>886</v>
      </c>
    </row>
    <row r="196" spans="1:3" x14ac:dyDescent="0.25">
      <c r="A196" s="373" t="s">
        <v>887</v>
      </c>
      <c r="B196" s="373" t="s">
        <v>512</v>
      </c>
      <c r="C196" s="373" t="s">
        <v>513</v>
      </c>
    </row>
    <row r="197" spans="1:3" x14ac:dyDescent="0.25">
      <c r="A197" s="373" t="s">
        <v>888</v>
      </c>
      <c r="B197" s="373" t="s">
        <v>514</v>
      </c>
      <c r="C197" s="373" t="s">
        <v>889</v>
      </c>
    </row>
    <row r="198" spans="1:3" ht="26.25" x14ac:dyDescent="0.25">
      <c r="A198" s="373" t="s">
        <v>890</v>
      </c>
      <c r="B198" s="710" t="s">
        <v>891</v>
      </c>
      <c r="C198" s="710" t="s">
        <v>516</v>
      </c>
    </row>
    <row r="199" spans="1:3" ht="26.25" x14ac:dyDescent="0.25">
      <c r="A199" s="373" t="s">
        <v>892</v>
      </c>
      <c r="B199" s="710" t="s">
        <v>893</v>
      </c>
      <c r="C199" s="710" t="s">
        <v>518</v>
      </c>
    </row>
    <row r="200" spans="1:3" x14ac:dyDescent="0.25">
      <c r="A200" s="373" t="s">
        <v>894</v>
      </c>
      <c r="B200" s="373" t="s">
        <v>519</v>
      </c>
      <c r="C200" s="373" t="s">
        <v>520</v>
      </c>
    </row>
    <row r="201" spans="1:3" x14ac:dyDescent="0.25">
      <c r="A201" s="373" t="s">
        <v>895</v>
      </c>
      <c r="B201" s="373" t="s">
        <v>292</v>
      </c>
      <c r="C201" s="373" t="s">
        <v>293</v>
      </c>
    </row>
    <row r="202" spans="1:3" x14ac:dyDescent="0.25">
      <c r="A202" s="373" t="s">
        <v>896</v>
      </c>
      <c r="B202" s="373" t="s">
        <v>301</v>
      </c>
      <c r="C202" s="373" t="s">
        <v>521</v>
      </c>
    </row>
    <row r="203" spans="1:3" x14ac:dyDescent="0.25">
      <c r="A203" s="373" t="s">
        <v>897</v>
      </c>
      <c r="B203" s="373" t="s">
        <v>302</v>
      </c>
      <c r="C203" s="373" t="s">
        <v>303</v>
      </c>
    </row>
    <row r="204" spans="1:3" x14ac:dyDescent="0.25">
      <c r="A204" s="373" t="s">
        <v>898</v>
      </c>
      <c r="B204" s="373" t="s">
        <v>899</v>
      </c>
      <c r="C204" s="373" t="s">
        <v>522</v>
      </c>
    </row>
    <row r="205" spans="1:3" x14ac:dyDescent="0.25">
      <c r="A205" s="373" t="s">
        <v>900</v>
      </c>
      <c r="B205" s="373" t="s">
        <v>523</v>
      </c>
      <c r="C205" s="373" t="s">
        <v>901</v>
      </c>
    </row>
    <row r="206" spans="1:3" x14ac:dyDescent="0.25">
      <c r="A206" s="373" t="s">
        <v>902</v>
      </c>
      <c r="B206" s="373" t="s">
        <v>903</v>
      </c>
      <c r="C206" s="373" t="s">
        <v>904</v>
      </c>
    </row>
    <row r="207" spans="1:3" x14ac:dyDescent="0.25">
      <c r="A207" s="373" t="s">
        <v>905</v>
      </c>
      <c r="B207" s="373" t="s">
        <v>906</v>
      </c>
      <c r="C207" s="373" t="s">
        <v>907</v>
      </c>
    </row>
    <row r="208" spans="1:3" x14ac:dyDescent="0.25">
      <c r="A208" s="373" t="s">
        <v>908</v>
      </c>
      <c r="B208" s="373" t="s">
        <v>909</v>
      </c>
      <c r="C208" s="373" t="s">
        <v>910</v>
      </c>
    </row>
    <row r="209" spans="1:3" x14ac:dyDescent="0.25">
      <c r="A209" s="373" t="s">
        <v>911</v>
      </c>
      <c r="B209" s="373" t="s">
        <v>524</v>
      </c>
      <c r="C209" s="373" t="s">
        <v>912</v>
      </c>
    </row>
    <row r="210" spans="1:3" x14ac:dyDescent="0.25">
      <c r="A210" s="373" t="s">
        <v>298</v>
      </c>
      <c r="B210" s="373" t="s">
        <v>525</v>
      </c>
      <c r="C210" s="373" t="s">
        <v>526</v>
      </c>
    </row>
    <row r="211" spans="1:3" x14ac:dyDescent="0.25">
      <c r="A211" s="373" t="s">
        <v>913</v>
      </c>
      <c r="B211" s="373" t="s">
        <v>527</v>
      </c>
      <c r="C211" s="373" t="s">
        <v>914</v>
      </c>
    </row>
    <row r="212" spans="1:3" x14ac:dyDescent="0.25">
      <c r="A212" s="373" t="s">
        <v>915</v>
      </c>
      <c r="B212" s="373" t="s">
        <v>916</v>
      </c>
      <c r="C212" s="373" t="s">
        <v>917</v>
      </c>
    </row>
    <row r="213" spans="1:3" x14ac:dyDescent="0.25">
      <c r="A213" s="373" t="s">
        <v>918</v>
      </c>
      <c r="B213" s="373" t="s">
        <v>919</v>
      </c>
      <c r="C213" s="373" t="s">
        <v>920</v>
      </c>
    </row>
    <row r="214" spans="1:3" x14ac:dyDescent="0.25">
      <c r="A214" s="373" t="s">
        <v>921</v>
      </c>
      <c r="B214" s="711" t="s">
        <v>922</v>
      </c>
      <c r="C214" s="373" t="s">
        <v>923</v>
      </c>
    </row>
    <row r="215" spans="1:3" x14ac:dyDescent="0.25">
      <c r="A215" s="373" t="s">
        <v>924</v>
      </c>
      <c r="B215" s="373" t="s">
        <v>529</v>
      </c>
      <c r="C215" s="373" t="s">
        <v>530</v>
      </c>
    </row>
    <row r="216" spans="1:3" x14ac:dyDescent="0.25">
      <c r="A216" s="373" t="s">
        <v>925</v>
      </c>
      <c r="B216" s="373" t="s">
        <v>926</v>
      </c>
      <c r="C216" s="373" t="s">
        <v>927</v>
      </c>
    </row>
    <row r="217" spans="1:3" x14ac:dyDescent="0.25">
      <c r="A217" s="373" t="s">
        <v>928</v>
      </c>
      <c r="B217" s="373" t="s">
        <v>531</v>
      </c>
      <c r="C217" s="373" t="s">
        <v>532</v>
      </c>
    </row>
    <row r="218" spans="1:3" x14ac:dyDescent="0.25">
      <c r="A218" s="373" t="s">
        <v>929</v>
      </c>
      <c r="B218" s="373" t="s">
        <v>930</v>
      </c>
      <c r="C218" s="373" t="s">
        <v>931</v>
      </c>
    </row>
    <row r="219" spans="1:3" x14ac:dyDescent="0.25">
      <c r="A219" s="373" t="s">
        <v>932</v>
      </c>
      <c r="B219" s="373" t="s">
        <v>533</v>
      </c>
      <c r="C219" s="373" t="s">
        <v>534</v>
      </c>
    </row>
    <row r="220" spans="1:3" x14ac:dyDescent="0.25">
      <c r="A220" s="373" t="s">
        <v>933</v>
      </c>
      <c r="B220" s="373" t="s">
        <v>934</v>
      </c>
      <c r="C220" s="373" t="s">
        <v>935</v>
      </c>
    </row>
    <row r="221" spans="1:3" x14ac:dyDescent="0.25">
      <c r="A221" s="373" t="s">
        <v>936</v>
      </c>
      <c r="B221" s="373" t="s">
        <v>535</v>
      </c>
      <c r="C221" s="373" t="s">
        <v>536</v>
      </c>
    </row>
    <row r="222" spans="1:3" x14ac:dyDescent="0.25">
      <c r="A222" s="373" t="s">
        <v>937</v>
      </c>
      <c r="B222" s="373" t="s">
        <v>537</v>
      </c>
      <c r="C222" s="373" t="s">
        <v>938</v>
      </c>
    </row>
    <row r="223" spans="1:3" x14ac:dyDescent="0.25">
      <c r="A223" s="373" t="s">
        <v>939</v>
      </c>
      <c r="B223" s="373" t="s">
        <v>940</v>
      </c>
      <c r="C223" s="373" t="s">
        <v>941</v>
      </c>
    </row>
    <row r="224" spans="1:3" x14ac:dyDescent="0.25">
      <c r="A224" s="373" t="s">
        <v>942</v>
      </c>
      <c r="B224" s="373" t="s">
        <v>926</v>
      </c>
      <c r="C224" s="373" t="s">
        <v>927</v>
      </c>
    </row>
    <row r="225" spans="1:3" x14ac:dyDescent="0.25">
      <c r="A225" s="373" t="s">
        <v>943</v>
      </c>
      <c r="B225" s="373" t="s">
        <v>944</v>
      </c>
      <c r="C225" s="373" t="s">
        <v>945</v>
      </c>
    </row>
    <row r="226" spans="1:3" x14ac:dyDescent="0.25">
      <c r="A226" s="373" t="s">
        <v>946</v>
      </c>
      <c r="B226" s="373" t="s">
        <v>947</v>
      </c>
      <c r="C226" s="373" t="s">
        <v>948</v>
      </c>
    </row>
    <row r="227" spans="1:3" x14ac:dyDescent="0.25">
      <c r="A227" s="373" t="s">
        <v>949</v>
      </c>
      <c r="B227" s="373" t="s">
        <v>930</v>
      </c>
      <c r="C227" s="373" t="s">
        <v>931</v>
      </c>
    </row>
    <row r="228" spans="1:3" x14ac:dyDescent="0.25">
      <c r="A228" s="373" t="s">
        <v>950</v>
      </c>
      <c r="B228" s="373" t="s">
        <v>538</v>
      </c>
      <c r="C228" s="373" t="s">
        <v>539</v>
      </c>
    </row>
    <row r="229" spans="1:3" x14ac:dyDescent="0.25">
      <c r="A229" s="373" t="s">
        <v>951</v>
      </c>
      <c r="B229" s="373" t="s">
        <v>952</v>
      </c>
      <c r="C229" s="373" t="s">
        <v>953</v>
      </c>
    </row>
    <row r="230" spans="1:3" x14ac:dyDescent="0.25">
      <c r="A230" s="373" t="s">
        <v>954</v>
      </c>
      <c r="B230" s="373" t="s">
        <v>934</v>
      </c>
      <c r="C230" s="373" t="s">
        <v>935</v>
      </c>
    </row>
    <row r="231" spans="1:3" x14ac:dyDescent="0.25">
      <c r="A231" s="373" t="s">
        <v>955</v>
      </c>
      <c r="B231" s="373" t="s">
        <v>540</v>
      </c>
      <c r="C231" s="373" t="s">
        <v>541</v>
      </c>
    </row>
    <row r="232" spans="1:3" x14ac:dyDescent="0.25">
      <c r="A232" s="373" t="s">
        <v>956</v>
      </c>
      <c r="B232" s="373" t="s">
        <v>542</v>
      </c>
      <c r="C232" s="373" t="s">
        <v>957</v>
      </c>
    </row>
    <row r="233" spans="1:3" x14ac:dyDescent="0.25">
      <c r="A233" s="373" t="s">
        <v>958</v>
      </c>
      <c r="B233" s="373" t="s">
        <v>959</v>
      </c>
      <c r="C233" s="373" t="s">
        <v>960</v>
      </c>
    </row>
    <row r="234" spans="1:3" x14ac:dyDescent="0.25">
      <c r="A234" s="373" t="s">
        <v>961</v>
      </c>
      <c r="B234" s="711" t="s">
        <v>922</v>
      </c>
      <c r="C234" s="373" t="s">
        <v>923</v>
      </c>
    </row>
    <row r="235" spans="1:3" x14ac:dyDescent="0.25">
      <c r="A235" s="373" t="s">
        <v>962</v>
      </c>
      <c r="B235" s="373" t="s">
        <v>543</v>
      </c>
      <c r="C235" s="373" t="s">
        <v>544</v>
      </c>
    </row>
    <row r="236" spans="1:3" x14ac:dyDescent="0.25">
      <c r="A236" s="373" t="s">
        <v>963</v>
      </c>
      <c r="B236" s="373" t="s">
        <v>926</v>
      </c>
      <c r="C236" s="373" t="s">
        <v>927</v>
      </c>
    </row>
    <row r="237" spans="1:3" x14ac:dyDescent="0.25">
      <c r="A237" s="373" t="s">
        <v>964</v>
      </c>
      <c r="B237" s="373" t="s">
        <v>545</v>
      </c>
      <c r="C237" s="373" t="s">
        <v>546</v>
      </c>
    </row>
    <row r="238" spans="1:3" x14ac:dyDescent="0.25">
      <c r="A238" s="373" t="s">
        <v>965</v>
      </c>
      <c r="B238" s="373" t="s">
        <v>926</v>
      </c>
      <c r="C238" s="373" t="s">
        <v>927</v>
      </c>
    </row>
    <row r="239" spans="1:3" x14ac:dyDescent="0.25">
      <c r="A239" s="373" t="s">
        <v>966</v>
      </c>
      <c r="B239" s="373" t="s">
        <v>547</v>
      </c>
      <c r="C239" s="373" t="s">
        <v>548</v>
      </c>
    </row>
    <row r="240" spans="1:3" x14ac:dyDescent="0.25">
      <c r="A240" s="373" t="s">
        <v>967</v>
      </c>
      <c r="B240" s="373" t="s">
        <v>926</v>
      </c>
      <c r="C240" s="373" t="s">
        <v>927</v>
      </c>
    </row>
    <row r="241" spans="1:3" x14ac:dyDescent="0.25">
      <c r="A241" s="373" t="s">
        <v>968</v>
      </c>
      <c r="B241" s="373" t="s">
        <v>549</v>
      </c>
      <c r="C241" s="373" t="s">
        <v>550</v>
      </c>
    </row>
    <row r="242" spans="1:3" x14ac:dyDescent="0.25">
      <c r="A242" s="373" t="s">
        <v>969</v>
      </c>
      <c r="B242" s="373" t="s">
        <v>926</v>
      </c>
      <c r="C242" s="373" t="s">
        <v>941</v>
      </c>
    </row>
    <row r="243" spans="1:3" x14ac:dyDescent="0.25">
      <c r="A243" s="373" t="s">
        <v>970</v>
      </c>
      <c r="B243" s="373" t="s">
        <v>971</v>
      </c>
      <c r="C243" s="373" t="s">
        <v>972</v>
      </c>
    </row>
    <row r="244" spans="1:3" x14ac:dyDescent="0.25">
      <c r="A244" s="373" t="s">
        <v>973</v>
      </c>
      <c r="B244" s="373" t="s">
        <v>551</v>
      </c>
      <c r="C244" s="373" t="s">
        <v>552</v>
      </c>
    </row>
    <row r="245" spans="1:3" x14ac:dyDescent="0.25">
      <c r="A245" s="373" t="s">
        <v>974</v>
      </c>
      <c r="B245" s="373" t="s">
        <v>930</v>
      </c>
      <c r="C245" s="373" t="s">
        <v>931</v>
      </c>
    </row>
    <row r="246" spans="1:3" x14ac:dyDescent="0.25">
      <c r="A246" s="373" t="s">
        <v>975</v>
      </c>
      <c r="B246" s="373" t="s">
        <v>553</v>
      </c>
      <c r="C246" s="373" t="s">
        <v>554</v>
      </c>
    </row>
    <row r="247" spans="1:3" x14ac:dyDescent="0.25">
      <c r="A247" s="373" t="s">
        <v>976</v>
      </c>
      <c r="B247" s="373" t="s">
        <v>930</v>
      </c>
      <c r="C247" s="373" t="s">
        <v>931</v>
      </c>
    </row>
    <row r="248" spans="1:3" x14ac:dyDescent="0.25">
      <c r="A248" s="373" t="s">
        <v>977</v>
      </c>
      <c r="B248" s="373" t="s">
        <v>555</v>
      </c>
      <c r="C248" s="373" t="s">
        <v>556</v>
      </c>
    </row>
    <row r="249" spans="1:3" x14ac:dyDescent="0.25">
      <c r="A249" s="373" t="s">
        <v>978</v>
      </c>
      <c r="B249" s="373" t="s">
        <v>930</v>
      </c>
      <c r="C249" s="373" t="s">
        <v>931</v>
      </c>
    </row>
    <row r="250" spans="1:3" x14ac:dyDescent="0.25">
      <c r="A250" s="373" t="s">
        <v>979</v>
      </c>
      <c r="B250" s="373" t="s">
        <v>557</v>
      </c>
      <c r="C250" s="373" t="s">
        <v>558</v>
      </c>
    </row>
    <row r="251" spans="1:3" x14ac:dyDescent="0.25">
      <c r="A251" s="373" t="s">
        <v>980</v>
      </c>
      <c r="B251" s="373" t="s">
        <v>930</v>
      </c>
      <c r="C251" s="373" t="s">
        <v>931</v>
      </c>
    </row>
    <row r="252" spans="1:3" x14ac:dyDescent="0.25">
      <c r="A252" s="373" t="s">
        <v>981</v>
      </c>
      <c r="B252" s="373" t="s">
        <v>559</v>
      </c>
      <c r="C252" s="373" t="s">
        <v>560</v>
      </c>
    </row>
    <row r="253" spans="1:3" x14ac:dyDescent="0.25">
      <c r="A253" s="373" t="s">
        <v>982</v>
      </c>
      <c r="B253" s="373" t="s">
        <v>561</v>
      </c>
      <c r="C253" s="373" t="s">
        <v>562</v>
      </c>
    </row>
    <row r="254" spans="1:3" x14ac:dyDescent="0.25">
      <c r="A254" s="373" t="s">
        <v>983</v>
      </c>
      <c r="B254" s="373" t="s">
        <v>563</v>
      </c>
      <c r="C254" s="373" t="s">
        <v>564</v>
      </c>
    </row>
    <row r="255" spans="1:3" ht="25.5" x14ac:dyDescent="0.25">
      <c r="A255" s="693" t="s">
        <v>984</v>
      </c>
      <c r="B255" s="712" t="s">
        <v>985</v>
      </c>
      <c r="C255" s="712" t="s">
        <v>986</v>
      </c>
    </row>
    <row r="256" spans="1:3" ht="26.25" x14ac:dyDescent="0.25">
      <c r="A256" s="373" t="s">
        <v>987</v>
      </c>
      <c r="B256" s="710" t="s">
        <v>988</v>
      </c>
      <c r="C256" s="710" t="s">
        <v>989</v>
      </c>
    </row>
    <row r="257" spans="1:3" ht="26.25" x14ac:dyDescent="0.25">
      <c r="A257" s="373" t="s">
        <v>990</v>
      </c>
      <c r="B257" s="710" t="s">
        <v>991</v>
      </c>
      <c r="C257" s="710" t="s">
        <v>992</v>
      </c>
    </row>
    <row r="258" spans="1:3" x14ac:dyDescent="0.25">
      <c r="A258" s="373" t="s">
        <v>993</v>
      </c>
      <c r="B258" s="373" t="s">
        <v>994</v>
      </c>
      <c r="C258" s="373" t="s">
        <v>995</v>
      </c>
    </row>
    <row r="259" spans="1:3" x14ac:dyDescent="0.25">
      <c r="A259" s="373" t="s">
        <v>996</v>
      </c>
      <c r="B259" s="373" t="s">
        <v>565</v>
      </c>
      <c r="C259" s="373" t="s">
        <v>566</v>
      </c>
    </row>
    <row r="260" spans="1:3" x14ac:dyDescent="0.25">
      <c r="A260" s="373" t="s">
        <v>997</v>
      </c>
      <c r="B260" s="373" t="s">
        <v>926</v>
      </c>
      <c r="C260" s="373" t="s">
        <v>927</v>
      </c>
    </row>
    <row r="261" spans="1:3" x14ac:dyDescent="0.25">
      <c r="A261" s="373" t="s">
        <v>998</v>
      </c>
      <c r="B261" s="373" t="s">
        <v>930</v>
      </c>
      <c r="C261" s="373" t="s">
        <v>931</v>
      </c>
    </row>
    <row r="262" spans="1:3" x14ac:dyDescent="0.25">
      <c r="A262" s="373" t="s">
        <v>999</v>
      </c>
      <c r="B262" s="373" t="s">
        <v>567</v>
      </c>
      <c r="C262" s="373" t="s">
        <v>568</v>
      </c>
    </row>
    <row r="263" spans="1:3" x14ac:dyDescent="0.25">
      <c r="A263" s="373" t="s">
        <v>1000</v>
      </c>
      <c r="B263" s="373" t="s">
        <v>569</v>
      </c>
      <c r="C263" s="373" t="s">
        <v>570</v>
      </c>
    </row>
    <row r="264" spans="1:3" x14ac:dyDescent="0.25">
      <c r="A264" s="373" t="s">
        <v>1001</v>
      </c>
      <c r="B264" s="373" t="s">
        <v>934</v>
      </c>
      <c r="C264" s="373" t="s">
        <v>935</v>
      </c>
    </row>
    <row r="265" spans="1:3" x14ac:dyDescent="0.25">
      <c r="A265" s="373" t="s">
        <v>1002</v>
      </c>
      <c r="B265" s="373" t="s">
        <v>1003</v>
      </c>
      <c r="C265" s="373" t="s">
        <v>1004</v>
      </c>
    </row>
    <row r="266" spans="1:3" x14ac:dyDescent="0.25">
      <c r="A266" s="373" t="s">
        <v>1005</v>
      </c>
      <c r="B266" s="373" t="s">
        <v>1006</v>
      </c>
      <c r="C266" s="373" t="s">
        <v>1007</v>
      </c>
    </row>
    <row r="267" spans="1:3" x14ac:dyDescent="0.25">
      <c r="A267" s="373" t="s">
        <v>1008</v>
      </c>
      <c r="B267" s="373" t="s">
        <v>380</v>
      </c>
      <c r="C267" s="373" t="s">
        <v>381</v>
      </c>
    </row>
    <row r="268" spans="1:3" x14ac:dyDescent="0.25">
      <c r="A268" s="373"/>
      <c r="B268" s="373"/>
      <c r="C268" s="373"/>
    </row>
    <row r="269" spans="1:3" x14ac:dyDescent="0.25">
      <c r="A269" s="373"/>
      <c r="B269" s="373"/>
      <c r="C269" s="373"/>
    </row>
    <row r="270" spans="1:3" x14ac:dyDescent="0.25">
      <c r="A270" s="373"/>
      <c r="B270" s="373"/>
      <c r="C270" s="373"/>
    </row>
    <row r="271" spans="1:3" x14ac:dyDescent="0.25">
      <c r="A271" s="373"/>
      <c r="B271" s="373"/>
      <c r="C271" s="373"/>
    </row>
    <row r="272" spans="1:3" x14ac:dyDescent="0.25">
      <c r="A272" s="373"/>
      <c r="B272" s="373"/>
      <c r="C272" s="373"/>
    </row>
    <row r="273" spans="1:3" x14ac:dyDescent="0.25">
      <c r="A273" s="373"/>
      <c r="B273" s="373"/>
      <c r="C273" s="373"/>
    </row>
    <row r="274" spans="1:3" x14ac:dyDescent="0.25">
      <c r="A274" s="373"/>
      <c r="B274" s="373"/>
      <c r="C274" s="373"/>
    </row>
    <row r="275" spans="1:3" x14ac:dyDescent="0.25">
      <c r="A275" s="373"/>
      <c r="B275" s="373"/>
      <c r="C275" s="373"/>
    </row>
    <row r="276" spans="1:3" x14ac:dyDescent="0.25">
      <c r="A276" s="373"/>
      <c r="B276" s="373"/>
      <c r="C276" s="373"/>
    </row>
    <row r="277" spans="1:3" x14ac:dyDescent="0.25">
      <c r="A277" s="373"/>
      <c r="B277" s="373"/>
      <c r="C277" s="373"/>
    </row>
    <row r="278" spans="1:3" x14ac:dyDescent="0.25">
      <c r="A278" s="373"/>
      <c r="B278" s="373"/>
      <c r="C278" s="373"/>
    </row>
    <row r="279" spans="1:3" x14ac:dyDescent="0.25">
      <c r="A279" s="373"/>
      <c r="B279" s="373"/>
      <c r="C279" s="373"/>
    </row>
    <row r="280" spans="1:3" x14ac:dyDescent="0.25">
      <c r="A280" s="373"/>
      <c r="B280" s="373"/>
      <c r="C280" s="373"/>
    </row>
    <row r="281" spans="1:3" x14ac:dyDescent="0.25">
      <c r="A281" s="373"/>
      <c r="B281" s="373"/>
      <c r="C281" s="373"/>
    </row>
    <row r="282" spans="1:3" x14ac:dyDescent="0.25">
      <c r="A282" s="373"/>
      <c r="B282" s="373"/>
      <c r="C282" s="373"/>
    </row>
    <row r="283" spans="1:3" x14ac:dyDescent="0.25">
      <c r="A283" s="373"/>
      <c r="B283" s="373"/>
      <c r="C283" s="373"/>
    </row>
    <row r="284" spans="1:3" x14ac:dyDescent="0.25">
      <c r="A284" s="373"/>
      <c r="B284" s="373"/>
      <c r="C284" s="373"/>
    </row>
    <row r="285" spans="1:3" x14ac:dyDescent="0.25">
      <c r="A285" s="373"/>
      <c r="B285" s="373"/>
      <c r="C285" s="373"/>
    </row>
    <row r="286" spans="1:3" x14ac:dyDescent="0.25">
      <c r="A286" s="373"/>
      <c r="B286" s="373"/>
      <c r="C286" s="373"/>
    </row>
    <row r="287" spans="1:3" x14ac:dyDescent="0.25">
      <c r="A287" s="373"/>
      <c r="B287" s="373"/>
      <c r="C287" s="373"/>
    </row>
    <row r="288" spans="1:3" x14ac:dyDescent="0.25">
      <c r="A288" s="373"/>
      <c r="B288" s="373"/>
      <c r="C288" s="373"/>
    </row>
    <row r="289" spans="1:3" x14ac:dyDescent="0.25">
      <c r="A289" s="373"/>
      <c r="B289" s="373"/>
      <c r="C289" s="373"/>
    </row>
    <row r="290" spans="1:3" x14ac:dyDescent="0.25">
      <c r="A290" s="373"/>
      <c r="B290" s="373"/>
      <c r="C290" s="373"/>
    </row>
    <row r="291" spans="1:3" x14ac:dyDescent="0.25">
      <c r="A291" s="373"/>
      <c r="B291" s="373"/>
      <c r="C291" s="373"/>
    </row>
    <row r="292" spans="1:3" x14ac:dyDescent="0.25">
      <c r="A292" s="373"/>
      <c r="B292" s="373"/>
      <c r="C292" s="373"/>
    </row>
    <row r="293" spans="1:3" x14ac:dyDescent="0.25">
      <c r="A293" s="373"/>
      <c r="B293" s="373"/>
      <c r="C293" s="373"/>
    </row>
    <row r="294" spans="1:3" x14ac:dyDescent="0.25">
      <c r="A294" s="373"/>
      <c r="B294" s="373"/>
      <c r="C294" s="373"/>
    </row>
    <row r="295" spans="1:3" x14ac:dyDescent="0.25">
      <c r="A295" s="373"/>
      <c r="B295" s="373"/>
      <c r="C295" s="373"/>
    </row>
    <row r="296" spans="1:3" x14ac:dyDescent="0.25">
      <c r="A296" s="373"/>
      <c r="B296" s="373"/>
      <c r="C296" s="373"/>
    </row>
    <row r="297" spans="1:3" x14ac:dyDescent="0.25">
      <c r="A297" s="373"/>
      <c r="B297" s="373"/>
      <c r="C297" s="373"/>
    </row>
    <row r="298" spans="1:3" x14ac:dyDescent="0.25">
      <c r="A298" s="373"/>
      <c r="B298" s="373"/>
      <c r="C298" s="373"/>
    </row>
    <row r="299" spans="1:3" x14ac:dyDescent="0.25">
      <c r="A299" s="373"/>
      <c r="B299" s="373"/>
      <c r="C299" s="373"/>
    </row>
    <row r="300" spans="1:3" x14ac:dyDescent="0.25">
      <c r="A300" s="373"/>
      <c r="B300" s="373"/>
      <c r="C300" s="373"/>
    </row>
    <row r="301" spans="1:3" x14ac:dyDescent="0.25">
      <c r="A301" s="373"/>
      <c r="B301" s="373"/>
      <c r="C301" s="373"/>
    </row>
    <row r="302" spans="1:3" x14ac:dyDescent="0.25">
      <c r="A302" s="373"/>
      <c r="B302" s="373"/>
      <c r="C302" s="373"/>
    </row>
    <row r="303" spans="1:3" x14ac:dyDescent="0.25">
      <c r="A303" s="373"/>
      <c r="B303" s="373"/>
      <c r="C303" s="373"/>
    </row>
    <row r="304" spans="1:3" x14ac:dyDescent="0.25">
      <c r="A304" s="373"/>
      <c r="B304" s="373"/>
      <c r="C304" s="373"/>
    </row>
    <row r="305" spans="1:3" x14ac:dyDescent="0.25">
      <c r="A305" s="373"/>
      <c r="B305" s="373"/>
      <c r="C305" s="373"/>
    </row>
    <row r="306" spans="1:3" x14ac:dyDescent="0.25">
      <c r="A306" s="373"/>
      <c r="B306" s="373"/>
      <c r="C306" s="373"/>
    </row>
    <row r="307" spans="1:3" x14ac:dyDescent="0.25">
      <c r="A307" s="373"/>
      <c r="B307" s="373"/>
      <c r="C307" s="373"/>
    </row>
    <row r="308" spans="1:3" x14ac:dyDescent="0.25">
      <c r="A308" s="373"/>
      <c r="B308" s="373"/>
      <c r="C308" s="373"/>
    </row>
    <row r="309" spans="1:3" x14ac:dyDescent="0.25">
      <c r="A309" s="373"/>
      <c r="B309" s="373"/>
      <c r="C309" s="373"/>
    </row>
    <row r="310" spans="1:3" x14ac:dyDescent="0.25">
      <c r="A310" s="373"/>
      <c r="B310" s="373"/>
      <c r="C310" s="373"/>
    </row>
    <row r="311" spans="1:3" x14ac:dyDescent="0.25">
      <c r="A311" s="373"/>
      <c r="B311" s="373"/>
      <c r="C311" s="373"/>
    </row>
    <row r="312" spans="1:3" x14ac:dyDescent="0.25">
      <c r="A312" s="373"/>
      <c r="B312" s="373"/>
      <c r="C312" s="373"/>
    </row>
    <row r="313" spans="1:3" x14ac:dyDescent="0.25">
      <c r="A313" s="373"/>
      <c r="B313" s="373"/>
      <c r="C313" s="373"/>
    </row>
    <row r="314" spans="1:3" x14ac:dyDescent="0.25">
      <c r="A314" s="373"/>
      <c r="B314" s="373"/>
      <c r="C314" s="373"/>
    </row>
    <row r="315" spans="1:3" x14ac:dyDescent="0.25">
      <c r="A315" s="373"/>
      <c r="B315" s="373"/>
      <c r="C315" s="373"/>
    </row>
    <row r="316" spans="1:3" x14ac:dyDescent="0.25">
      <c r="A316" s="373"/>
      <c r="B316" s="373"/>
      <c r="C316" s="373"/>
    </row>
    <row r="317" spans="1:3" x14ac:dyDescent="0.25">
      <c r="A317" s="373"/>
      <c r="B317" s="373"/>
      <c r="C317" s="373"/>
    </row>
    <row r="318" spans="1:3" x14ac:dyDescent="0.25">
      <c r="A318" s="373"/>
      <c r="B318" s="373"/>
      <c r="C318" s="373"/>
    </row>
    <row r="319" spans="1:3" x14ac:dyDescent="0.25">
      <c r="A319" s="373"/>
      <c r="B319" s="373"/>
      <c r="C319" s="373"/>
    </row>
    <row r="320" spans="1:3" x14ac:dyDescent="0.25">
      <c r="A320" s="373"/>
      <c r="B320" s="373"/>
      <c r="C320" s="373"/>
    </row>
    <row r="321" spans="1:3" x14ac:dyDescent="0.25">
      <c r="A321" s="373"/>
      <c r="B321" s="373"/>
      <c r="C321" s="373"/>
    </row>
    <row r="322" spans="1:3" x14ac:dyDescent="0.25">
      <c r="A322" s="373"/>
      <c r="B322" s="373"/>
      <c r="C322" s="373"/>
    </row>
    <row r="323" spans="1:3" x14ac:dyDescent="0.25">
      <c r="A323" s="373"/>
      <c r="B323" s="373"/>
      <c r="C323" s="373"/>
    </row>
    <row r="324" spans="1:3" x14ac:dyDescent="0.25">
      <c r="A324" s="373"/>
      <c r="B324" s="373"/>
      <c r="C324" s="373"/>
    </row>
    <row r="325" spans="1:3" x14ac:dyDescent="0.25">
      <c r="A325" s="373"/>
      <c r="B325" s="373"/>
      <c r="C325" s="373"/>
    </row>
    <row r="326" spans="1:3" x14ac:dyDescent="0.25">
      <c r="A326" s="373"/>
      <c r="B326" s="373"/>
      <c r="C326" s="373"/>
    </row>
    <row r="327" spans="1:3" x14ac:dyDescent="0.25">
      <c r="A327" s="373"/>
      <c r="B327" s="373"/>
      <c r="C327" s="373"/>
    </row>
    <row r="328" spans="1:3" x14ac:dyDescent="0.25">
      <c r="A328" s="373"/>
      <c r="B328" s="373"/>
      <c r="C328" s="373"/>
    </row>
    <row r="329" spans="1:3" x14ac:dyDescent="0.25">
      <c r="A329" s="373"/>
      <c r="B329" s="373"/>
      <c r="C329" s="373"/>
    </row>
    <row r="330" spans="1:3" x14ac:dyDescent="0.25">
      <c r="A330" s="373"/>
      <c r="B330" s="373"/>
      <c r="C330" s="373"/>
    </row>
    <row r="331" spans="1:3" x14ac:dyDescent="0.25">
      <c r="A331" s="373"/>
      <c r="B331" s="373"/>
      <c r="C331" s="373"/>
    </row>
    <row r="332" spans="1:3" x14ac:dyDescent="0.25">
      <c r="A332" s="373"/>
      <c r="B332" s="373"/>
      <c r="C332" s="373"/>
    </row>
    <row r="333" spans="1:3" x14ac:dyDescent="0.25">
      <c r="A333" s="373"/>
      <c r="B333" s="373"/>
      <c r="C333" s="373"/>
    </row>
    <row r="334" spans="1:3" x14ac:dyDescent="0.25">
      <c r="A334" s="373"/>
      <c r="B334" s="373"/>
      <c r="C334" s="373"/>
    </row>
    <row r="335" spans="1:3" x14ac:dyDescent="0.25">
      <c r="A335" s="373"/>
      <c r="B335" s="373"/>
      <c r="C335" s="373"/>
    </row>
    <row r="336" spans="1:3" x14ac:dyDescent="0.25">
      <c r="A336" s="373"/>
      <c r="B336" s="373"/>
      <c r="C336" s="373"/>
    </row>
    <row r="337" spans="1:3" x14ac:dyDescent="0.25">
      <c r="A337" s="373"/>
      <c r="B337" s="373"/>
      <c r="C337" s="373"/>
    </row>
    <row r="338" spans="1:3" x14ac:dyDescent="0.25">
      <c r="A338" s="373"/>
      <c r="B338" s="373"/>
      <c r="C338" s="373"/>
    </row>
    <row r="339" spans="1:3" x14ac:dyDescent="0.25">
      <c r="A339" s="373"/>
      <c r="B339" s="373"/>
      <c r="C339" s="373"/>
    </row>
    <row r="340" spans="1:3" x14ac:dyDescent="0.25">
      <c r="A340" s="373"/>
      <c r="B340" s="373"/>
      <c r="C340" s="373"/>
    </row>
    <row r="341" spans="1:3" x14ac:dyDescent="0.25">
      <c r="A341" s="373"/>
      <c r="B341" s="373"/>
      <c r="C341" s="373"/>
    </row>
    <row r="342" spans="1:3" x14ac:dyDescent="0.25">
      <c r="A342" s="373"/>
      <c r="B342" s="373"/>
      <c r="C342" s="373"/>
    </row>
    <row r="343" spans="1:3" x14ac:dyDescent="0.25">
      <c r="A343" s="373"/>
      <c r="B343" s="373"/>
      <c r="C343" s="373"/>
    </row>
    <row r="344" spans="1:3" x14ac:dyDescent="0.25">
      <c r="A344" s="373"/>
      <c r="B344" s="373"/>
      <c r="C344" s="373"/>
    </row>
    <row r="345" spans="1:3" x14ac:dyDescent="0.25">
      <c r="A345" s="373"/>
      <c r="B345" s="373"/>
      <c r="C345" s="373"/>
    </row>
    <row r="346" spans="1:3" x14ac:dyDescent="0.25">
      <c r="A346" s="373"/>
      <c r="B346" s="373"/>
      <c r="C346" s="373"/>
    </row>
    <row r="347" spans="1:3" x14ac:dyDescent="0.25">
      <c r="A347" s="373"/>
      <c r="B347" s="373"/>
      <c r="C347" s="373"/>
    </row>
    <row r="348" spans="1:3" x14ac:dyDescent="0.25">
      <c r="A348" s="373"/>
      <c r="B348" s="373"/>
      <c r="C348" s="373"/>
    </row>
    <row r="349" spans="1:3" x14ac:dyDescent="0.25">
      <c r="A349" s="373"/>
      <c r="B349" s="373"/>
      <c r="C349" s="373"/>
    </row>
    <row r="350" spans="1:3" x14ac:dyDescent="0.25">
      <c r="A350" s="373"/>
      <c r="B350" s="373"/>
      <c r="C350" s="373"/>
    </row>
    <row r="351" spans="1:3" x14ac:dyDescent="0.25">
      <c r="A351" s="373"/>
      <c r="B351" s="373"/>
      <c r="C351" s="373"/>
    </row>
    <row r="352" spans="1:3" x14ac:dyDescent="0.25">
      <c r="A352" s="373"/>
      <c r="B352" s="373"/>
      <c r="C352" s="373"/>
    </row>
    <row r="353" spans="1:3" x14ac:dyDescent="0.25">
      <c r="A353" s="373"/>
      <c r="B353" s="373"/>
      <c r="C353" s="373"/>
    </row>
    <row r="354" spans="1:3" x14ac:dyDescent="0.25">
      <c r="A354" s="373"/>
      <c r="B354" s="373"/>
      <c r="C354" s="373"/>
    </row>
    <row r="355" spans="1:3" x14ac:dyDescent="0.25">
      <c r="A355" s="373"/>
      <c r="B355" s="373"/>
      <c r="C355" s="373"/>
    </row>
    <row r="356" spans="1:3" x14ac:dyDescent="0.25">
      <c r="A356" s="373"/>
      <c r="B356" s="373"/>
      <c r="C356" s="373"/>
    </row>
    <row r="357" spans="1:3" x14ac:dyDescent="0.25">
      <c r="A357" s="373"/>
      <c r="B357" s="373"/>
      <c r="C357" s="373"/>
    </row>
    <row r="358" spans="1:3" x14ac:dyDescent="0.25">
      <c r="A358" s="373"/>
      <c r="B358" s="373"/>
      <c r="C358" s="373"/>
    </row>
    <row r="359" spans="1:3" x14ac:dyDescent="0.25">
      <c r="A359" s="373"/>
      <c r="B359" s="373"/>
      <c r="C359" s="373"/>
    </row>
    <row r="360" spans="1:3" x14ac:dyDescent="0.25">
      <c r="A360" s="373"/>
      <c r="B360" s="373"/>
      <c r="C360" s="373"/>
    </row>
    <row r="361" spans="1:3" x14ac:dyDescent="0.25">
      <c r="A361" s="373"/>
      <c r="B361" s="373"/>
      <c r="C361" s="373"/>
    </row>
    <row r="362" spans="1:3" x14ac:dyDescent="0.25">
      <c r="A362" s="373"/>
      <c r="B362" s="373"/>
      <c r="C362" s="373"/>
    </row>
    <row r="363" spans="1:3" x14ac:dyDescent="0.25">
      <c r="A363" s="373"/>
      <c r="B363" s="373"/>
      <c r="C363" s="373"/>
    </row>
    <row r="364" spans="1:3" x14ac:dyDescent="0.25">
      <c r="A364" s="373"/>
      <c r="B364" s="373"/>
      <c r="C364" s="373"/>
    </row>
    <row r="365" spans="1:3" x14ac:dyDescent="0.25">
      <c r="A365" s="373"/>
      <c r="B365" s="373"/>
      <c r="C365" s="373"/>
    </row>
    <row r="366" spans="1:3" x14ac:dyDescent="0.25">
      <c r="A366" s="373"/>
      <c r="B366" s="373"/>
      <c r="C366" s="373"/>
    </row>
    <row r="367" spans="1:3" x14ac:dyDescent="0.25">
      <c r="A367" s="373"/>
      <c r="B367" s="373"/>
      <c r="C367" s="373"/>
    </row>
    <row r="368" spans="1:3" x14ac:dyDescent="0.25">
      <c r="A368" s="373"/>
      <c r="B368" s="373"/>
      <c r="C368" s="373"/>
    </row>
    <row r="369" spans="1:3" x14ac:dyDescent="0.25">
      <c r="A369" s="373"/>
      <c r="B369" s="373"/>
      <c r="C369" s="373"/>
    </row>
    <row r="370" spans="1:3" x14ac:dyDescent="0.25">
      <c r="A370" s="373"/>
      <c r="B370" s="373"/>
      <c r="C370" s="373"/>
    </row>
    <row r="371" spans="1:3" x14ac:dyDescent="0.25">
      <c r="A371" s="373"/>
      <c r="B371" s="373"/>
      <c r="C371" s="373"/>
    </row>
    <row r="372" spans="1:3" x14ac:dyDescent="0.25">
      <c r="A372" s="373"/>
      <c r="B372" s="373"/>
      <c r="C372" s="373"/>
    </row>
    <row r="373" spans="1:3" x14ac:dyDescent="0.25">
      <c r="A373" s="373"/>
      <c r="B373" s="373"/>
      <c r="C373" s="373"/>
    </row>
    <row r="374" spans="1:3" x14ac:dyDescent="0.25">
      <c r="A374" s="373"/>
      <c r="B374" s="373"/>
      <c r="C374" s="373"/>
    </row>
    <row r="375" spans="1:3" x14ac:dyDescent="0.25">
      <c r="A375" s="373"/>
      <c r="B375" s="373"/>
      <c r="C375" s="373"/>
    </row>
    <row r="376" spans="1:3" x14ac:dyDescent="0.25">
      <c r="A376" s="373"/>
      <c r="B376" s="373"/>
      <c r="C376" s="373"/>
    </row>
    <row r="377" spans="1:3" x14ac:dyDescent="0.25">
      <c r="A377" s="373"/>
      <c r="B377" s="373"/>
      <c r="C377" s="373"/>
    </row>
    <row r="378" spans="1:3" x14ac:dyDescent="0.25">
      <c r="A378" s="373"/>
      <c r="B378" s="373"/>
      <c r="C378" s="373"/>
    </row>
    <row r="379" spans="1:3" x14ac:dyDescent="0.25">
      <c r="A379" s="373"/>
      <c r="B379" s="373"/>
      <c r="C379" s="373"/>
    </row>
    <row r="380" spans="1:3" x14ac:dyDescent="0.25">
      <c r="A380" s="373"/>
      <c r="B380" s="373"/>
      <c r="C380" s="373"/>
    </row>
    <row r="381" spans="1:3" x14ac:dyDescent="0.25">
      <c r="A381" s="373"/>
      <c r="B381" s="373"/>
      <c r="C381" s="373"/>
    </row>
    <row r="382" spans="1:3" x14ac:dyDescent="0.25">
      <c r="A382" s="373"/>
      <c r="B382" s="373"/>
      <c r="C382" s="373"/>
    </row>
    <row r="383" spans="1:3" x14ac:dyDescent="0.25">
      <c r="A383" s="373"/>
      <c r="B383" s="373"/>
      <c r="C383" s="373"/>
    </row>
    <row r="384" spans="1:3" x14ac:dyDescent="0.25">
      <c r="A384" s="373"/>
      <c r="B384" s="373"/>
      <c r="C384" s="373"/>
    </row>
    <row r="385" spans="1:3" x14ac:dyDescent="0.25">
      <c r="A385" s="373"/>
      <c r="B385" s="373"/>
      <c r="C385" s="373"/>
    </row>
    <row r="386" spans="1:3" x14ac:dyDescent="0.25">
      <c r="A386" s="373"/>
      <c r="B386" s="373"/>
      <c r="C386" s="373"/>
    </row>
    <row r="387" spans="1:3" x14ac:dyDescent="0.25">
      <c r="A387" s="373"/>
      <c r="B387" s="373"/>
      <c r="C387" s="373"/>
    </row>
    <row r="388" spans="1:3" x14ac:dyDescent="0.25">
      <c r="A388" s="373"/>
      <c r="B388" s="373"/>
      <c r="C388" s="373"/>
    </row>
    <row r="389" spans="1:3" x14ac:dyDescent="0.25">
      <c r="A389" s="373"/>
      <c r="B389" s="373"/>
      <c r="C389" s="373"/>
    </row>
    <row r="390" spans="1:3" x14ac:dyDescent="0.25">
      <c r="A390" s="373"/>
      <c r="B390" s="373"/>
      <c r="C390" s="373"/>
    </row>
    <row r="391" spans="1:3" x14ac:dyDescent="0.25">
      <c r="A391" s="373"/>
      <c r="B391" s="373"/>
      <c r="C391" s="373"/>
    </row>
    <row r="392" spans="1:3" x14ac:dyDescent="0.25">
      <c r="A392" s="373"/>
      <c r="B392" s="373"/>
      <c r="C392" s="373"/>
    </row>
    <row r="393" spans="1:3" x14ac:dyDescent="0.25">
      <c r="A393" s="373"/>
      <c r="B393" s="373"/>
      <c r="C393" s="373"/>
    </row>
    <row r="394" spans="1:3" x14ac:dyDescent="0.25">
      <c r="A394" s="373"/>
      <c r="B394" s="373"/>
      <c r="C394" s="373"/>
    </row>
    <row r="395" spans="1:3" x14ac:dyDescent="0.25">
      <c r="A395" s="373"/>
      <c r="B395" s="373"/>
      <c r="C395" s="373"/>
    </row>
    <row r="396" spans="1:3" x14ac:dyDescent="0.25">
      <c r="A396" s="373"/>
      <c r="B396" s="373"/>
      <c r="C396" s="373"/>
    </row>
    <row r="397" spans="1:3" x14ac:dyDescent="0.25">
      <c r="A397" s="373"/>
      <c r="B397" s="373"/>
      <c r="C397" s="373"/>
    </row>
    <row r="398" spans="1:3" x14ac:dyDescent="0.25">
      <c r="A398" s="373"/>
      <c r="B398" s="373"/>
      <c r="C398" s="373"/>
    </row>
    <row r="399" spans="1:3" x14ac:dyDescent="0.25">
      <c r="A399" s="373"/>
      <c r="B399" s="373"/>
      <c r="C399" s="373"/>
    </row>
    <row r="400" spans="1:3" x14ac:dyDescent="0.25">
      <c r="A400" s="373"/>
      <c r="B400" s="373"/>
      <c r="C400" s="373"/>
    </row>
    <row r="401" spans="1:3" x14ac:dyDescent="0.25">
      <c r="A401" s="373"/>
      <c r="B401" s="373"/>
      <c r="C401" s="373"/>
    </row>
    <row r="402" spans="1:3" x14ac:dyDescent="0.25">
      <c r="A402" s="373"/>
      <c r="B402" s="373"/>
      <c r="C402" s="373"/>
    </row>
    <row r="403" spans="1:3" x14ac:dyDescent="0.25">
      <c r="A403" s="373"/>
      <c r="B403" s="373"/>
      <c r="C403" s="373"/>
    </row>
    <row r="404" spans="1:3" x14ac:dyDescent="0.25">
      <c r="A404" s="373"/>
      <c r="B404" s="373"/>
      <c r="C404" s="373"/>
    </row>
    <row r="405" spans="1:3" x14ac:dyDescent="0.25">
      <c r="A405" s="373"/>
      <c r="B405" s="373"/>
      <c r="C405" s="373"/>
    </row>
    <row r="406" spans="1:3" x14ac:dyDescent="0.25">
      <c r="A406" s="373"/>
      <c r="B406" s="373"/>
      <c r="C406" s="373"/>
    </row>
    <row r="407" spans="1:3" x14ac:dyDescent="0.25">
      <c r="A407" s="373"/>
      <c r="B407" s="373"/>
      <c r="C407" s="373"/>
    </row>
    <row r="408" spans="1:3" x14ac:dyDescent="0.25">
      <c r="A408" s="373"/>
      <c r="B408" s="373"/>
      <c r="C408" s="373"/>
    </row>
    <row r="409" spans="1:3" x14ac:dyDescent="0.25">
      <c r="A409" s="373"/>
      <c r="B409" s="373"/>
      <c r="C409" s="373"/>
    </row>
    <row r="410" spans="1:3" x14ac:dyDescent="0.25">
      <c r="A410" s="373"/>
      <c r="B410" s="373"/>
      <c r="C410" s="373"/>
    </row>
    <row r="411" spans="1:3" x14ac:dyDescent="0.25">
      <c r="A411" s="373"/>
      <c r="B411" s="373"/>
      <c r="C411" s="373"/>
    </row>
    <row r="412" spans="1:3" x14ac:dyDescent="0.25">
      <c r="A412" s="373"/>
      <c r="B412" s="373"/>
      <c r="C412" s="373"/>
    </row>
    <row r="413" spans="1:3" x14ac:dyDescent="0.25">
      <c r="A413" s="373"/>
      <c r="B413" s="373"/>
      <c r="C413" s="373"/>
    </row>
    <row r="414" spans="1:3" x14ac:dyDescent="0.25">
      <c r="A414" s="373"/>
      <c r="B414" s="373"/>
      <c r="C414" s="373"/>
    </row>
    <row r="415" spans="1:3" x14ac:dyDescent="0.25">
      <c r="A415" s="373"/>
      <c r="B415" s="373"/>
      <c r="C415" s="373"/>
    </row>
    <row r="416" spans="1:3" x14ac:dyDescent="0.25">
      <c r="A416" s="373"/>
      <c r="B416" s="373"/>
      <c r="C416" s="373"/>
    </row>
    <row r="417" spans="1:3" x14ac:dyDescent="0.25">
      <c r="A417" s="373"/>
      <c r="B417" s="373"/>
      <c r="C417" s="373"/>
    </row>
    <row r="418" spans="1:3" x14ac:dyDescent="0.25">
      <c r="A418" s="373"/>
      <c r="B418" s="373"/>
      <c r="C418" s="373"/>
    </row>
    <row r="419" spans="1:3" x14ac:dyDescent="0.25">
      <c r="A419" s="373"/>
      <c r="B419" s="373"/>
      <c r="C419" s="373"/>
    </row>
    <row r="420" spans="1:3" x14ac:dyDescent="0.25">
      <c r="A420" s="373"/>
      <c r="B420" s="373"/>
      <c r="C420" s="373"/>
    </row>
    <row r="421" spans="1:3" x14ac:dyDescent="0.25">
      <c r="A421" s="373"/>
      <c r="B421" s="373"/>
      <c r="C421" s="373"/>
    </row>
    <row r="422" spans="1:3" x14ac:dyDescent="0.25">
      <c r="A422" s="373"/>
      <c r="B422" s="373"/>
      <c r="C422" s="373"/>
    </row>
    <row r="423" spans="1:3" x14ac:dyDescent="0.25">
      <c r="A423" s="373"/>
      <c r="B423" s="373"/>
      <c r="C423" s="373"/>
    </row>
    <row r="424" spans="1:3" x14ac:dyDescent="0.25">
      <c r="A424" s="373"/>
      <c r="B424" s="373"/>
      <c r="C424" s="373"/>
    </row>
    <row r="425" spans="1:3" x14ac:dyDescent="0.25">
      <c r="A425" s="373"/>
      <c r="B425" s="373"/>
      <c r="C425" s="373"/>
    </row>
    <row r="426" spans="1:3" x14ac:dyDescent="0.25">
      <c r="A426" s="373"/>
      <c r="B426" s="373"/>
      <c r="C426" s="373"/>
    </row>
    <row r="427" spans="1:3" x14ac:dyDescent="0.25">
      <c r="A427" s="373"/>
      <c r="B427" s="373"/>
      <c r="C427" s="373"/>
    </row>
    <row r="428" spans="1:3" x14ac:dyDescent="0.25">
      <c r="A428" s="373"/>
      <c r="B428" s="373"/>
      <c r="C428" s="373"/>
    </row>
    <row r="429" spans="1:3" x14ac:dyDescent="0.25">
      <c r="A429" s="373"/>
      <c r="B429" s="373"/>
      <c r="C429" s="373"/>
    </row>
    <row r="430" spans="1:3" x14ac:dyDescent="0.25">
      <c r="A430" s="373"/>
      <c r="B430" s="373"/>
      <c r="C430" s="373"/>
    </row>
    <row r="431" spans="1:3" x14ac:dyDescent="0.25">
      <c r="A431" s="373"/>
      <c r="B431" s="373"/>
      <c r="C431" s="373"/>
    </row>
    <row r="432" spans="1:3" x14ac:dyDescent="0.25">
      <c r="A432" s="373"/>
      <c r="B432" s="373"/>
      <c r="C432" s="373"/>
    </row>
    <row r="433" spans="1:3" x14ac:dyDescent="0.25">
      <c r="A433" s="373"/>
      <c r="B433" s="373"/>
      <c r="C433" s="373"/>
    </row>
    <row r="434" spans="1:3" x14ac:dyDescent="0.25">
      <c r="A434" s="373"/>
      <c r="B434" s="373"/>
      <c r="C434" s="373"/>
    </row>
    <row r="435" spans="1:3" x14ac:dyDescent="0.25">
      <c r="A435" s="373"/>
      <c r="B435" s="373"/>
      <c r="C435" s="373"/>
    </row>
    <row r="436" spans="1:3" x14ac:dyDescent="0.25">
      <c r="A436" s="373"/>
      <c r="B436" s="373"/>
      <c r="C436" s="373"/>
    </row>
    <row r="437" spans="1:3" x14ac:dyDescent="0.25">
      <c r="A437" s="373"/>
      <c r="B437" s="373"/>
      <c r="C437" s="373"/>
    </row>
    <row r="438" spans="1:3" x14ac:dyDescent="0.25">
      <c r="A438" s="373"/>
      <c r="B438" s="373"/>
      <c r="C438" s="373"/>
    </row>
    <row r="439" spans="1:3" x14ac:dyDescent="0.25">
      <c r="A439" s="373"/>
      <c r="B439" s="373"/>
      <c r="C439" s="373"/>
    </row>
    <row r="440" spans="1:3" x14ac:dyDescent="0.25">
      <c r="A440" s="373"/>
      <c r="B440" s="373"/>
      <c r="C440" s="373"/>
    </row>
    <row r="441" spans="1:3" x14ac:dyDescent="0.25">
      <c r="A441" s="373"/>
      <c r="B441" s="373"/>
      <c r="C441" s="373"/>
    </row>
    <row r="442" spans="1:3" x14ac:dyDescent="0.25">
      <c r="A442" s="373"/>
      <c r="B442" s="373"/>
      <c r="C442" s="373"/>
    </row>
    <row r="443" spans="1:3" x14ac:dyDescent="0.25">
      <c r="A443" s="373"/>
      <c r="B443" s="373"/>
      <c r="C443" s="373"/>
    </row>
    <row r="444" spans="1:3" x14ac:dyDescent="0.25">
      <c r="A444" s="373"/>
      <c r="B444" s="373"/>
      <c r="C444" s="373"/>
    </row>
    <row r="445" spans="1:3" x14ac:dyDescent="0.25">
      <c r="A445" s="373"/>
      <c r="B445" s="373"/>
      <c r="C445" s="373"/>
    </row>
    <row r="446" spans="1:3" x14ac:dyDescent="0.25">
      <c r="A446" s="373"/>
      <c r="B446" s="373"/>
      <c r="C446" s="373"/>
    </row>
    <row r="447" spans="1:3" x14ac:dyDescent="0.25">
      <c r="A447" s="373"/>
      <c r="B447" s="373"/>
      <c r="C447" s="373"/>
    </row>
    <row r="448" spans="1:3" x14ac:dyDescent="0.25">
      <c r="A448" s="373"/>
      <c r="B448" s="373"/>
      <c r="C448" s="373"/>
    </row>
    <row r="449" spans="1:3" x14ac:dyDescent="0.25">
      <c r="A449" s="373"/>
      <c r="B449" s="373"/>
      <c r="C449" s="373"/>
    </row>
    <row r="450" spans="1:3" x14ac:dyDescent="0.25">
      <c r="A450" s="373"/>
      <c r="B450" s="373"/>
      <c r="C450" s="373"/>
    </row>
    <row r="451" spans="1:3" x14ac:dyDescent="0.25">
      <c r="A451" s="373"/>
      <c r="B451" s="373"/>
      <c r="C451" s="373"/>
    </row>
    <row r="452" spans="1:3" x14ac:dyDescent="0.25">
      <c r="A452" s="373"/>
      <c r="B452" s="373"/>
      <c r="C452" s="373"/>
    </row>
    <row r="453" spans="1:3" x14ac:dyDescent="0.25">
      <c r="A453" s="373"/>
      <c r="B453" s="373"/>
      <c r="C453" s="373"/>
    </row>
    <row r="454" spans="1:3" x14ac:dyDescent="0.25">
      <c r="A454" s="373"/>
      <c r="B454" s="373"/>
      <c r="C454" s="373"/>
    </row>
    <row r="455" spans="1:3" x14ac:dyDescent="0.25">
      <c r="A455" s="373"/>
      <c r="B455" s="373"/>
      <c r="C455" s="373"/>
    </row>
    <row r="456" spans="1:3" x14ac:dyDescent="0.25">
      <c r="A456" s="373"/>
      <c r="B456" s="373"/>
      <c r="C456" s="373"/>
    </row>
    <row r="457" spans="1:3" x14ac:dyDescent="0.25">
      <c r="A457" s="373"/>
      <c r="B457" s="373"/>
      <c r="C457" s="373"/>
    </row>
    <row r="458" spans="1:3" x14ac:dyDescent="0.25">
      <c r="A458" s="373"/>
      <c r="B458" s="373"/>
      <c r="C458" s="373"/>
    </row>
    <row r="459" spans="1:3" x14ac:dyDescent="0.25">
      <c r="A459" s="373"/>
      <c r="B459" s="373"/>
      <c r="C459" s="373"/>
    </row>
    <row r="460" spans="1:3" x14ac:dyDescent="0.25">
      <c r="A460" s="373"/>
      <c r="B460" s="373"/>
      <c r="C460" s="373"/>
    </row>
    <row r="461" spans="1:3" x14ac:dyDescent="0.25">
      <c r="A461" s="373"/>
      <c r="B461" s="373"/>
      <c r="C461" s="373"/>
    </row>
    <row r="462" spans="1:3" x14ac:dyDescent="0.25">
      <c r="A462" s="373"/>
      <c r="B462" s="373"/>
      <c r="C462" s="373"/>
    </row>
    <row r="463" spans="1:3" x14ac:dyDescent="0.25">
      <c r="A463" s="373"/>
      <c r="B463" s="373"/>
      <c r="C463" s="373"/>
    </row>
    <row r="464" spans="1:3" x14ac:dyDescent="0.25">
      <c r="A464" s="373"/>
      <c r="B464" s="373"/>
      <c r="C464" s="373"/>
    </row>
    <row r="465" spans="1:3" x14ac:dyDescent="0.25">
      <c r="A465" s="373"/>
      <c r="B465" s="373"/>
      <c r="C465" s="373"/>
    </row>
    <row r="466" spans="1:3" x14ac:dyDescent="0.25">
      <c r="A466" s="373"/>
      <c r="B466" s="373"/>
      <c r="C466" s="373"/>
    </row>
    <row r="467" spans="1:3" x14ac:dyDescent="0.25">
      <c r="A467" s="373"/>
      <c r="B467" s="373"/>
      <c r="C467" s="373"/>
    </row>
    <row r="468" spans="1:3" x14ac:dyDescent="0.25">
      <c r="A468" s="373"/>
      <c r="B468" s="373"/>
      <c r="C468" s="373"/>
    </row>
    <row r="469" spans="1:3" x14ac:dyDescent="0.25">
      <c r="A469" s="373"/>
      <c r="B469" s="373"/>
      <c r="C469" s="373"/>
    </row>
    <row r="470" spans="1:3" x14ac:dyDescent="0.25">
      <c r="A470" s="373"/>
      <c r="B470" s="373"/>
      <c r="C470" s="373"/>
    </row>
    <row r="471" spans="1:3" x14ac:dyDescent="0.25">
      <c r="A471" s="373"/>
      <c r="B471" s="373"/>
      <c r="C471" s="373"/>
    </row>
    <row r="472" spans="1:3" x14ac:dyDescent="0.25">
      <c r="A472" s="373"/>
      <c r="B472" s="373"/>
      <c r="C472" s="373"/>
    </row>
    <row r="473" spans="1:3" x14ac:dyDescent="0.25">
      <c r="A473" s="373"/>
      <c r="B473" s="373"/>
      <c r="C473" s="373"/>
    </row>
    <row r="474" spans="1:3" x14ac:dyDescent="0.25">
      <c r="A474" s="373"/>
      <c r="B474" s="373"/>
      <c r="C474" s="373"/>
    </row>
    <row r="475" spans="1:3" x14ac:dyDescent="0.25">
      <c r="A475" s="373"/>
      <c r="B475" s="373"/>
      <c r="C475" s="373"/>
    </row>
    <row r="476" spans="1:3" x14ac:dyDescent="0.25">
      <c r="A476" s="665"/>
      <c r="B476" s="666"/>
      <c r="C476" s="666"/>
    </row>
    <row r="477" spans="1:3" x14ac:dyDescent="0.25">
      <c r="A477" s="665"/>
      <c r="B477" s="666"/>
      <c r="C477" s="666"/>
    </row>
    <row r="478" spans="1:3" x14ac:dyDescent="0.25">
      <c r="A478" s="666"/>
      <c r="B478" s="666"/>
      <c r="C478" s="666"/>
    </row>
    <row r="479" spans="1:3" x14ac:dyDescent="0.25">
      <c r="A479" s="665"/>
      <c r="B479" s="666"/>
      <c r="C479" s="666"/>
    </row>
    <row r="480" spans="1:3" x14ac:dyDescent="0.25">
      <c r="A480" s="665"/>
      <c r="B480" s="666"/>
      <c r="C480" s="666"/>
    </row>
    <row r="481" spans="1:3" x14ac:dyDescent="0.25">
      <c r="A481" s="665"/>
      <c r="B481" s="666"/>
      <c r="C481" s="666"/>
    </row>
    <row r="482" spans="1:3" x14ac:dyDescent="0.25">
      <c r="A482" s="665"/>
      <c r="B482" s="666"/>
      <c r="C482" s="666"/>
    </row>
    <row r="483" spans="1:3" x14ac:dyDescent="0.25">
      <c r="A483" s="666"/>
      <c r="B483" s="666"/>
      <c r="C483" s="666"/>
    </row>
    <row r="484" spans="1:3" x14ac:dyDescent="0.25">
      <c r="A484" s="665"/>
      <c r="B484" s="666"/>
      <c r="C484" s="666"/>
    </row>
    <row r="485" spans="1:3" x14ac:dyDescent="0.25">
      <c r="A485" s="665"/>
      <c r="B485" s="666"/>
      <c r="C485" s="666"/>
    </row>
    <row r="486" spans="1:3" x14ac:dyDescent="0.25">
      <c r="A486" s="665"/>
      <c r="B486" s="666"/>
      <c r="C486" s="666"/>
    </row>
    <row r="487" spans="1:3" x14ac:dyDescent="0.25">
      <c r="A487" s="665"/>
      <c r="B487" s="666"/>
      <c r="C487" s="666"/>
    </row>
    <row r="488" spans="1:3" x14ac:dyDescent="0.25">
      <c r="A488" s="665"/>
      <c r="B488" s="666"/>
      <c r="C488" s="667"/>
    </row>
    <row r="489" spans="1:3" x14ac:dyDescent="0.25">
      <c r="A489" s="673"/>
      <c r="B489" s="672"/>
      <c r="C489" s="672"/>
    </row>
    <row r="490" spans="1:3" x14ac:dyDescent="0.25">
      <c r="A490" s="665"/>
      <c r="B490" s="666"/>
      <c r="C490" s="666"/>
    </row>
    <row r="491" spans="1:3" x14ac:dyDescent="0.25">
      <c r="A491" s="665"/>
      <c r="B491" s="666"/>
      <c r="C491" s="666"/>
    </row>
    <row r="492" spans="1:3" x14ac:dyDescent="0.25">
      <c r="A492" s="665"/>
      <c r="B492" s="667"/>
      <c r="C492" s="667"/>
    </row>
    <row r="493" spans="1:3" x14ac:dyDescent="0.25">
      <c r="A493" s="665"/>
      <c r="B493" s="666"/>
      <c r="C493" s="668"/>
    </row>
    <row r="494" spans="1:3" x14ac:dyDescent="0.25">
      <c r="A494" s="665"/>
      <c r="B494" s="666"/>
      <c r="C494" s="668"/>
    </row>
    <row r="495" spans="1:3" x14ac:dyDescent="0.25">
      <c r="A495" s="665"/>
      <c r="B495" s="666"/>
      <c r="C495" s="668"/>
    </row>
    <row r="496" spans="1:3" x14ac:dyDescent="0.25">
      <c r="A496" s="665"/>
      <c r="B496" s="666"/>
      <c r="C496" s="666"/>
    </row>
    <row r="497" spans="1:3" x14ac:dyDescent="0.25">
      <c r="A497" s="665"/>
      <c r="B497" s="666"/>
      <c r="C497" s="666"/>
    </row>
    <row r="498" spans="1:3" x14ac:dyDescent="0.25">
      <c r="A498" s="665"/>
      <c r="B498" s="666"/>
      <c r="C498" s="666"/>
    </row>
    <row r="499" spans="1:3" x14ac:dyDescent="0.25">
      <c r="A499" s="665"/>
      <c r="B499" s="666"/>
      <c r="C499" s="666"/>
    </row>
    <row r="500" spans="1:3" x14ac:dyDescent="0.25">
      <c r="A500" s="665"/>
      <c r="B500" s="666"/>
      <c r="C500" s="666"/>
    </row>
    <row r="501" spans="1:3" x14ac:dyDescent="0.25">
      <c r="A501" s="665"/>
      <c r="B501" s="666"/>
      <c r="C501" s="666"/>
    </row>
    <row r="502" spans="1:3" x14ac:dyDescent="0.25">
      <c r="A502" s="665"/>
      <c r="B502" s="673"/>
      <c r="C502" s="673"/>
    </row>
    <row r="503" spans="1:3" x14ac:dyDescent="0.25">
      <c r="A503" s="666"/>
      <c r="B503" s="666"/>
      <c r="C503" s="667"/>
    </row>
    <row r="504" spans="1:3" x14ac:dyDescent="0.25">
      <c r="A504" s="666"/>
      <c r="B504" s="666"/>
      <c r="C504" s="666"/>
    </row>
    <row r="505" spans="1:3" x14ac:dyDescent="0.25">
      <c r="A505" s="665"/>
      <c r="B505" s="666"/>
      <c r="C505" s="666"/>
    </row>
    <row r="506" spans="1:3" x14ac:dyDescent="0.25">
      <c r="A506" s="665"/>
      <c r="B506" s="666"/>
      <c r="C506" s="666"/>
    </row>
    <row r="507" spans="1:3" x14ac:dyDescent="0.25">
      <c r="A507" s="665"/>
      <c r="B507" s="666"/>
      <c r="C507" s="666"/>
    </row>
    <row r="508" spans="1:3" x14ac:dyDescent="0.25">
      <c r="A508" s="666"/>
      <c r="B508" s="666"/>
      <c r="C508" s="666"/>
    </row>
    <row r="509" spans="1:3" x14ac:dyDescent="0.25">
      <c r="A509" s="665"/>
      <c r="B509" s="666"/>
      <c r="C509" s="666"/>
    </row>
    <row r="510" spans="1:3" x14ac:dyDescent="0.25">
      <c r="A510" s="666"/>
      <c r="B510" s="666"/>
      <c r="C510" s="666"/>
    </row>
    <row r="511" spans="1:3" x14ac:dyDescent="0.25">
      <c r="A511" s="671"/>
      <c r="B511" s="672"/>
      <c r="C511" s="672"/>
    </row>
    <row r="512" spans="1:3" x14ac:dyDescent="0.25">
      <c r="A512" s="671"/>
      <c r="B512" s="672"/>
      <c r="C512" s="672"/>
    </row>
    <row r="513" spans="1:3" x14ac:dyDescent="0.25">
      <c r="A513" s="665"/>
      <c r="B513" s="666"/>
      <c r="C513" s="666"/>
    </row>
    <row r="514" spans="1:3" x14ac:dyDescent="0.25">
      <c r="A514" s="666"/>
      <c r="B514" s="666"/>
      <c r="C514" s="666"/>
    </row>
    <row r="515" spans="1:3" x14ac:dyDescent="0.25">
      <c r="A515" s="665"/>
      <c r="B515" s="666"/>
      <c r="C515" s="666"/>
    </row>
    <row r="516" spans="1:3" x14ac:dyDescent="0.25">
      <c r="A516" s="665"/>
      <c r="B516" s="666"/>
      <c r="C516" s="666"/>
    </row>
    <row r="517" spans="1:3" x14ac:dyDescent="0.25">
      <c r="A517" s="665"/>
      <c r="B517" s="666"/>
      <c r="C517" s="666"/>
    </row>
    <row r="518" spans="1:3" x14ac:dyDescent="0.25">
      <c r="A518" s="666"/>
      <c r="B518" s="666"/>
      <c r="C518" s="666"/>
    </row>
    <row r="519" spans="1:3" x14ac:dyDescent="0.25">
      <c r="A519" s="665"/>
      <c r="B519" s="666"/>
      <c r="C519" s="666"/>
    </row>
    <row r="520" spans="1:3" x14ac:dyDescent="0.25">
      <c r="A520" s="665"/>
      <c r="B520" s="666"/>
      <c r="C520" s="666"/>
    </row>
    <row r="521" spans="1:3" x14ac:dyDescent="0.25">
      <c r="A521" s="665"/>
      <c r="B521" s="666"/>
      <c r="C521" s="666"/>
    </row>
    <row r="522" spans="1:3" x14ac:dyDescent="0.25">
      <c r="A522" s="666"/>
      <c r="B522" s="666"/>
      <c r="C522" s="666"/>
    </row>
    <row r="523" spans="1:3" x14ac:dyDescent="0.25">
      <c r="A523" s="666"/>
      <c r="B523" s="666"/>
      <c r="C523" s="666"/>
    </row>
    <row r="524" spans="1:3" x14ac:dyDescent="0.25">
      <c r="A524" s="666"/>
      <c r="B524" s="666"/>
      <c r="C524" s="666"/>
    </row>
    <row r="525" spans="1:3" x14ac:dyDescent="0.25">
      <c r="A525" s="666"/>
      <c r="B525" s="666"/>
      <c r="C525" s="666"/>
    </row>
    <row r="526" spans="1:3" x14ac:dyDescent="0.25">
      <c r="A526" s="666"/>
      <c r="B526" s="666"/>
      <c r="C526" s="666"/>
    </row>
    <row r="527" spans="1:3" x14ac:dyDescent="0.25">
      <c r="A527" s="666"/>
      <c r="B527" s="666"/>
      <c r="C527" s="666"/>
    </row>
    <row r="528" spans="1:3" x14ac:dyDescent="0.25">
      <c r="A528" s="666"/>
      <c r="B528" s="666"/>
      <c r="C528" s="666"/>
    </row>
    <row r="529" spans="1:3" x14ac:dyDescent="0.25">
      <c r="A529" s="666"/>
      <c r="B529" s="666"/>
      <c r="C529" s="666"/>
    </row>
    <row r="530" spans="1:3" x14ac:dyDescent="0.25">
      <c r="A530" s="666"/>
      <c r="B530" s="666"/>
      <c r="C530" s="666"/>
    </row>
    <row r="531" spans="1:3" x14ac:dyDescent="0.25">
      <c r="A531" s="666"/>
      <c r="B531" s="666"/>
      <c r="C531" s="666"/>
    </row>
    <row r="532" spans="1:3" x14ac:dyDescent="0.25">
      <c r="A532" s="666"/>
      <c r="B532" s="666"/>
      <c r="C532" s="666"/>
    </row>
    <row r="533" spans="1:3" x14ac:dyDescent="0.25">
      <c r="A533" s="666"/>
      <c r="B533" s="666"/>
      <c r="C533" s="666"/>
    </row>
    <row r="534" spans="1:3" x14ac:dyDescent="0.25">
      <c r="A534" s="666"/>
      <c r="B534" s="666"/>
      <c r="C534" s="666"/>
    </row>
    <row r="535" spans="1:3" x14ac:dyDescent="0.25">
      <c r="A535" s="666"/>
      <c r="B535" s="666"/>
      <c r="C535" s="666"/>
    </row>
    <row r="536" spans="1:3" x14ac:dyDescent="0.25">
      <c r="A536" s="666"/>
      <c r="B536" s="666"/>
      <c r="C536" s="666"/>
    </row>
    <row r="537" spans="1:3" x14ac:dyDescent="0.25">
      <c r="A537" s="666"/>
      <c r="B537" s="666"/>
      <c r="C537" s="666"/>
    </row>
    <row r="538" spans="1:3" x14ac:dyDescent="0.25">
      <c r="A538" s="666"/>
      <c r="B538" s="666"/>
      <c r="C538" s="666"/>
    </row>
    <row r="539" spans="1:3" x14ac:dyDescent="0.25">
      <c r="A539" s="666"/>
      <c r="B539" s="666"/>
      <c r="C539" s="666"/>
    </row>
    <row r="540" spans="1:3" x14ac:dyDescent="0.25">
      <c r="A540" s="666"/>
      <c r="B540" s="666"/>
      <c r="C540" s="666"/>
    </row>
    <row r="541" spans="1:3" x14ac:dyDescent="0.25">
      <c r="A541" s="666"/>
      <c r="B541" s="666"/>
      <c r="C541" s="666"/>
    </row>
    <row r="542" spans="1:3" x14ac:dyDescent="0.25">
      <c r="A542" s="666"/>
      <c r="B542" s="666"/>
      <c r="C542" s="666"/>
    </row>
    <row r="543" spans="1:3" x14ac:dyDescent="0.25">
      <c r="A543" s="670"/>
      <c r="B543" s="666"/>
      <c r="C543" s="666"/>
    </row>
    <row r="544" spans="1:3" x14ac:dyDescent="0.25">
      <c r="A544" s="665"/>
      <c r="B544" s="666"/>
      <c r="C544" s="666"/>
    </row>
    <row r="545" spans="1:3" x14ac:dyDescent="0.25">
      <c r="A545" s="665"/>
      <c r="B545" s="666"/>
      <c r="C545" s="666"/>
    </row>
    <row r="546" spans="1:3" x14ac:dyDescent="0.25">
      <c r="A546" s="665"/>
      <c r="B546" s="666"/>
      <c r="C546" s="666"/>
    </row>
    <row r="547" spans="1:3" x14ac:dyDescent="0.25">
      <c r="A547" s="671"/>
      <c r="B547" s="672"/>
      <c r="C547" s="672"/>
    </row>
    <row r="548" spans="1:3" x14ac:dyDescent="0.25">
      <c r="A548" s="665"/>
      <c r="B548" s="666"/>
      <c r="C548" s="666"/>
    </row>
    <row r="549" spans="1:3" x14ac:dyDescent="0.25">
      <c r="A549" s="665"/>
      <c r="B549" s="666"/>
      <c r="C549" s="666"/>
    </row>
    <row r="550" spans="1:3" x14ac:dyDescent="0.25">
      <c r="A550" s="665"/>
      <c r="B550" s="666"/>
      <c r="C550" s="666"/>
    </row>
    <row r="551" spans="1:3" x14ac:dyDescent="0.25">
      <c r="A551" s="665"/>
      <c r="B551" s="666"/>
      <c r="C551" s="666"/>
    </row>
    <row r="552" spans="1:3" x14ac:dyDescent="0.25">
      <c r="A552" s="665"/>
      <c r="B552" s="666"/>
      <c r="C552" s="666"/>
    </row>
    <row r="553" spans="1:3" x14ac:dyDescent="0.25">
      <c r="A553" s="665"/>
      <c r="B553" s="666"/>
      <c r="C553" s="666"/>
    </row>
    <row r="554" spans="1:3" x14ac:dyDescent="0.25">
      <c r="A554" s="665"/>
      <c r="B554" s="666"/>
      <c r="C554" s="666"/>
    </row>
    <row r="555" spans="1:3" x14ac:dyDescent="0.25">
      <c r="A555" s="665"/>
      <c r="B555" s="666"/>
      <c r="C555" s="666"/>
    </row>
    <row r="556" spans="1:3" x14ac:dyDescent="0.25">
      <c r="A556" s="665"/>
      <c r="B556" s="666"/>
      <c r="C556" s="666"/>
    </row>
    <row r="557" spans="1:3" x14ac:dyDescent="0.25">
      <c r="A557" s="670"/>
      <c r="B557" s="666"/>
      <c r="C557" s="666"/>
    </row>
    <row r="558" spans="1:3" x14ac:dyDescent="0.25">
      <c r="A558" s="670"/>
      <c r="B558" s="666"/>
      <c r="C558" s="666"/>
    </row>
    <row r="559" spans="1:3" x14ac:dyDescent="0.25">
      <c r="A559" s="670"/>
      <c r="B559" s="666"/>
      <c r="C559" s="666"/>
    </row>
    <row r="560" spans="1:3" x14ac:dyDescent="0.25">
      <c r="A560" s="670"/>
      <c r="B560" s="666"/>
      <c r="C560" s="666"/>
    </row>
    <row r="561" spans="1:3" x14ac:dyDescent="0.25">
      <c r="A561" s="670"/>
      <c r="B561" s="666"/>
      <c r="C561" s="666"/>
    </row>
    <row r="562" spans="1:3" x14ac:dyDescent="0.25">
      <c r="A562" s="670"/>
      <c r="B562" s="666"/>
      <c r="C562" s="666"/>
    </row>
    <row r="563" spans="1:3" x14ac:dyDescent="0.25">
      <c r="A563" s="670"/>
      <c r="B563" s="666"/>
      <c r="C563" s="666"/>
    </row>
    <row r="564" spans="1:3" x14ac:dyDescent="0.25">
      <c r="A564" s="670"/>
      <c r="B564" s="666"/>
      <c r="C564" s="666"/>
    </row>
    <row r="565" spans="1:3" x14ac:dyDescent="0.25">
      <c r="A565" s="670"/>
      <c r="B565" s="666"/>
      <c r="C565" s="666"/>
    </row>
    <row r="566" spans="1:3" x14ac:dyDescent="0.25">
      <c r="A566" s="665"/>
      <c r="B566" s="666"/>
      <c r="C566" s="666"/>
    </row>
    <row r="567" spans="1:3" x14ac:dyDescent="0.25">
      <c r="A567" s="665"/>
      <c r="B567" s="666"/>
      <c r="C567" s="666"/>
    </row>
    <row r="568" spans="1:3" x14ac:dyDescent="0.25">
      <c r="A568" s="670"/>
      <c r="B568" s="666"/>
      <c r="C568" s="666"/>
    </row>
    <row r="569" spans="1:3" x14ac:dyDescent="0.25">
      <c r="A569" s="670"/>
      <c r="B569" s="666"/>
      <c r="C569" s="666"/>
    </row>
    <row r="570" spans="1:3" x14ac:dyDescent="0.25">
      <c r="A570" s="670"/>
      <c r="B570" s="666"/>
      <c r="C570" s="666"/>
    </row>
    <row r="571" spans="1:3" x14ac:dyDescent="0.25">
      <c r="A571" s="665"/>
      <c r="B571" s="666"/>
      <c r="C571" s="666"/>
    </row>
    <row r="572" spans="1:3" x14ac:dyDescent="0.25">
      <c r="A572" s="665"/>
      <c r="B572" s="666"/>
      <c r="C572" s="666"/>
    </row>
    <row r="573" spans="1:3" x14ac:dyDescent="0.25">
      <c r="A573" s="665"/>
      <c r="B573" s="666"/>
      <c r="C573" s="666"/>
    </row>
    <row r="574" spans="1:3" x14ac:dyDescent="0.25">
      <c r="A574" s="665"/>
      <c r="B574" s="666"/>
      <c r="C574" s="666"/>
    </row>
    <row r="575" spans="1:3" x14ac:dyDescent="0.25">
      <c r="A575" s="665"/>
      <c r="B575" s="666"/>
      <c r="C575" s="666"/>
    </row>
    <row r="576" spans="1:3" x14ac:dyDescent="0.25">
      <c r="A576" s="665"/>
      <c r="B576" s="666"/>
      <c r="C576" s="666"/>
    </row>
    <row r="577" spans="1:3" x14ac:dyDescent="0.25">
      <c r="A577" s="665"/>
      <c r="B577" s="666"/>
      <c r="C577" s="666"/>
    </row>
    <row r="578" spans="1:3" x14ac:dyDescent="0.25">
      <c r="A578" s="665"/>
      <c r="B578" s="666"/>
      <c r="C578" s="666"/>
    </row>
    <row r="579" spans="1:3" x14ac:dyDescent="0.25">
      <c r="A579" s="665"/>
      <c r="B579" s="666"/>
      <c r="C579" s="666"/>
    </row>
    <row r="580" spans="1:3" x14ac:dyDescent="0.25">
      <c r="A580" s="665"/>
      <c r="B580" s="666"/>
      <c r="C580" s="666"/>
    </row>
    <row r="581" spans="1:3" x14ac:dyDescent="0.25">
      <c r="A581" s="665"/>
      <c r="B581" s="666"/>
      <c r="C581" s="666"/>
    </row>
    <row r="582" spans="1:3" x14ac:dyDescent="0.25">
      <c r="A582" s="670"/>
      <c r="B582" s="666"/>
      <c r="C582" s="666"/>
    </row>
    <row r="583" spans="1:3" x14ac:dyDescent="0.25">
      <c r="A583" s="670"/>
      <c r="B583" s="666"/>
      <c r="C583" s="666"/>
    </row>
    <row r="584" spans="1:3" x14ac:dyDescent="0.25">
      <c r="A584" s="665"/>
      <c r="B584" s="666"/>
      <c r="C584" s="666"/>
    </row>
    <row r="585" spans="1:3" x14ac:dyDescent="0.25">
      <c r="A585" s="665"/>
      <c r="B585" s="666"/>
      <c r="C585" s="666"/>
    </row>
    <row r="586" spans="1:3" x14ac:dyDescent="0.25">
      <c r="A586" s="665"/>
      <c r="B586" s="666"/>
      <c r="C586" s="666"/>
    </row>
    <row r="587" spans="1:3" x14ac:dyDescent="0.25">
      <c r="A587" s="665"/>
      <c r="B587" s="666"/>
      <c r="C587" s="666"/>
    </row>
    <row r="588" spans="1:3" x14ac:dyDescent="0.25">
      <c r="A588" s="665"/>
      <c r="B588" s="666"/>
      <c r="C588" s="666"/>
    </row>
    <row r="589" spans="1:3" x14ac:dyDescent="0.25">
      <c r="A589" s="665"/>
      <c r="B589" s="666"/>
      <c r="C589" s="666"/>
    </row>
    <row r="590" spans="1:3" x14ac:dyDescent="0.25">
      <c r="A590" s="665"/>
      <c r="B590" s="666"/>
      <c r="C590" s="666"/>
    </row>
    <row r="591" spans="1:3" x14ac:dyDescent="0.25">
      <c r="A591" s="665"/>
      <c r="B591" s="666"/>
      <c r="C591" s="666"/>
    </row>
    <row r="592" spans="1:3" x14ac:dyDescent="0.25">
      <c r="A592" s="665"/>
      <c r="B592" s="666"/>
      <c r="C592" s="666"/>
    </row>
    <row r="593" spans="1:3" x14ac:dyDescent="0.25">
      <c r="A593" s="671"/>
      <c r="B593" s="672"/>
      <c r="C593" s="672"/>
    </row>
    <row r="594" spans="1:3" x14ac:dyDescent="0.25">
      <c r="A594" s="666"/>
      <c r="B594" s="666"/>
      <c r="C594" s="666"/>
    </row>
    <row r="595" spans="1:3" x14ac:dyDescent="0.25">
      <c r="A595" s="666"/>
      <c r="B595" s="666"/>
      <c r="C595" s="666"/>
    </row>
    <row r="596" spans="1:3" x14ac:dyDescent="0.25">
      <c r="A596" s="666"/>
      <c r="B596" s="666"/>
      <c r="C596" s="666"/>
    </row>
    <row r="597" spans="1:3" x14ac:dyDescent="0.25">
      <c r="A597" s="666"/>
      <c r="B597" s="666"/>
      <c r="C597" s="666"/>
    </row>
    <row r="598" spans="1:3" x14ac:dyDescent="0.25">
      <c r="A598" s="666"/>
      <c r="B598" s="666"/>
      <c r="C598" s="666"/>
    </row>
    <row r="599" spans="1:3" x14ac:dyDescent="0.25">
      <c r="A599" s="666"/>
      <c r="B599" s="666"/>
      <c r="C599" s="666"/>
    </row>
    <row r="600" spans="1:3" x14ac:dyDescent="0.25">
      <c r="A600" s="666"/>
      <c r="B600" s="666"/>
      <c r="C600" s="666"/>
    </row>
    <row r="601" spans="1:3" x14ac:dyDescent="0.25">
      <c r="A601" s="666"/>
      <c r="B601" s="666"/>
      <c r="C601" s="666"/>
    </row>
    <row r="602" spans="1:3" x14ac:dyDescent="0.25">
      <c r="A602" s="666"/>
      <c r="B602" s="666"/>
      <c r="C602" s="666"/>
    </row>
    <row r="603" spans="1:3" x14ac:dyDescent="0.25">
      <c r="A603" s="666"/>
      <c r="B603" s="666"/>
      <c r="C603" s="666"/>
    </row>
    <row r="604" spans="1:3" x14ac:dyDescent="0.25">
      <c r="A604" s="666"/>
      <c r="B604" s="666"/>
      <c r="C604" s="666"/>
    </row>
    <row r="605" spans="1:3" x14ac:dyDescent="0.25">
      <c r="A605" s="666"/>
      <c r="B605" s="666"/>
      <c r="C605" s="666"/>
    </row>
    <row r="606" spans="1:3" x14ac:dyDescent="0.25">
      <c r="A606" s="666"/>
      <c r="B606" s="666"/>
      <c r="C606" s="666"/>
    </row>
    <row r="607" spans="1:3" x14ac:dyDescent="0.25">
      <c r="A607" s="666"/>
      <c r="B607" s="666"/>
      <c r="C607" s="666"/>
    </row>
    <row r="608" spans="1:3" x14ac:dyDescent="0.25">
      <c r="A608" s="666"/>
      <c r="B608" s="666"/>
      <c r="C608" s="666"/>
    </row>
    <row r="609" spans="1:3" x14ac:dyDescent="0.25">
      <c r="A609" s="666"/>
      <c r="B609" s="666"/>
      <c r="C609" s="666"/>
    </row>
    <row r="610" spans="1:3" x14ac:dyDescent="0.25">
      <c r="A610" s="666"/>
      <c r="B610" s="666"/>
      <c r="C610" s="666"/>
    </row>
    <row r="611" spans="1:3" x14ac:dyDescent="0.25">
      <c r="A611" s="666"/>
      <c r="B611" s="666"/>
      <c r="C611" s="666"/>
    </row>
    <row r="612" spans="1:3" x14ac:dyDescent="0.25">
      <c r="A612" s="666"/>
      <c r="B612" s="666"/>
      <c r="C612" s="666"/>
    </row>
    <row r="613" spans="1:3" x14ac:dyDescent="0.25">
      <c r="A613" s="666"/>
      <c r="B613" s="666"/>
      <c r="C613" s="666"/>
    </row>
    <row r="614" spans="1:3" x14ac:dyDescent="0.25">
      <c r="A614" s="666"/>
      <c r="B614" s="666"/>
      <c r="C614" s="666"/>
    </row>
    <row r="615" spans="1:3" x14ac:dyDescent="0.25">
      <c r="A615" s="665"/>
      <c r="B615" s="666"/>
      <c r="C615" s="666"/>
    </row>
    <row r="616" spans="1:3" x14ac:dyDescent="0.25">
      <c r="A616" s="665"/>
      <c r="B616" s="666"/>
      <c r="C616" s="666"/>
    </row>
    <row r="617" spans="1:3" x14ac:dyDescent="0.25">
      <c r="A617" s="665"/>
      <c r="B617" s="666"/>
      <c r="C617" s="666"/>
    </row>
    <row r="618" spans="1:3" x14ac:dyDescent="0.25">
      <c r="A618" s="665"/>
      <c r="B618" s="666"/>
      <c r="C618" s="666"/>
    </row>
    <row r="619" spans="1:3" x14ac:dyDescent="0.25">
      <c r="A619" s="666"/>
      <c r="B619" s="666"/>
      <c r="C619" s="666"/>
    </row>
    <row r="620" spans="1:3" x14ac:dyDescent="0.25">
      <c r="A620" s="665"/>
      <c r="B620" s="666"/>
      <c r="C620" s="666"/>
    </row>
    <row r="621" spans="1:3" x14ac:dyDescent="0.25">
      <c r="A621" s="665"/>
      <c r="B621" s="666"/>
      <c r="C621" s="666"/>
    </row>
    <row r="622" spans="1:3" x14ac:dyDescent="0.25">
      <c r="A622" s="671"/>
      <c r="B622" s="672"/>
      <c r="C622" s="672"/>
    </row>
    <row r="623" spans="1:3" x14ac:dyDescent="0.25">
      <c r="A623" s="666"/>
      <c r="B623" s="666"/>
      <c r="C623" s="666"/>
    </row>
    <row r="624" spans="1:3" x14ac:dyDescent="0.25">
      <c r="A624" s="666"/>
      <c r="B624" s="666"/>
      <c r="C624" s="666"/>
    </row>
    <row r="625" spans="1:3" x14ac:dyDescent="0.25">
      <c r="A625" s="665"/>
      <c r="B625" s="666"/>
      <c r="C625" s="666"/>
    </row>
    <row r="626" spans="1:3" x14ac:dyDescent="0.25">
      <c r="A626" s="665"/>
      <c r="B626" s="666"/>
      <c r="C626" s="666"/>
    </row>
    <row r="627" spans="1:3" x14ac:dyDescent="0.25">
      <c r="A627" s="671"/>
      <c r="B627" s="672"/>
      <c r="C627" s="672"/>
    </row>
    <row r="628" spans="1:3" x14ac:dyDescent="0.25">
      <c r="A628" s="665"/>
      <c r="B628" s="666"/>
      <c r="C628" s="666"/>
    </row>
    <row r="629" spans="1:3" x14ac:dyDescent="0.25">
      <c r="A629" s="671"/>
      <c r="B629" s="672"/>
      <c r="C629" s="672"/>
    </row>
    <row r="630" spans="1:3" x14ac:dyDescent="0.25">
      <c r="A630" s="665"/>
      <c r="B630" s="666"/>
      <c r="C630" s="666"/>
    </row>
    <row r="631" spans="1:3" x14ac:dyDescent="0.25">
      <c r="A631" s="671"/>
      <c r="B631" s="674"/>
      <c r="C631" s="674"/>
    </row>
    <row r="632" spans="1:3" x14ac:dyDescent="0.25">
      <c r="A632" s="665"/>
      <c r="B632" s="666"/>
      <c r="C632" s="666"/>
    </row>
    <row r="633" spans="1:3" x14ac:dyDescent="0.25">
      <c r="A633" s="665"/>
      <c r="B633" s="666"/>
      <c r="C633" s="666"/>
    </row>
    <row r="634" spans="1:3" x14ac:dyDescent="0.25">
      <c r="A634" s="665"/>
      <c r="B634" s="666"/>
      <c r="C634" s="666"/>
    </row>
    <row r="635" spans="1:3" x14ac:dyDescent="0.25">
      <c r="A635" s="665"/>
      <c r="B635" s="666"/>
      <c r="C635" s="666"/>
    </row>
    <row r="636" spans="1:3" x14ac:dyDescent="0.25">
      <c r="A636" s="665"/>
      <c r="B636" s="666"/>
      <c r="C636" s="668"/>
    </row>
    <row r="637" spans="1:3" x14ac:dyDescent="0.25">
      <c r="A637" s="665"/>
      <c r="B637" s="666"/>
      <c r="C637" s="668"/>
    </row>
    <row r="638" spans="1:3" x14ac:dyDescent="0.25">
      <c r="A638" s="665"/>
      <c r="B638" s="666"/>
      <c r="C638" s="668"/>
    </row>
    <row r="639" spans="1:3" x14ac:dyDescent="0.25">
      <c r="A639" s="665"/>
      <c r="B639" s="666"/>
      <c r="C639" s="666"/>
    </row>
    <row r="640" spans="1:3" x14ac:dyDescent="0.25">
      <c r="A640" s="665"/>
      <c r="B640" s="666"/>
      <c r="C640" s="666"/>
    </row>
    <row r="641" spans="1:3" x14ac:dyDescent="0.25">
      <c r="A641" s="665"/>
      <c r="B641" s="666"/>
      <c r="C641" s="666"/>
    </row>
    <row r="642" spans="1:3" x14ac:dyDescent="0.25">
      <c r="A642" s="665"/>
      <c r="B642" s="666"/>
      <c r="C642" s="666"/>
    </row>
    <row r="643" spans="1:3" x14ac:dyDescent="0.25">
      <c r="A643" s="675"/>
      <c r="B643" s="672"/>
      <c r="C643" s="672"/>
    </row>
    <row r="644" spans="1:3" x14ac:dyDescent="0.25">
      <c r="A644" s="665"/>
      <c r="B644" s="666"/>
      <c r="C644" s="666"/>
    </row>
    <row r="645" spans="1:3" x14ac:dyDescent="0.25">
      <c r="A645" s="665"/>
      <c r="B645" s="666"/>
      <c r="C645" s="666"/>
    </row>
    <row r="646" spans="1:3" x14ac:dyDescent="0.25">
      <c r="A646" s="665"/>
      <c r="B646" s="666"/>
      <c r="C646" s="666"/>
    </row>
    <row r="647" spans="1:3" x14ac:dyDescent="0.25">
      <c r="A647" s="665"/>
      <c r="B647" s="666"/>
      <c r="C647" s="666"/>
    </row>
    <row r="648" spans="1:3" x14ac:dyDescent="0.25">
      <c r="A648" s="665"/>
      <c r="B648" s="666"/>
      <c r="C648" s="666"/>
    </row>
    <row r="649" spans="1:3" x14ac:dyDescent="0.25">
      <c r="A649" s="665"/>
      <c r="B649" s="666"/>
      <c r="C649" s="666"/>
    </row>
    <row r="650" spans="1:3" x14ac:dyDescent="0.25">
      <c r="A650" s="665"/>
      <c r="B650" s="666"/>
      <c r="C650" s="666"/>
    </row>
    <row r="651" spans="1:3" x14ac:dyDescent="0.25">
      <c r="A651" s="665"/>
      <c r="B651" s="666"/>
      <c r="C651" s="666"/>
    </row>
    <row r="652" spans="1:3" x14ac:dyDescent="0.25">
      <c r="A652" s="665"/>
      <c r="B652" s="666"/>
      <c r="C652" s="666"/>
    </row>
    <row r="653" spans="1:3" x14ac:dyDescent="0.25">
      <c r="A653" s="665"/>
      <c r="B653" s="666"/>
      <c r="C653" s="666"/>
    </row>
    <row r="654" spans="1:3" x14ac:dyDescent="0.25">
      <c r="A654" s="665"/>
      <c r="B654" s="666"/>
      <c r="C654" s="666"/>
    </row>
    <row r="655" spans="1:3" x14ac:dyDescent="0.25">
      <c r="A655" s="665"/>
      <c r="B655" s="666"/>
      <c r="C655" s="666"/>
    </row>
    <row r="656" spans="1:3" x14ac:dyDescent="0.25">
      <c r="A656" s="665"/>
      <c r="B656" s="666"/>
      <c r="C656" s="666"/>
    </row>
    <row r="657" spans="1:3" x14ac:dyDescent="0.25">
      <c r="A657" s="665"/>
      <c r="B657" s="666"/>
      <c r="C657" s="666"/>
    </row>
    <row r="658" spans="1:3" x14ac:dyDescent="0.25">
      <c r="A658" s="665"/>
      <c r="B658" s="666"/>
      <c r="C658" s="666"/>
    </row>
    <row r="659" spans="1:3" x14ac:dyDescent="0.25">
      <c r="A659" s="665"/>
      <c r="B659" s="666"/>
      <c r="C659" s="666"/>
    </row>
    <row r="660" spans="1:3" x14ac:dyDescent="0.25">
      <c r="A660" s="665"/>
      <c r="B660" s="666"/>
      <c r="C660" s="666"/>
    </row>
    <row r="661" spans="1:3" x14ac:dyDescent="0.25">
      <c r="A661" s="665"/>
      <c r="B661" s="666"/>
      <c r="C661" s="666"/>
    </row>
    <row r="662" spans="1:3" x14ac:dyDescent="0.25">
      <c r="A662" s="671"/>
      <c r="B662" s="672"/>
      <c r="C662" s="672"/>
    </row>
    <row r="663" spans="1:3" x14ac:dyDescent="0.25">
      <c r="A663" s="665"/>
      <c r="B663" s="666"/>
      <c r="C663" s="666"/>
    </row>
    <row r="664" spans="1:3" x14ac:dyDescent="0.25">
      <c r="A664" s="665"/>
      <c r="B664" s="666"/>
      <c r="C664" s="666"/>
    </row>
    <row r="665" spans="1:3" x14ac:dyDescent="0.25">
      <c r="A665" s="670"/>
      <c r="B665" s="666"/>
      <c r="C665" s="666"/>
    </row>
    <row r="666" spans="1:3" x14ac:dyDescent="0.25">
      <c r="A666" s="666"/>
      <c r="B666" s="666"/>
      <c r="C666" s="666"/>
    </row>
    <row r="667" spans="1:3" x14ac:dyDescent="0.25">
      <c r="A667" s="666"/>
      <c r="B667" s="666"/>
      <c r="C667" s="666"/>
    </row>
    <row r="668" spans="1:3" x14ac:dyDescent="0.25">
      <c r="A668" s="673"/>
      <c r="B668" s="676"/>
      <c r="C668" s="677"/>
    </row>
    <row r="669" spans="1:3" x14ac:dyDescent="0.25">
      <c r="A669" s="665"/>
      <c r="B669" s="666"/>
      <c r="C669" s="666"/>
    </row>
    <row r="670" spans="1:3" x14ac:dyDescent="0.25">
      <c r="A670" s="665"/>
      <c r="B670" s="668"/>
      <c r="C670" s="668"/>
    </row>
    <row r="671" spans="1:3" x14ac:dyDescent="0.25">
      <c r="A671" s="665"/>
      <c r="B671" s="666"/>
      <c r="C671" s="666"/>
    </row>
    <row r="672" spans="1:3" x14ac:dyDescent="0.25">
      <c r="A672" s="665"/>
      <c r="B672" s="666"/>
      <c r="C672" s="666"/>
    </row>
    <row r="673" spans="1:3" x14ac:dyDescent="0.25">
      <c r="A673" s="670"/>
      <c r="B673" s="666"/>
      <c r="C673" s="666"/>
    </row>
    <row r="674" spans="1:3" x14ac:dyDescent="0.25">
      <c r="A674" s="670"/>
      <c r="B674" s="666"/>
      <c r="C674" s="666"/>
    </row>
    <row r="675" spans="1:3" x14ac:dyDescent="0.25">
      <c r="A675" s="670"/>
      <c r="B675" s="666"/>
      <c r="C675" s="666"/>
    </row>
    <row r="676" spans="1:3" x14ac:dyDescent="0.25">
      <c r="A676" s="670"/>
      <c r="B676" s="666"/>
      <c r="C676" s="666"/>
    </row>
    <row r="677" spans="1:3" x14ac:dyDescent="0.25">
      <c r="A677" s="670"/>
      <c r="B677" s="666"/>
      <c r="C677" s="666"/>
    </row>
    <row r="678" spans="1:3" x14ac:dyDescent="0.25">
      <c r="A678" s="670"/>
      <c r="B678" s="666"/>
      <c r="C678" s="666"/>
    </row>
    <row r="679" spans="1:3" x14ac:dyDescent="0.25">
      <c r="A679" s="670"/>
      <c r="B679" s="666"/>
      <c r="C679" s="666"/>
    </row>
    <row r="680" spans="1:3" x14ac:dyDescent="0.25">
      <c r="A680" s="670"/>
      <c r="B680" s="666"/>
      <c r="C680" s="666"/>
    </row>
    <row r="681" spans="1:3" x14ac:dyDescent="0.25">
      <c r="A681" s="670"/>
      <c r="B681" s="666"/>
      <c r="C681" s="666"/>
    </row>
    <row r="682" spans="1:3" x14ac:dyDescent="0.25">
      <c r="A682" s="670"/>
      <c r="B682" s="666"/>
      <c r="C682" s="666"/>
    </row>
    <row r="683" spans="1:3" x14ac:dyDescent="0.25">
      <c r="A683" s="670"/>
      <c r="B683" s="666"/>
      <c r="C683" s="666"/>
    </row>
    <row r="684" spans="1:3" x14ac:dyDescent="0.25">
      <c r="A684" s="665"/>
      <c r="B684" s="666"/>
      <c r="C684" s="666"/>
    </row>
    <row r="685" spans="1:3" x14ac:dyDescent="0.25">
      <c r="A685" s="665"/>
      <c r="B685" s="666"/>
      <c r="C685" s="666"/>
    </row>
    <row r="686" spans="1:3" x14ac:dyDescent="0.25">
      <c r="A686" s="665"/>
      <c r="B686" s="666"/>
      <c r="C686" s="666"/>
    </row>
    <row r="687" spans="1:3" x14ac:dyDescent="0.25">
      <c r="A687" s="665"/>
      <c r="B687" s="666"/>
      <c r="C687" s="666"/>
    </row>
    <row r="688" spans="1:3" x14ac:dyDescent="0.25">
      <c r="A688" s="665"/>
      <c r="B688" s="666"/>
      <c r="C688" s="666"/>
    </row>
    <row r="689" spans="1:3" x14ac:dyDescent="0.25">
      <c r="A689" s="665"/>
      <c r="B689" s="666"/>
      <c r="C689" s="666"/>
    </row>
    <row r="690" spans="1:3" x14ac:dyDescent="0.25">
      <c r="A690" s="665"/>
      <c r="B690" s="666"/>
      <c r="C690" s="666"/>
    </row>
    <row r="691" spans="1:3" x14ac:dyDescent="0.25">
      <c r="A691" s="665"/>
      <c r="B691" s="666"/>
      <c r="C691" s="666"/>
    </row>
    <row r="692" spans="1:3" x14ac:dyDescent="0.25">
      <c r="A692" s="665"/>
      <c r="B692" s="666"/>
      <c r="C692" s="666"/>
    </row>
    <row r="693" spans="1:3" x14ac:dyDescent="0.25">
      <c r="A693" s="665"/>
      <c r="B693" s="666"/>
      <c r="C693" s="666"/>
    </row>
    <row r="694" spans="1:3" x14ac:dyDescent="0.25">
      <c r="A694" s="665"/>
      <c r="B694" s="666"/>
      <c r="C694" s="666"/>
    </row>
    <row r="695" spans="1:3" x14ac:dyDescent="0.25">
      <c r="A695" s="665"/>
      <c r="B695" s="666"/>
      <c r="C695" s="666"/>
    </row>
    <row r="696" spans="1:3" x14ac:dyDescent="0.25">
      <c r="A696" s="665"/>
      <c r="B696" s="666"/>
      <c r="C696" s="666"/>
    </row>
    <row r="697" spans="1:3" x14ac:dyDescent="0.25">
      <c r="A697" s="665"/>
      <c r="B697" s="666"/>
      <c r="C697" s="666"/>
    </row>
    <row r="698" spans="1:3" x14ac:dyDescent="0.25">
      <c r="A698" s="671"/>
      <c r="B698" s="668"/>
      <c r="C698" s="668"/>
    </row>
    <row r="699" spans="1:3" x14ac:dyDescent="0.25">
      <c r="A699" s="665"/>
      <c r="B699" s="666"/>
      <c r="C699" s="666"/>
    </row>
    <row r="700" spans="1:3" x14ac:dyDescent="0.25">
      <c r="A700" s="678"/>
      <c r="B700" s="679"/>
      <c r="C700" s="672"/>
    </row>
    <row r="701" spans="1:3" x14ac:dyDescent="0.25">
      <c r="A701" s="671"/>
      <c r="B701" s="672"/>
      <c r="C701" s="672"/>
    </row>
    <row r="702" spans="1:3" x14ac:dyDescent="0.25">
      <c r="A702" s="671"/>
      <c r="B702" s="672"/>
      <c r="C702" s="672"/>
    </row>
    <row r="703" spans="1:3" x14ac:dyDescent="0.25">
      <c r="A703" s="671"/>
      <c r="B703" s="672"/>
      <c r="C703" s="672"/>
    </row>
    <row r="704" spans="1:3" x14ac:dyDescent="0.25">
      <c r="A704" s="666"/>
      <c r="B704" s="666"/>
      <c r="C704" s="666"/>
    </row>
    <row r="705" spans="1:3" x14ac:dyDescent="0.25">
      <c r="A705" s="666"/>
      <c r="B705" s="666"/>
      <c r="C705" s="666"/>
    </row>
    <row r="706" spans="1:3" x14ac:dyDescent="0.25">
      <c r="A706" s="680"/>
      <c r="B706" s="680"/>
      <c r="C706" s="680"/>
    </row>
    <row r="707" spans="1:3" x14ac:dyDescent="0.25">
      <c r="A707" s="666"/>
      <c r="B707" s="666"/>
      <c r="C707" s="666"/>
    </row>
    <row r="708" spans="1:3" x14ac:dyDescent="0.25">
      <c r="A708" s="666"/>
      <c r="B708" s="666"/>
      <c r="C708" s="666"/>
    </row>
    <row r="709" spans="1:3" x14ac:dyDescent="0.25">
      <c r="A709" s="666"/>
      <c r="B709" s="666"/>
      <c r="C709" s="666"/>
    </row>
    <row r="710" spans="1:3" x14ac:dyDescent="0.25">
      <c r="A710" s="681"/>
      <c r="B710" s="681"/>
      <c r="C710" s="680"/>
    </row>
    <row r="711" spans="1:3" x14ac:dyDescent="0.25">
      <c r="A711" s="666"/>
      <c r="B711" s="666"/>
      <c r="C711" s="666"/>
    </row>
    <row r="712" spans="1:3" x14ac:dyDescent="0.25">
      <c r="A712" s="666"/>
      <c r="B712" s="666"/>
      <c r="C712" s="666"/>
    </row>
    <row r="713" spans="1:3" x14ac:dyDescent="0.25">
      <c r="A713" s="666"/>
      <c r="B713" s="666"/>
      <c r="C713" s="666"/>
    </row>
    <row r="714" spans="1:3" x14ac:dyDescent="0.25">
      <c r="A714" s="666"/>
      <c r="B714" s="666"/>
      <c r="C714" s="666"/>
    </row>
    <row r="715" spans="1:3" x14ac:dyDescent="0.25">
      <c r="A715" s="666"/>
      <c r="B715" s="666"/>
      <c r="C715" s="666"/>
    </row>
    <row r="716" spans="1:3" x14ac:dyDescent="0.25">
      <c r="A716" s="666"/>
      <c r="B716" s="666"/>
      <c r="C716" s="666"/>
    </row>
    <row r="717" spans="1:3" x14ac:dyDescent="0.25">
      <c r="A717" s="666"/>
      <c r="B717" s="666"/>
      <c r="C717" s="666"/>
    </row>
    <row r="718" spans="1:3" x14ac:dyDescent="0.25">
      <c r="A718" s="682"/>
      <c r="B718" s="680"/>
      <c r="C718" s="680"/>
    </row>
    <row r="719" spans="1:3" x14ac:dyDescent="0.25">
      <c r="A719" s="665"/>
      <c r="B719" s="666"/>
      <c r="C719" s="666"/>
    </row>
    <row r="720" spans="1:3" x14ac:dyDescent="0.25">
      <c r="A720" s="683"/>
      <c r="B720" s="680"/>
      <c r="C720" s="680"/>
    </row>
    <row r="721" spans="1:3" x14ac:dyDescent="0.25">
      <c r="A721" s="683"/>
      <c r="B721" s="680"/>
      <c r="C721" s="680"/>
    </row>
    <row r="722" spans="1:3" x14ac:dyDescent="0.25">
      <c r="A722" s="683"/>
      <c r="B722" s="680"/>
      <c r="C722" s="680"/>
    </row>
    <row r="723" spans="1:3" x14ac:dyDescent="0.25">
      <c r="A723" s="665"/>
      <c r="B723" s="666"/>
      <c r="C723" s="666"/>
    </row>
    <row r="724" spans="1:3" x14ac:dyDescent="0.25">
      <c r="A724" s="665"/>
      <c r="B724" s="666"/>
      <c r="C724" s="666"/>
    </row>
    <row r="725" spans="1:3" x14ac:dyDescent="0.25">
      <c r="A725" s="671"/>
      <c r="B725" s="672"/>
      <c r="C725" s="672"/>
    </row>
    <row r="726" spans="1:3" x14ac:dyDescent="0.25">
      <c r="A726" s="684"/>
      <c r="B726" s="685"/>
      <c r="C726" s="685"/>
    </row>
    <row r="727" spans="1:3" x14ac:dyDescent="0.25">
      <c r="A727" s="673"/>
      <c r="B727" s="672"/>
      <c r="C727" s="672"/>
    </row>
    <row r="728" spans="1:3" x14ac:dyDescent="0.25">
      <c r="A728" s="670"/>
      <c r="B728" s="666"/>
      <c r="C728" s="666"/>
    </row>
    <row r="729" spans="1:3" x14ac:dyDescent="0.25">
      <c r="A729" s="666"/>
      <c r="B729" s="666"/>
      <c r="C729" s="666"/>
    </row>
    <row r="730" spans="1:3" x14ac:dyDescent="0.25">
      <c r="A730" s="666"/>
      <c r="B730" s="666"/>
      <c r="C730" s="666"/>
    </row>
    <row r="731" spans="1:3" x14ac:dyDescent="0.25">
      <c r="A731" s="666"/>
      <c r="B731" s="666"/>
      <c r="C731" s="666"/>
    </row>
    <row r="732" spans="1:3" x14ac:dyDescent="0.25">
      <c r="A732" s="665"/>
      <c r="B732" s="666"/>
      <c r="C732" s="666"/>
    </row>
    <row r="733" spans="1:3" x14ac:dyDescent="0.25">
      <c r="A733" s="665"/>
      <c r="B733" s="666"/>
      <c r="C733" s="666"/>
    </row>
    <row r="734" spans="1:3" x14ac:dyDescent="0.25">
      <c r="A734" s="665"/>
      <c r="B734" s="666"/>
      <c r="C734" s="666"/>
    </row>
    <row r="735" spans="1:3" x14ac:dyDescent="0.25">
      <c r="A735" s="665"/>
      <c r="B735" s="666"/>
      <c r="C735" s="666"/>
    </row>
    <row r="736" spans="1:3" x14ac:dyDescent="0.25">
      <c r="A736" s="665"/>
      <c r="B736" s="666"/>
      <c r="C736" s="666"/>
    </row>
    <row r="737" spans="1:3" x14ac:dyDescent="0.25">
      <c r="A737" s="665"/>
      <c r="B737" s="666"/>
      <c r="C737" s="666"/>
    </row>
    <row r="738" spans="1:3" x14ac:dyDescent="0.25">
      <c r="A738" s="670"/>
      <c r="B738" s="666"/>
      <c r="C738" s="666"/>
    </row>
    <row r="739" spans="1:3" x14ac:dyDescent="0.25">
      <c r="A739" s="665"/>
      <c r="B739" s="666"/>
      <c r="C739" s="666"/>
    </row>
    <row r="740" spans="1:3" x14ac:dyDescent="0.25">
      <c r="A740" s="665"/>
      <c r="B740" s="666"/>
      <c r="C740" s="666"/>
    </row>
    <row r="741" spans="1:3" x14ac:dyDescent="0.25">
      <c r="A741" s="670"/>
      <c r="B741" s="666"/>
      <c r="C741" s="666"/>
    </row>
    <row r="742" spans="1:3" x14ac:dyDescent="0.25">
      <c r="A742" s="665"/>
      <c r="B742" s="666"/>
      <c r="C742" s="666"/>
    </row>
    <row r="743" spans="1:3" x14ac:dyDescent="0.25">
      <c r="A743" s="665"/>
      <c r="B743" s="666"/>
      <c r="C743" s="666"/>
    </row>
    <row r="744" spans="1:3" x14ac:dyDescent="0.25">
      <c r="A744" s="665"/>
      <c r="B744" s="666"/>
      <c r="C744" s="666"/>
    </row>
    <row r="745" spans="1:3" x14ac:dyDescent="0.25">
      <c r="A745" s="665"/>
      <c r="B745" s="666"/>
      <c r="C745" s="666"/>
    </row>
    <row r="746" spans="1:3" x14ac:dyDescent="0.25">
      <c r="A746" s="665"/>
      <c r="B746" s="666"/>
      <c r="C746" s="666"/>
    </row>
    <row r="747" spans="1:3" x14ac:dyDescent="0.25">
      <c r="A747" s="665"/>
      <c r="B747" s="666"/>
      <c r="C747" s="666"/>
    </row>
    <row r="748" spans="1:3" x14ac:dyDescent="0.25">
      <c r="A748" s="665"/>
      <c r="B748" s="666"/>
      <c r="C748" s="666"/>
    </row>
    <row r="749" spans="1:3" x14ac:dyDescent="0.25">
      <c r="A749" s="665"/>
      <c r="B749" s="666"/>
      <c r="C749" s="666"/>
    </row>
    <row r="750" spans="1:3" x14ac:dyDescent="0.25">
      <c r="A750" s="670"/>
      <c r="B750" s="666"/>
      <c r="C750" s="666"/>
    </row>
    <row r="751" spans="1:3" x14ac:dyDescent="0.25">
      <c r="A751" s="665"/>
      <c r="B751" s="666"/>
      <c r="C751" s="666"/>
    </row>
    <row r="752" spans="1:3" x14ac:dyDescent="0.25">
      <c r="A752" s="665"/>
      <c r="B752" s="666"/>
      <c r="C752" s="666"/>
    </row>
    <row r="753" spans="1:3" x14ac:dyDescent="0.25">
      <c r="A753" s="665"/>
      <c r="B753" s="666"/>
      <c r="C753" s="666"/>
    </row>
    <row r="754" spans="1:3" x14ac:dyDescent="0.25">
      <c r="A754" s="665"/>
      <c r="B754" s="666"/>
      <c r="C754" s="666"/>
    </row>
    <row r="755" spans="1:3" x14ac:dyDescent="0.25">
      <c r="A755" s="665"/>
      <c r="B755" s="666"/>
      <c r="C755" s="666"/>
    </row>
    <row r="756" spans="1:3" x14ac:dyDescent="0.25">
      <c r="A756" s="665"/>
      <c r="B756" s="666"/>
      <c r="C756" s="666"/>
    </row>
    <row r="757" spans="1:3" x14ac:dyDescent="0.25">
      <c r="A757" s="665"/>
      <c r="B757" s="666"/>
      <c r="C757" s="666"/>
    </row>
    <row r="758" spans="1:3" x14ac:dyDescent="0.25">
      <c r="A758" s="665"/>
      <c r="B758" s="666"/>
      <c r="C758" s="666"/>
    </row>
    <row r="759" spans="1:3" x14ac:dyDescent="0.25">
      <c r="A759" s="665"/>
      <c r="B759" s="666"/>
      <c r="C759" s="666"/>
    </row>
    <row r="760" spans="1:3" x14ac:dyDescent="0.25">
      <c r="A760" s="665"/>
      <c r="B760" s="666"/>
      <c r="C760" s="666"/>
    </row>
    <row r="761" spans="1:3" x14ac:dyDescent="0.25">
      <c r="A761" s="665"/>
      <c r="B761" s="666"/>
      <c r="C761" s="666"/>
    </row>
    <row r="762" spans="1:3" x14ac:dyDescent="0.25">
      <c r="A762" s="665"/>
      <c r="B762" s="666"/>
      <c r="C762" s="666"/>
    </row>
    <row r="763" spans="1:3" x14ac:dyDescent="0.25">
      <c r="A763" s="670"/>
      <c r="B763" s="666"/>
      <c r="C763" s="666"/>
    </row>
    <row r="764" spans="1:3" x14ac:dyDescent="0.25">
      <c r="A764" s="670"/>
      <c r="B764" s="666"/>
      <c r="C764" s="666"/>
    </row>
    <row r="765" spans="1:3" x14ac:dyDescent="0.25">
      <c r="A765" s="666"/>
      <c r="B765" s="666"/>
      <c r="C765" s="666"/>
    </row>
    <row r="766" spans="1:3" x14ac:dyDescent="0.25">
      <c r="A766" s="666"/>
      <c r="B766" s="666"/>
      <c r="C766" s="666"/>
    </row>
    <row r="767" spans="1:3" x14ac:dyDescent="0.25">
      <c r="A767" s="665"/>
      <c r="B767" s="666"/>
      <c r="C767" s="666"/>
    </row>
    <row r="768" spans="1:3" x14ac:dyDescent="0.25">
      <c r="A768" s="665"/>
      <c r="B768" s="666"/>
      <c r="C768" s="666"/>
    </row>
    <row r="769" spans="1:3" x14ac:dyDescent="0.25">
      <c r="A769" s="665"/>
      <c r="B769" s="666"/>
      <c r="C769" s="666"/>
    </row>
    <row r="770" spans="1:3" x14ac:dyDescent="0.25">
      <c r="A770" s="665"/>
      <c r="B770" s="666"/>
      <c r="C770" s="666"/>
    </row>
    <row r="771" spans="1:3" x14ac:dyDescent="0.25">
      <c r="A771" s="665"/>
      <c r="B771" s="666"/>
      <c r="C771" s="666"/>
    </row>
    <row r="772" spans="1:3" x14ac:dyDescent="0.25">
      <c r="A772" s="665"/>
      <c r="B772" s="666"/>
      <c r="C772" s="666"/>
    </row>
    <row r="773" spans="1:3" x14ac:dyDescent="0.25">
      <c r="A773" s="666"/>
      <c r="B773" s="666"/>
      <c r="C773" s="666"/>
    </row>
    <row r="774" spans="1:3" x14ac:dyDescent="0.25">
      <c r="A774" s="665"/>
      <c r="B774" s="666"/>
      <c r="C774" s="666"/>
    </row>
    <row r="775" spans="1:3" x14ac:dyDescent="0.25">
      <c r="A775" s="665"/>
      <c r="B775" s="666"/>
      <c r="C775" s="666"/>
    </row>
    <row r="776" spans="1:3" x14ac:dyDescent="0.25">
      <c r="A776" s="665"/>
      <c r="B776" s="666"/>
      <c r="C776" s="666"/>
    </row>
    <row r="777" spans="1:3" x14ac:dyDescent="0.25">
      <c r="A777" s="665"/>
      <c r="B777" s="666"/>
      <c r="C777" s="666"/>
    </row>
    <row r="778" spans="1:3" x14ac:dyDescent="0.25">
      <c r="A778" s="665"/>
      <c r="B778" s="666"/>
      <c r="C778" s="666"/>
    </row>
    <row r="779" spans="1:3" x14ac:dyDescent="0.25">
      <c r="A779" s="665"/>
      <c r="B779" s="666"/>
      <c r="C779" s="666"/>
    </row>
    <row r="780" spans="1:3" x14ac:dyDescent="0.25">
      <c r="A780" s="666"/>
      <c r="B780" s="666"/>
      <c r="C780" s="666"/>
    </row>
    <row r="781" spans="1:3" x14ac:dyDescent="0.25">
      <c r="A781" s="665"/>
      <c r="B781" s="666"/>
      <c r="C781" s="666"/>
    </row>
    <row r="782" spans="1:3" x14ac:dyDescent="0.25">
      <c r="A782" s="665"/>
      <c r="B782" s="666"/>
      <c r="C782" s="666"/>
    </row>
    <row r="783" spans="1:3" x14ac:dyDescent="0.25">
      <c r="A783" s="665"/>
      <c r="B783" s="666"/>
      <c r="C783" s="666"/>
    </row>
    <row r="784" spans="1:3" x14ac:dyDescent="0.25">
      <c r="A784" s="665"/>
      <c r="B784" s="666"/>
      <c r="C784" s="666"/>
    </row>
    <row r="785" spans="1:3" x14ac:dyDescent="0.25">
      <c r="A785" s="665"/>
      <c r="B785" s="666"/>
      <c r="C785" s="666"/>
    </row>
    <row r="786" spans="1:3" x14ac:dyDescent="0.25">
      <c r="A786" s="665"/>
      <c r="B786" s="666"/>
      <c r="C786" s="666"/>
    </row>
    <row r="787" spans="1:3" x14ac:dyDescent="0.25">
      <c r="A787" s="665"/>
      <c r="B787" s="666"/>
      <c r="C787" s="666"/>
    </row>
    <row r="788" spans="1:3" x14ac:dyDescent="0.25">
      <c r="A788" s="665"/>
      <c r="B788" s="666"/>
      <c r="C788" s="666"/>
    </row>
    <row r="789" spans="1:3" x14ac:dyDescent="0.25">
      <c r="A789" s="665"/>
      <c r="B789" s="666"/>
      <c r="C789" s="666"/>
    </row>
    <row r="790" spans="1:3" x14ac:dyDescent="0.25">
      <c r="A790" s="665"/>
      <c r="B790" s="666"/>
      <c r="C790" s="666"/>
    </row>
    <row r="791" spans="1:3" x14ac:dyDescent="0.25">
      <c r="A791" s="665"/>
      <c r="B791" s="666"/>
      <c r="C791" s="666"/>
    </row>
    <row r="792" spans="1:3" x14ac:dyDescent="0.25">
      <c r="A792" s="665"/>
      <c r="B792" s="666"/>
      <c r="C792" s="666"/>
    </row>
    <row r="793" spans="1:3" x14ac:dyDescent="0.25">
      <c r="A793" s="665"/>
      <c r="B793" s="666"/>
      <c r="C793" s="666"/>
    </row>
    <row r="794" spans="1:3" x14ac:dyDescent="0.25">
      <c r="A794" s="665"/>
      <c r="B794" s="666"/>
      <c r="C794" s="666"/>
    </row>
    <row r="795" spans="1:3" x14ac:dyDescent="0.25">
      <c r="A795" s="665"/>
      <c r="B795" s="666"/>
      <c r="C795" s="666"/>
    </row>
    <row r="796" spans="1:3" x14ac:dyDescent="0.25">
      <c r="A796" s="665"/>
      <c r="B796" s="666"/>
      <c r="C796" s="666"/>
    </row>
    <row r="797" spans="1:3" x14ac:dyDescent="0.25">
      <c r="A797" s="665"/>
      <c r="B797" s="666"/>
      <c r="C797" s="666"/>
    </row>
    <row r="798" spans="1:3" x14ac:dyDescent="0.25">
      <c r="A798" s="665"/>
      <c r="B798" s="666"/>
      <c r="C798" s="666"/>
    </row>
    <row r="799" spans="1:3" x14ac:dyDescent="0.25">
      <c r="A799" s="670"/>
      <c r="B799" s="666"/>
      <c r="C799" s="666"/>
    </row>
    <row r="800" spans="1:3" x14ac:dyDescent="0.25">
      <c r="A800" s="670"/>
      <c r="B800" s="666"/>
      <c r="C800" s="666"/>
    </row>
    <row r="801" spans="1:3" x14ac:dyDescent="0.25">
      <c r="A801" s="670"/>
      <c r="B801" s="666"/>
      <c r="C801" s="666"/>
    </row>
    <row r="802" spans="1:3" x14ac:dyDescent="0.25">
      <c r="A802" s="670"/>
      <c r="B802" s="666"/>
      <c r="C802" s="666"/>
    </row>
    <row r="803" spans="1:3" x14ac:dyDescent="0.25">
      <c r="A803" s="666"/>
      <c r="B803" s="666"/>
      <c r="C803" s="666"/>
    </row>
    <row r="804" spans="1:3" x14ac:dyDescent="0.25">
      <c r="A804" s="665"/>
      <c r="B804" s="666"/>
      <c r="C804" s="666"/>
    </row>
    <row r="805" spans="1:3" x14ac:dyDescent="0.25">
      <c r="A805" s="665"/>
      <c r="B805" s="666"/>
      <c r="C805" s="666"/>
    </row>
    <row r="806" spans="1:3" x14ac:dyDescent="0.25">
      <c r="A806" s="665"/>
      <c r="B806" s="666"/>
      <c r="C806" s="666"/>
    </row>
    <row r="807" spans="1:3" x14ac:dyDescent="0.25">
      <c r="A807" s="665"/>
      <c r="B807" s="666"/>
      <c r="C807" s="666"/>
    </row>
    <row r="808" spans="1:3" x14ac:dyDescent="0.25">
      <c r="A808" s="665"/>
      <c r="B808" s="666"/>
      <c r="C808" s="666"/>
    </row>
    <row r="809" spans="1:3" x14ac:dyDescent="0.25">
      <c r="A809" s="665"/>
      <c r="B809" s="666"/>
      <c r="C809" s="666"/>
    </row>
    <row r="810" spans="1:3" x14ac:dyDescent="0.25">
      <c r="A810" s="665"/>
      <c r="B810" s="666"/>
      <c r="C810" s="666"/>
    </row>
    <row r="811" spans="1:3" x14ac:dyDescent="0.25">
      <c r="A811" s="665"/>
      <c r="B811" s="666"/>
      <c r="C811" s="666"/>
    </row>
    <row r="812" spans="1:3" x14ac:dyDescent="0.25">
      <c r="A812" s="665"/>
      <c r="B812" s="666"/>
      <c r="C812" s="666"/>
    </row>
    <row r="813" spans="1:3" x14ac:dyDescent="0.25">
      <c r="A813" s="665"/>
      <c r="B813" s="666"/>
      <c r="C813" s="666"/>
    </row>
    <row r="814" spans="1:3" x14ac:dyDescent="0.25">
      <c r="A814" s="666"/>
      <c r="B814" s="666"/>
      <c r="C814" s="666"/>
    </row>
    <row r="815" spans="1:3" x14ac:dyDescent="0.25">
      <c r="A815" s="665"/>
      <c r="B815" s="666"/>
      <c r="C815" s="666"/>
    </row>
    <row r="816" spans="1:3" x14ac:dyDescent="0.25">
      <c r="A816" s="665"/>
      <c r="B816" s="666"/>
      <c r="C816" s="666"/>
    </row>
    <row r="817" spans="1:3" x14ac:dyDescent="0.25">
      <c r="A817" s="665"/>
      <c r="B817" s="666"/>
      <c r="C817" s="666"/>
    </row>
    <row r="818" spans="1:3" x14ac:dyDescent="0.25">
      <c r="A818" s="665"/>
      <c r="B818" s="666"/>
      <c r="C818" s="666"/>
    </row>
    <row r="819" spans="1:3" x14ac:dyDescent="0.25">
      <c r="A819" s="665"/>
      <c r="B819" s="666"/>
      <c r="C819" s="666"/>
    </row>
    <row r="820" spans="1:3" x14ac:dyDescent="0.25">
      <c r="A820" s="665"/>
      <c r="B820" s="666"/>
      <c r="C820" s="666"/>
    </row>
    <row r="821" spans="1:3" x14ac:dyDescent="0.25">
      <c r="A821" s="665"/>
      <c r="B821" s="666"/>
      <c r="C821" s="666"/>
    </row>
    <row r="822" spans="1:3" x14ac:dyDescent="0.25">
      <c r="A822" s="673"/>
      <c r="B822" s="672"/>
      <c r="C822" s="672"/>
    </row>
    <row r="823" spans="1:3" x14ac:dyDescent="0.25">
      <c r="A823" s="666"/>
      <c r="B823" s="666"/>
      <c r="C823" s="666"/>
    </row>
    <row r="824" spans="1:3" x14ac:dyDescent="0.25">
      <c r="A824" s="671"/>
      <c r="B824" s="672"/>
      <c r="C824" s="672"/>
    </row>
    <row r="825" spans="1:3" x14ac:dyDescent="0.25">
      <c r="A825" s="671"/>
      <c r="B825" s="672"/>
      <c r="C825" s="672"/>
    </row>
    <row r="826" spans="1:3" x14ac:dyDescent="0.25">
      <c r="A826" s="666"/>
      <c r="B826" s="666"/>
      <c r="C826" s="666"/>
    </row>
    <row r="827" spans="1:3" x14ac:dyDescent="0.25">
      <c r="A827" s="666"/>
      <c r="B827" s="666"/>
      <c r="C827" s="666"/>
    </row>
    <row r="828" spans="1:3" x14ac:dyDescent="0.25">
      <c r="A828" s="673"/>
      <c r="B828" s="672"/>
      <c r="C828" s="672"/>
    </row>
    <row r="829" spans="1:3" x14ac:dyDescent="0.25">
      <c r="A829" s="673"/>
      <c r="B829" s="673"/>
      <c r="C829" s="673"/>
    </row>
    <row r="830" spans="1:3" x14ac:dyDescent="0.25">
      <c r="A830" s="673"/>
      <c r="B830" s="673"/>
      <c r="C830" s="673"/>
    </row>
    <row r="831" spans="1:3" x14ac:dyDescent="0.25">
      <c r="A831" s="675"/>
      <c r="B831" s="673"/>
      <c r="C831" s="673"/>
    </row>
    <row r="832" spans="1:3" x14ac:dyDescent="0.25">
      <c r="A832" s="675"/>
      <c r="B832" s="673"/>
      <c r="C832" s="673"/>
    </row>
    <row r="833" spans="1:3" x14ac:dyDescent="0.25">
      <c r="A833" s="673"/>
      <c r="B833" s="673"/>
      <c r="C833" s="673"/>
    </row>
    <row r="834" spans="1:3" x14ac:dyDescent="0.25">
      <c r="A834" s="673"/>
      <c r="B834" s="672"/>
      <c r="C834" s="672"/>
    </row>
    <row r="835" spans="1:3" x14ac:dyDescent="0.25">
      <c r="A835" s="673"/>
      <c r="B835" s="672"/>
      <c r="C835" s="672"/>
    </row>
    <row r="836" spans="1:3" x14ac:dyDescent="0.25">
      <c r="A836" s="673"/>
      <c r="B836" s="672"/>
      <c r="C836" s="672"/>
    </row>
    <row r="837" spans="1:3" x14ac:dyDescent="0.25">
      <c r="A837" s="673"/>
      <c r="B837" s="672"/>
      <c r="C837" s="673"/>
    </row>
    <row r="838" spans="1:3" x14ac:dyDescent="0.25">
      <c r="A838" s="673"/>
      <c r="B838" s="672"/>
      <c r="C838" s="672"/>
    </row>
    <row r="839" spans="1:3" x14ac:dyDescent="0.25">
      <c r="A839" s="673"/>
      <c r="B839" s="672"/>
      <c r="C839" s="672"/>
    </row>
    <row r="840" spans="1:3" x14ac:dyDescent="0.25">
      <c r="A840" s="673"/>
      <c r="B840" s="672"/>
      <c r="C840" s="672"/>
    </row>
    <row r="841" spans="1:3" x14ac:dyDescent="0.25">
      <c r="A841" s="673"/>
      <c r="B841" s="672"/>
      <c r="C841" s="672"/>
    </row>
    <row r="842" spans="1:3" x14ac:dyDescent="0.25">
      <c r="A842" s="671"/>
      <c r="B842" s="672"/>
      <c r="C842" s="672"/>
    </row>
    <row r="843" spans="1:3" x14ac:dyDescent="0.25">
      <c r="A843" s="671"/>
      <c r="B843" s="672"/>
      <c r="C843" s="672"/>
    </row>
    <row r="844" spans="1:3" x14ac:dyDescent="0.25">
      <c r="A844" s="671"/>
      <c r="B844" s="672"/>
      <c r="C844" s="672"/>
    </row>
    <row r="845" spans="1:3" x14ac:dyDescent="0.25">
      <c r="A845" s="673"/>
      <c r="B845" s="672"/>
      <c r="C845" s="673"/>
    </row>
    <row r="846" spans="1:3" x14ac:dyDescent="0.25">
      <c r="A846" s="671"/>
      <c r="B846" s="672"/>
      <c r="C846" s="673"/>
    </row>
    <row r="847" spans="1:3" x14ac:dyDescent="0.25">
      <c r="A847" s="671"/>
      <c r="B847" s="672"/>
      <c r="C847" s="672"/>
    </row>
    <row r="848" spans="1:3" x14ac:dyDescent="0.25">
      <c r="A848" s="671"/>
      <c r="B848" s="672"/>
      <c r="C848" s="673"/>
    </row>
    <row r="849" spans="1:3" x14ac:dyDescent="0.25">
      <c r="A849" s="671"/>
      <c r="B849" s="672"/>
      <c r="C849" s="673"/>
    </row>
    <row r="850" spans="1:3" x14ac:dyDescent="0.25">
      <c r="A850" s="671"/>
      <c r="B850" s="672"/>
      <c r="C850" s="673"/>
    </row>
    <row r="851" spans="1:3" x14ac:dyDescent="0.25">
      <c r="A851" s="671"/>
      <c r="B851" s="672"/>
      <c r="C851" s="672"/>
    </row>
    <row r="852" spans="1:3" x14ac:dyDescent="0.25">
      <c r="A852" s="671"/>
      <c r="B852" s="672"/>
      <c r="C852" s="673"/>
    </row>
    <row r="853" spans="1:3" x14ac:dyDescent="0.25">
      <c r="A853" s="675"/>
      <c r="B853" s="673"/>
      <c r="C853" s="673"/>
    </row>
    <row r="854" spans="1:3" x14ac:dyDescent="0.25">
      <c r="A854" s="671"/>
      <c r="B854" s="672"/>
      <c r="C854" s="673"/>
    </row>
    <row r="855" spans="1:3" x14ac:dyDescent="0.25">
      <c r="A855" s="673"/>
      <c r="B855" s="672"/>
      <c r="C855" s="672"/>
    </row>
    <row r="856" spans="1:3" x14ac:dyDescent="0.25">
      <c r="A856" s="673"/>
      <c r="B856" s="672"/>
      <c r="C856" s="672"/>
    </row>
    <row r="857" spans="1:3" x14ac:dyDescent="0.25">
      <c r="A857" s="673"/>
      <c r="B857" s="672"/>
      <c r="C857" s="672"/>
    </row>
    <row r="858" spans="1:3" x14ac:dyDescent="0.25">
      <c r="A858" s="666"/>
      <c r="B858" s="666"/>
      <c r="C858" s="666"/>
    </row>
    <row r="859" spans="1:3" x14ac:dyDescent="0.25">
      <c r="A859" s="666"/>
      <c r="B859" s="666"/>
      <c r="C859" s="666"/>
    </row>
    <row r="860" spans="1:3" x14ac:dyDescent="0.25">
      <c r="A860" s="666"/>
      <c r="B860" s="666"/>
      <c r="C860" s="666"/>
    </row>
    <row r="861" spans="1:3" x14ac:dyDescent="0.25">
      <c r="A861" s="666"/>
      <c r="B861" s="666"/>
      <c r="C861" s="666"/>
    </row>
    <row r="862" spans="1:3" x14ac:dyDescent="0.25">
      <c r="A862" s="666"/>
      <c r="B862" s="666"/>
      <c r="C862" s="666"/>
    </row>
    <row r="863" spans="1:3" x14ac:dyDescent="0.25">
      <c r="A863" s="666"/>
      <c r="B863" s="666"/>
      <c r="C863" s="666"/>
    </row>
    <row r="864" spans="1:3" x14ac:dyDescent="0.25">
      <c r="A864" s="665"/>
      <c r="B864" s="666"/>
      <c r="C864" s="666"/>
    </row>
    <row r="865" spans="1:3" x14ac:dyDescent="0.25">
      <c r="A865" s="665"/>
      <c r="B865" s="666"/>
      <c r="C865" s="666"/>
    </row>
    <row r="866" spans="1:3" x14ac:dyDescent="0.25">
      <c r="A866" s="665"/>
      <c r="B866" s="666"/>
      <c r="C866" s="666"/>
    </row>
    <row r="867" spans="1:3" x14ac:dyDescent="0.25">
      <c r="A867" s="665"/>
      <c r="B867" s="666"/>
      <c r="C867" s="666"/>
    </row>
    <row r="868" spans="1:3" x14ac:dyDescent="0.25">
      <c r="A868" s="665"/>
      <c r="B868" s="666"/>
      <c r="C868" s="666"/>
    </row>
    <row r="869" spans="1:3" x14ac:dyDescent="0.25">
      <c r="A869" s="665"/>
      <c r="B869" s="666"/>
      <c r="C869" s="666"/>
    </row>
    <row r="870" spans="1:3" x14ac:dyDescent="0.25">
      <c r="A870" s="665"/>
      <c r="B870" s="666"/>
      <c r="C870" s="666"/>
    </row>
    <row r="871" spans="1:3" x14ac:dyDescent="0.25">
      <c r="A871" s="665"/>
      <c r="B871" s="666"/>
      <c r="C871" s="666"/>
    </row>
    <row r="872" spans="1:3" x14ac:dyDescent="0.25">
      <c r="A872" s="665"/>
      <c r="B872" s="666"/>
      <c r="C872" s="666"/>
    </row>
    <row r="873" spans="1:3" x14ac:dyDescent="0.25">
      <c r="A873" s="665"/>
      <c r="B873" s="666"/>
      <c r="C873" s="666"/>
    </row>
    <row r="874" spans="1:3" x14ac:dyDescent="0.25">
      <c r="A874" s="665"/>
      <c r="B874" s="666"/>
      <c r="C874" s="666"/>
    </row>
    <row r="875" spans="1:3" x14ac:dyDescent="0.25">
      <c r="A875" s="665"/>
      <c r="B875" s="666"/>
      <c r="C875" s="666"/>
    </row>
    <row r="876" spans="1:3" x14ac:dyDescent="0.25">
      <c r="A876" s="665"/>
      <c r="B876" s="666"/>
      <c r="C876" s="666"/>
    </row>
    <row r="877" spans="1:3" x14ac:dyDescent="0.25">
      <c r="A877" s="665"/>
      <c r="B877" s="666"/>
      <c r="C877" s="666"/>
    </row>
    <row r="878" spans="1:3" x14ac:dyDescent="0.25">
      <c r="A878" s="665"/>
      <c r="B878" s="666"/>
      <c r="C878" s="666"/>
    </row>
    <row r="879" spans="1:3" x14ac:dyDescent="0.25">
      <c r="A879" s="665"/>
      <c r="B879" s="666"/>
      <c r="C879" s="666"/>
    </row>
    <row r="880" spans="1:3" x14ac:dyDescent="0.25">
      <c r="A880" s="665"/>
      <c r="B880" s="666"/>
      <c r="C880" s="666"/>
    </row>
    <row r="881" spans="1:3" x14ac:dyDescent="0.25">
      <c r="A881" s="665"/>
      <c r="B881" s="666"/>
      <c r="C881" s="666"/>
    </row>
    <row r="882" spans="1:3" x14ac:dyDescent="0.25">
      <c r="A882" s="665"/>
      <c r="B882" s="666"/>
      <c r="C882" s="666"/>
    </row>
    <row r="883" spans="1:3" x14ac:dyDescent="0.25">
      <c r="A883" s="665"/>
      <c r="B883" s="666"/>
      <c r="C883" s="666"/>
    </row>
    <row r="884" spans="1:3" x14ac:dyDescent="0.25">
      <c r="A884" s="666"/>
      <c r="B884" s="666"/>
      <c r="C884" s="666"/>
    </row>
    <row r="885" spans="1:3" x14ac:dyDescent="0.25">
      <c r="A885" s="666"/>
      <c r="B885" s="666"/>
      <c r="C885" s="666"/>
    </row>
    <row r="886" spans="1:3" x14ac:dyDescent="0.25">
      <c r="A886" s="666"/>
      <c r="B886" s="666"/>
      <c r="C886" s="666"/>
    </row>
    <row r="887" spans="1:3" x14ac:dyDescent="0.25">
      <c r="A887" s="666"/>
      <c r="B887" s="666"/>
      <c r="C887" s="666"/>
    </row>
    <row r="888" spans="1:3" x14ac:dyDescent="0.25">
      <c r="A888" s="666"/>
      <c r="B888" s="666"/>
      <c r="C888" s="666"/>
    </row>
    <row r="889" spans="1:3" x14ac:dyDescent="0.25">
      <c r="A889" s="686"/>
      <c r="B889" s="666"/>
      <c r="C889" s="666"/>
    </row>
    <row r="890" spans="1:3" x14ac:dyDescent="0.25">
      <c r="A890" s="666"/>
      <c r="B890" s="666"/>
      <c r="C890" s="666"/>
    </row>
    <row r="891" spans="1:3" x14ac:dyDescent="0.25">
      <c r="A891" s="666"/>
      <c r="B891" s="666"/>
      <c r="C891" s="666"/>
    </row>
    <row r="892" spans="1:3" x14ac:dyDescent="0.25">
      <c r="A892" s="666"/>
      <c r="B892" s="666"/>
      <c r="C892" s="666"/>
    </row>
    <row r="893" spans="1:3" x14ac:dyDescent="0.25">
      <c r="A893" s="666"/>
      <c r="B893" s="666"/>
      <c r="C893" s="666"/>
    </row>
    <row r="894" spans="1:3" x14ac:dyDescent="0.25">
      <c r="A894" s="666"/>
      <c r="B894" s="666"/>
      <c r="C894" s="666"/>
    </row>
    <row r="895" spans="1:3" x14ac:dyDescent="0.25">
      <c r="A895" s="666"/>
      <c r="B895" s="666"/>
      <c r="C895" s="666"/>
    </row>
    <row r="896" spans="1:3" x14ac:dyDescent="0.25">
      <c r="A896" s="666"/>
      <c r="B896" s="666"/>
      <c r="C896" s="666"/>
    </row>
    <row r="897" spans="1:3" x14ac:dyDescent="0.25">
      <c r="A897" s="666"/>
      <c r="B897" s="666"/>
      <c r="C897" s="666"/>
    </row>
    <row r="898" spans="1:3" x14ac:dyDescent="0.25">
      <c r="A898" s="666"/>
      <c r="B898" s="666"/>
      <c r="C898" s="666"/>
    </row>
    <row r="899" spans="1:3" x14ac:dyDescent="0.25">
      <c r="A899" s="666"/>
      <c r="B899" s="666"/>
      <c r="C899" s="666"/>
    </row>
    <row r="900" spans="1:3" x14ac:dyDescent="0.25">
      <c r="A900" s="666"/>
      <c r="B900" s="666"/>
      <c r="C900" s="666"/>
    </row>
    <row r="901" spans="1:3" x14ac:dyDescent="0.25">
      <c r="A901" s="666"/>
      <c r="B901" s="666"/>
      <c r="C901" s="666"/>
    </row>
    <row r="902" spans="1:3" x14ac:dyDescent="0.25">
      <c r="A902" s="666"/>
      <c r="B902" s="666"/>
      <c r="C902" s="666"/>
    </row>
    <row r="903" spans="1:3" x14ac:dyDescent="0.25">
      <c r="A903" s="666"/>
      <c r="B903" s="666"/>
      <c r="C903" s="666"/>
    </row>
    <row r="904" spans="1:3" x14ac:dyDescent="0.25">
      <c r="A904" s="666"/>
      <c r="B904" s="666"/>
      <c r="C904" s="666"/>
    </row>
    <row r="905" spans="1:3" x14ac:dyDescent="0.25">
      <c r="A905" s="666"/>
      <c r="B905" s="666"/>
      <c r="C905" s="666"/>
    </row>
    <row r="906" spans="1:3" x14ac:dyDescent="0.25">
      <c r="A906" s="666"/>
      <c r="B906" s="666"/>
      <c r="C906" s="666"/>
    </row>
    <row r="907" spans="1:3" x14ac:dyDescent="0.25">
      <c r="A907" s="666"/>
      <c r="B907" s="666"/>
      <c r="C907" s="666"/>
    </row>
    <row r="908" spans="1:3" x14ac:dyDescent="0.25">
      <c r="A908" s="666"/>
      <c r="B908" s="666"/>
      <c r="C908" s="666"/>
    </row>
    <row r="909" spans="1:3" x14ac:dyDescent="0.25">
      <c r="A909" s="666"/>
      <c r="B909" s="666"/>
      <c r="C909" s="666"/>
    </row>
    <row r="910" spans="1:3" x14ac:dyDescent="0.25">
      <c r="A910" s="666"/>
      <c r="B910" s="666"/>
      <c r="C910" s="666"/>
    </row>
    <row r="911" spans="1:3" x14ac:dyDescent="0.25">
      <c r="A911" s="666"/>
      <c r="B911" s="666"/>
      <c r="C911" s="666"/>
    </row>
    <row r="912" spans="1:3" x14ac:dyDescent="0.25">
      <c r="A912" s="666"/>
      <c r="B912" s="666"/>
      <c r="C912" s="666"/>
    </row>
    <row r="913" spans="1:3" x14ac:dyDescent="0.25">
      <c r="A913" s="666"/>
      <c r="B913" s="666"/>
      <c r="C913" s="666"/>
    </row>
    <row r="914" spans="1:3" x14ac:dyDescent="0.25">
      <c r="A914" s="666"/>
      <c r="B914" s="666"/>
      <c r="C914" s="666"/>
    </row>
    <row r="915" spans="1:3" x14ac:dyDescent="0.25">
      <c r="A915" s="666"/>
      <c r="B915" s="666"/>
      <c r="C915" s="666"/>
    </row>
    <row r="916" spans="1:3" x14ac:dyDescent="0.25">
      <c r="A916" s="666"/>
      <c r="B916" s="666"/>
      <c r="C916" s="666"/>
    </row>
    <row r="917" spans="1:3" x14ac:dyDescent="0.25">
      <c r="A917" s="666"/>
      <c r="B917" s="666"/>
      <c r="C917" s="666"/>
    </row>
    <row r="918" spans="1:3" x14ac:dyDescent="0.25">
      <c r="A918" s="666"/>
      <c r="B918" s="666"/>
      <c r="C918" s="666"/>
    </row>
    <row r="919" spans="1:3" x14ac:dyDescent="0.25">
      <c r="A919" s="666"/>
      <c r="B919" s="666"/>
      <c r="C919" s="666"/>
    </row>
    <row r="920" spans="1:3" x14ac:dyDescent="0.25">
      <c r="A920" s="666"/>
      <c r="B920" s="666"/>
      <c r="C920" s="666"/>
    </row>
    <row r="921" spans="1:3" x14ac:dyDescent="0.25">
      <c r="A921" s="666"/>
      <c r="B921" s="666"/>
      <c r="C921" s="666"/>
    </row>
    <row r="922" spans="1:3" x14ac:dyDescent="0.25">
      <c r="A922" s="666"/>
      <c r="B922" s="666"/>
      <c r="C922" s="666"/>
    </row>
    <row r="923" spans="1:3" x14ac:dyDescent="0.25">
      <c r="A923" s="666"/>
      <c r="B923" s="666"/>
      <c r="C923" s="666"/>
    </row>
    <row r="924" spans="1:3" x14ac:dyDescent="0.25">
      <c r="A924" s="666"/>
      <c r="B924" s="666"/>
      <c r="C924" s="666"/>
    </row>
    <row r="925" spans="1:3" x14ac:dyDescent="0.25">
      <c r="A925" s="666"/>
      <c r="B925" s="666"/>
      <c r="C925" s="666"/>
    </row>
    <row r="926" spans="1:3" x14ac:dyDescent="0.25">
      <c r="A926" s="666"/>
      <c r="B926" s="666"/>
      <c r="C926" s="666"/>
    </row>
    <row r="927" spans="1:3" x14ac:dyDescent="0.25">
      <c r="A927" s="666"/>
      <c r="B927" s="666"/>
      <c r="C927" s="666"/>
    </row>
    <row r="928" spans="1:3" x14ac:dyDescent="0.25">
      <c r="A928" s="666"/>
      <c r="B928" s="666"/>
      <c r="C928" s="666"/>
    </row>
    <row r="929" spans="1:3" x14ac:dyDescent="0.25">
      <c r="A929" s="666"/>
      <c r="B929" s="666"/>
      <c r="C929" s="666"/>
    </row>
    <row r="930" spans="1:3" x14ac:dyDescent="0.25">
      <c r="A930" s="666"/>
      <c r="B930" s="666"/>
      <c r="C930" s="666"/>
    </row>
    <row r="931" spans="1:3" x14ac:dyDescent="0.25">
      <c r="A931" s="666"/>
      <c r="B931" s="666"/>
      <c r="C931" s="666"/>
    </row>
    <row r="932" spans="1:3" x14ac:dyDescent="0.25">
      <c r="A932" s="666"/>
      <c r="B932" s="666"/>
      <c r="C932" s="666"/>
    </row>
    <row r="933" spans="1:3" x14ac:dyDescent="0.25">
      <c r="A933" s="666"/>
      <c r="B933" s="666"/>
      <c r="C933" s="666"/>
    </row>
    <row r="934" spans="1:3" x14ac:dyDescent="0.25">
      <c r="A934" s="666"/>
      <c r="B934" s="666"/>
      <c r="C934" s="666"/>
    </row>
    <row r="935" spans="1:3" x14ac:dyDescent="0.25">
      <c r="A935" s="666"/>
      <c r="B935" s="666"/>
      <c r="C935" s="666"/>
    </row>
    <row r="936" spans="1:3" x14ac:dyDescent="0.25">
      <c r="A936" s="666"/>
      <c r="B936" s="666"/>
      <c r="C936" s="666"/>
    </row>
    <row r="937" spans="1:3" x14ac:dyDescent="0.25">
      <c r="A937" s="666"/>
      <c r="B937" s="666"/>
      <c r="C937" s="666"/>
    </row>
    <row r="938" spans="1:3" x14ac:dyDescent="0.25">
      <c r="A938" s="666"/>
      <c r="B938" s="666"/>
      <c r="C938" s="666"/>
    </row>
    <row r="939" spans="1:3" x14ac:dyDescent="0.25">
      <c r="A939" s="666"/>
      <c r="B939" s="666"/>
      <c r="C939" s="666"/>
    </row>
    <row r="940" spans="1:3" x14ac:dyDescent="0.25">
      <c r="A940" s="666"/>
      <c r="B940" s="666"/>
      <c r="C940" s="666"/>
    </row>
    <row r="941" spans="1:3" x14ac:dyDescent="0.25">
      <c r="A941" s="666"/>
      <c r="B941" s="666"/>
      <c r="C941" s="666"/>
    </row>
    <row r="942" spans="1:3" x14ac:dyDescent="0.25">
      <c r="A942" s="666"/>
      <c r="B942" s="666"/>
      <c r="C942" s="666"/>
    </row>
    <row r="943" spans="1:3" x14ac:dyDescent="0.25">
      <c r="A943" s="666"/>
      <c r="B943" s="666"/>
      <c r="C943" s="666"/>
    </row>
    <row r="944" spans="1:3" x14ac:dyDescent="0.25">
      <c r="A944" s="666"/>
      <c r="B944" s="666"/>
      <c r="C944" s="666"/>
    </row>
    <row r="945" spans="1:3" x14ac:dyDescent="0.25">
      <c r="A945" s="666"/>
      <c r="B945" s="666"/>
      <c r="C945" s="666"/>
    </row>
    <row r="946" spans="1:3" x14ac:dyDescent="0.25">
      <c r="A946" s="666"/>
      <c r="B946" s="666"/>
      <c r="C946" s="666"/>
    </row>
    <row r="947" spans="1:3" x14ac:dyDescent="0.25">
      <c r="A947" s="666"/>
      <c r="B947" s="666"/>
      <c r="C947" s="666"/>
    </row>
    <row r="948" spans="1:3" x14ac:dyDescent="0.25">
      <c r="A948" s="666"/>
      <c r="B948" s="666"/>
      <c r="C948" s="666"/>
    </row>
    <row r="949" spans="1:3" x14ac:dyDescent="0.25">
      <c r="A949" s="666"/>
      <c r="B949" s="666"/>
      <c r="C949" s="666"/>
    </row>
    <row r="950" spans="1:3" x14ac:dyDescent="0.25">
      <c r="A950" s="666"/>
      <c r="B950" s="666"/>
      <c r="C950" s="666"/>
    </row>
    <row r="951" spans="1:3" x14ac:dyDescent="0.25">
      <c r="A951" s="666"/>
      <c r="B951" s="666"/>
      <c r="C951" s="666"/>
    </row>
    <row r="952" spans="1:3" x14ac:dyDescent="0.25">
      <c r="A952" s="666"/>
      <c r="B952" s="666"/>
      <c r="C952" s="666"/>
    </row>
    <row r="953" spans="1:3" x14ac:dyDescent="0.25">
      <c r="A953" s="666"/>
      <c r="B953" s="666"/>
      <c r="C953" s="666"/>
    </row>
    <row r="954" spans="1:3" x14ac:dyDescent="0.25">
      <c r="A954" s="666"/>
      <c r="B954" s="666"/>
      <c r="C954" s="666"/>
    </row>
    <row r="955" spans="1:3" x14ac:dyDescent="0.25">
      <c r="A955" s="666"/>
      <c r="B955" s="666"/>
      <c r="C955" s="666"/>
    </row>
    <row r="956" spans="1:3" x14ac:dyDescent="0.25">
      <c r="A956" s="666"/>
      <c r="B956" s="666"/>
      <c r="C956" s="666"/>
    </row>
    <row r="957" spans="1:3" x14ac:dyDescent="0.25">
      <c r="A957" s="666"/>
      <c r="B957" s="666"/>
      <c r="C957" s="666"/>
    </row>
    <row r="958" spans="1:3" x14ac:dyDescent="0.25">
      <c r="A958" s="666"/>
      <c r="B958" s="666"/>
      <c r="C958" s="666"/>
    </row>
    <row r="959" spans="1:3" x14ac:dyDescent="0.25">
      <c r="A959" s="666"/>
      <c r="B959" s="666"/>
      <c r="C959" s="666"/>
    </row>
    <row r="960" spans="1:3" x14ac:dyDescent="0.25">
      <c r="A960" s="666"/>
      <c r="B960" s="666"/>
      <c r="C960" s="666"/>
    </row>
    <row r="961" spans="1:3" x14ac:dyDescent="0.25">
      <c r="A961" s="666"/>
      <c r="B961" s="666"/>
      <c r="C961" s="666"/>
    </row>
    <row r="962" spans="1:3" x14ac:dyDescent="0.25">
      <c r="A962" s="666"/>
      <c r="B962" s="666"/>
      <c r="C962" s="666"/>
    </row>
    <row r="963" spans="1:3" x14ac:dyDescent="0.25">
      <c r="A963" s="666"/>
      <c r="B963" s="666"/>
      <c r="C963" s="666"/>
    </row>
    <row r="964" spans="1:3" x14ac:dyDescent="0.25">
      <c r="A964" s="666"/>
      <c r="B964" s="666"/>
      <c r="C964" s="666"/>
    </row>
    <row r="965" spans="1:3" x14ac:dyDescent="0.25">
      <c r="A965" s="666"/>
      <c r="B965" s="666"/>
      <c r="C965" s="666"/>
    </row>
    <row r="966" spans="1:3" x14ac:dyDescent="0.25">
      <c r="A966" s="666"/>
      <c r="B966" s="666"/>
      <c r="C966" s="666"/>
    </row>
    <row r="967" spans="1:3" x14ac:dyDescent="0.25">
      <c r="A967" s="666"/>
      <c r="B967" s="666"/>
      <c r="C967" s="666"/>
    </row>
    <row r="968" spans="1:3" x14ac:dyDescent="0.25">
      <c r="A968" s="666"/>
      <c r="B968" s="666"/>
      <c r="C968" s="666"/>
    </row>
    <row r="969" spans="1:3" x14ac:dyDescent="0.25">
      <c r="A969" s="666"/>
      <c r="B969" s="666"/>
      <c r="C969" s="666"/>
    </row>
    <row r="970" spans="1:3" x14ac:dyDescent="0.25">
      <c r="A970" s="666"/>
      <c r="B970" s="666"/>
      <c r="C970" s="666"/>
    </row>
    <row r="971" spans="1:3" x14ac:dyDescent="0.25">
      <c r="A971" s="666"/>
      <c r="B971" s="666"/>
      <c r="C971" s="666"/>
    </row>
    <row r="972" spans="1:3" x14ac:dyDescent="0.25">
      <c r="A972" s="666"/>
      <c r="B972" s="666"/>
      <c r="C972" s="666"/>
    </row>
    <row r="973" spans="1:3" x14ac:dyDescent="0.25">
      <c r="A973" s="666"/>
      <c r="B973" s="666"/>
      <c r="C973" s="666"/>
    </row>
    <row r="974" spans="1:3" x14ac:dyDescent="0.25">
      <c r="A974" s="666"/>
      <c r="B974" s="666"/>
      <c r="C974" s="666"/>
    </row>
    <row r="975" spans="1:3" x14ac:dyDescent="0.25">
      <c r="A975" s="666"/>
      <c r="B975" s="666"/>
      <c r="C975" s="666"/>
    </row>
    <row r="976" spans="1:3" x14ac:dyDescent="0.25">
      <c r="A976" s="666"/>
      <c r="B976" s="666"/>
      <c r="C976" s="666"/>
    </row>
    <row r="977" spans="1:3" x14ac:dyDescent="0.25">
      <c r="A977" s="666"/>
      <c r="B977" s="666"/>
      <c r="C977" s="666"/>
    </row>
    <row r="978" spans="1:3" x14ac:dyDescent="0.25">
      <c r="A978" s="666"/>
      <c r="B978" s="666"/>
      <c r="C978" s="666"/>
    </row>
    <row r="979" spans="1:3" x14ac:dyDescent="0.25">
      <c r="A979" s="666"/>
      <c r="B979" s="666"/>
      <c r="C979" s="666"/>
    </row>
    <row r="980" spans="1:3" x14ac:dyDescent="0.25">
      <c r="A980" s="666"/>
      <c r="B980" s="666"/>
      <c r="C980" s="666"/>
    </row>
    <row r="981" spans="1:3" x14ac:dyDescent="0.25">
      <c r="A981" s="666"/>
      <c r="B981" s="666"/>
      <c r="C981" s="666"/>
    </row>
    <row r="982" spans="1:3" x14ac:dyDescent="0.25">
      <c r="A982" s="665"/>
      <c r="B982" s="666"/>
      <c r="C982" s="666"/>
    </row>
    <row r="983" spans="1:3" x14ac:dyDescent="0.25">
      <c r="A983" s="665"/>
      <c r="B983" s="666"/>
      <c r="C983" s="666"/>
    </row>
    <row r="984" spans="1:3" x14ac:dyDescent="0.25">
      <c r="A984" s="665"/>
      <c r="B984" s="666"/>
      <c r="C984" s="666"/>
    </row>
    <row r="985" spans="1:3" x14ac:dyDescent="0.25">
      <c r="A985" s="665"/>
      <c r="B985" s="666"/>
      <c r="C985" s="666"/>
    </row>
    <row r="986" spans="1:3" x14ac:dyDescent="0.25">
      <c r="A986" s="665"/>
      <c r="B986" s="666"/>
      <c r="C986" s="666"/>
    </row>
    <row r="987" spans="1:3" x14ac:dyDescent="0.25">
      <c r="A987" s="665"/>
      <c r="B987" s="666"/>
      <c r="C987" s="666"/>
    </row>
    <row r="988" spans="1:3" x14ac:dyDescent="0.25">
      <c r="A988" s="665"/>
      <c r="B988" s="666"/>
      <c r="C988" s="666"/>
    </row>
    <row r="989" spans="1:3" x14ac:dyDescent="0.25">
      <c r="A989" s="665"/>
      <c r="B989" s="666"/>
      <c r="C989" s="666"/>
    </row>
    <row r="990" spans="1:3" x14ac:dyDescent="0.25">
      <c r="A990" s="665"/>
      <c r="B990" s="666"/>
      <c r="C990" s="666"/>
    </row>
    <row r="991" spans="1:3" x14ac:dyDescent="0.25">
      <c r="A991" s="665"/>
      <c r="B991" s="666"/>
      <c r="C991" s="666"/>
    </row>
    <row r="992" spans="1:3" x14ac:dyDescent="0.25">
      <c r="A992" s="665"/>
      <c r="B992" s="666"/>
      <c r="C992" s="666"/>
    </row>
    <row r="993" spans="1:3" x14ac:dyDescent="0.25">
      <c r="A993" s="665"/>
      <c r="B993" s="666"/>
      <c r="C993" s="666"/>
    </row>
    <row r="994" spans="1:3" x14ac:dyDescent="0.25">
      <c r="A994" s="665"/>
      <c r="B994" s="666"/>
      <c r="C994" s="666"/>
    </row>
    <row r="995" spans="1:3" x14ac:dyDescent="0.25">
      <c r="A995" s="665"/>
      <c r="B995" s="666"/>
      <c r="C995" s="666"/>
    </row>
    <row r="996" spans="1:3" x14ac:dyDescent="0.25">
      <c r="A996" s="670"/>
      <c r="B996" s="666"/>
      <c r="C996" s="666"/>
    </row>
    <row r="997" spans="1:3" x14ac:dyDescent="0.25">
      <c r="A997" s="670"/>
      <c r="B997" s="666"/>
      <c r="C997" s="666"/>
    </row>
    <row r="998" spans="1:3" x14ac:dyDescent="0.25">
      <c r="A998" s="673"/>
      <c r="B998" s="672"/>
      <c r="C998" s="672"/>
    </row>
    <row r="999" spans="1:3" x14ac:dyDescent="0.25">
      <c r="A999" s="673"/>
      <c r="B999" s="672"/>
      <c r="C999" s="672"/>
    </row>
    <row r="1000" spans="1:3" x14ac:dyDescent="0.25">
      <c r="A1000" s="673"/>
      <c r="B1000" s="672"/>
      <c r="C1000" s="672"/>
    </row>
    <row r="1001" spans="1:3" x14ac:dyDescent="0.25">
      <c r="A1001" s="673"/>
      <c r="B1001" s="672"/>
      <c r="C1001" s="672"/>
    </row>
    <row r="1002" spans="1:3" x14ac:dyDescent="0.25">
      <c r="A1002" s="666"/>
      <c r="B1002" s="666"/>
      <c r="C1002" s="666"/>
    </row>
    <row r="1003" spans="1:3" x14ac:dyDescent="0.25">
      <c r="A1003" s="666"/>
      <c r="B1003" s="666"/>
      <c r="C1003" s="666"/>
    </row>
    <row r="1004" spans="1:3" x14ac:dyDescent="0.25">
      <c r="A1004" s="666"/>
      <c r="B1004" s="666"/>
      <c r="C1004" s="666"/>
    </row>
    <row r="1005" spans="1:3" x14ac:dyDescent="0.25">
      <c r="A1005" s="666"/>
      <c r="B1005" s="666"/>
      <c r="C1005" s="666"/>
    </row>
    <row r="1006" spans="1:3" x14ac:dyDescent="0.25">
      <c r="A1006" s="666"/>
      <c r="B1006" s="666"/>
      <c r="C1006" s="666"/>
    </row>
    <row r="1007" spans="1:3" x14ac:dyDescent="0.25">
      <c r="A1007" s="666"/>
      <c r="B1007" s="666"/>
      <c r="C1007" s="666"/>
    </row>
    <row r="1008" spans="1:3" x14ac:dyDescent="0.25">
      <c r="A1008" s="666"/>
      <c r="B1008" s="666"/>
      <c r="C1008" s="666"/>
    </row>
    <row r="1009" spans="1:3" x14ac:dyDescent="0.25">
      <c r="A1009" s="666"/>
      <c r="B1009" s="666"/>
      <c r="C1009" s="666"/>
    </row>
    <row r="1010" spans="1:3" x14ac:dyDescent="0.25">
      <c r="A1010" s="666"/>
      <c r="B1010" s="666"/>
      <c r="C1010" s="666"/>
    </row>
    <row r="1011" spans="1:3" x14ac:dyDescent="0.25">
      <c r="A1011" s="666"/>
      <c r="B1011" s="666"/>
      <c r="C1011" s="666"/>
    </row>
    <row r="1012" spans="1:3" x14ac:dyDescent="0.25">
      <c r="A1012" s="666"/>
      <c r="B1012" s="666"/>
      <c r="C1012" s="666"/>
    </row>
    <row r="1013" spans="1:3" x14ac:dyDescent="0.25">
      <c r="A1013" s="666"/>
      <c r="B1013" s="666"/>
      <c r="C1013" s="666"/>
    </row>
    <row r="1014" spans="1:3" x14ac:dyDescent="0.25">
      <c r="A1014" s="666"/>
      <c r="B1014" s="666"/>
      <c r="C1014" s="666"/>
    </row>
    <row r="1015" spans="1:3" x14ac:dyDescent="0.25">
      <c r="A1015" s="666"/>
      <c r="B1015" s="666"/>
      <c r="C1015" s="666"/>
    </row>
    <row r="1016" spans="1:3" x14ac:dyDescent="0.25">
      <c r="A1016" s="666"/>
      <c r="B1016" s="666"/>
      <c r="C1016" s="666"/>
    </row>
    <row r="1017" spans="1:3" x14ac:dyDescent="0.25">
      <c r="A1017" s="666"/>
      <c r="B1017" s="666"/>
      <c r="C1017" s="666"/>
    </row>
    <row r="1018" spans="1:3" x14ac:dyDescent="0.25">
      <c r="A1018" s="666"/>
      <c r="B1018" s="666"/>
      <c r="C1018" s="666"/>
    </row>
    <row r="1019" spans="1:3" x14ac:dyDescent="0.25">
      <c r="A1019" s="666"/>
      <c r="B1019" s="666"/>
      <c r="C1019" s="666"/>
    </row>
    <row r="1020" spans="1:3" x14ac:dyDescent="0.25">
      <c r="A1020" s="666"/>
      <c r="B1020" s="666"/>
      <c r="C1020" s="666"/>
    </row>
    <row r="1021" spans="1:3" x14ac:dyDescent="0.25">
      <c r="A1021" s="666"/>
      <c r="B1021" s="666"/>
      <c r="C1021" s="666"/>
    </row>
    <row r="1022" spans="1:3" x14ac:dyDescent="0.25">
      <c r="A1022" s="666"/>
      <c r="B1022" s="666"/>
      <c r="C1022" s="666"/>
    </row>
    <row r="1023" spans="1:3" x14ac:dyDescent="0.25">
      <c r="A1023" s="666"/>
      <c r="B1023" s="666"/>
      <c r="C1023" s="666"/>
    </row>
    <row r="1024" spans="1:3" x14ac:dyDescent="0.25">
      <c r="A1024" s="666"/>
      <c r="B1024" s="666"/>
      <c r="C1024" s="666"/>
    </row>
    <row r="1025" spans="1:3" x14ac:dyDescent="0.25">
      <c r="A1025" s="666"/>
      <c r="B1025" s="666"/>
      <c r="C1025" s="666"/>
    </row>
    <row r="1026" spans="1:3" x14ac:dyDescent="0.25">
      <c r="A1026" s="666"/>
      <c r="B1026" s="666"/>
      <c r="C1026" s="666"/>
    </row>
    <row r="1027" spans="1:3" x14ac:dyDescent="0.25">
      <c r="A1027" s="666"/>
      <c r="B1027" s="666"/>
      <c r="C1027" s="666"/>
    </row>
    <row r="1028" spans="1:3" x14ac:dyDescent="0.25">
      <c r="A1028" s="666"/>
      <c r="B1028" s="666"/>
      <c r="C1028" s="666"/>
    </row>
    <row r="1029" spans="1:3" x14ac:dyDescent="0.25">
      <c r="A1029" s="665"/>
      <c r="B1029" s="666"/>
      <c r="C1029" s="666"/>
    </row>
    <row r="1030" spans="1:3" x14ac:dyDescent="0.25">
      <c r="A1030" s="665"/>
      <c r="B1030" s="666"/>
      <c r="C1030" s="666"/>
    </row>
    <row r="1031" spans="1:3" x14ac:dyDescent="0.25">
      <c r="A1031" s="665"/>
      <c r="B1031" s="666"/>
      <c r="C1031" s="666"/>
    </row>
    <row r="1032" spans="1:3" x14ac:dyDescent="0.25">
      <c r="A1032" s="665"/>
      <c r="B1032" s="666"/>
      <c r="C1032" s="666"/>
    </row>
    <row r="1033" spans="1:3" x14ac:dyDescent="0.25">
      <c r="A1033" s="665"/>
      <c r="B1033" s="666"/>
      <c r="C1033" s="666"/>
    </row>
    <row r="1034" spans="1:3" x14ac:dyDescent="0.25">
      <c r="A1034" s="665"/>
      <c r="B1034" s="666"/>
      <c r="C1034" s="666"/>
    </row>
    <row r="1035" spans="1:3" x14ac:dyDescent="0.25">
      <c r="A1035" s="665"/>
      <c r="B1035" s="666"/>
      <c r="C1035" s="666"/>
    </row>
    <row r="1036" spans="1:3" x14ac:dyDescent="0.25">
      <c r="A1036" s="665"/>
      <c r="B1036" s="666"/>
      <c r="C1036" s="666"/>
    </row>
    <row r="1037" spans="1:3" x14ac:dyDescent="0.25">
      <c r="A1037" s="665"/>
      <c r="B1037" s="666"/>
      <c r="C1037" s="666"/>
    </row>
    <row r="1038" spans="1:3" x14ac:dyDescent="0.25">
      <c r="A1038" s="665"/>
      <c r="B1038" s="666"/>
      <c r="C1038" s="666"/>
    </row>
    <row r="1039" spans="1:3" x14ac:dyDescent="0.25">
      <c r="A1039" s="665"/>
      <c r="B1039" s="666"/>
      <c r="C1039" s="666"/>
    </row>
    <row r="1040" spans="1:3" x14ac:dyDescent="0.25">
      <c r="A1040" s="665"/>
      <c r="B1040" s="666"/>
      <c r="C1040" s="666"/>
    </row>
    <row r="1041" spans="1:3" x14ac:dyDescent="0.25">
      <c r="A1041" s="665"/>
      <c r="B1041" s="666"/>
      <c r="C1041" s="666"/>
    </row>
    <row r="1042" spans="1:3" x14ac:dyDescent="0.25">
      <c r="A1042" s="665"/>
      <c r="B1042" s="666"/>
      <c r="C1042" s="666"/>
    </row>
    <row r="1043" spans="1:3" x14ac:dyDescent="0.25">
      <c r="A1043" s="670"/>
      <c r="B1043" s="666"/>
      <c r="C1043" s="666"/>
    </row>
    <row r="1044" spans="1:3" x14ac:dyDescent="0.25">
      <c r="A1044" s="670"/>
      <c r="B1044" s="666"/>
      <c r="C1044" s="666"/>
    </row>
    <row r="1045" spans="1:3" x14ac:dyDescent="0.25">
      <c r="A1045" s="673"/>
      <c r="B1045" s="672"/>
      <c r="C1045" s="672"/>
    </row>
    <row r="1046" spans="1:3" x14ac:dyDescent="0.25">
      <c r="A1046" s="673"/>
      <c r="B1046" s="672"/>
      <c r="C1046" s="672"/>
    </row>
    <row r="1047" spans="1:3" x14ac:dyDescent="0.25">
      <c r="A1047" s="673"/>
      <c r="B1047" s="672"/>
      <c r="C1047" s="672"/>
    </row>
    <row r="1048" spans="1:3" x14ac:dyDescent="0.25">
      <c r="A1048" s="673"/>
      <c r="B1048" s="672"/>
      <c r="C1048" s="672"/>
    </row>
    <row r="1049" spans="1:3" x14ac:dyDescent="0.25">
      <c r="A1049" s="666"/>
      <c r="B1049" s="666"/>
      <c r="C1049" s="666"/>
    </row>
    <row r="1050" spans="1:3" x14ac:dyDescent="0.25">
      <c r="A1050" s="673"/>
      <c r="B1050" s="672"/>
      <c r="C1050" s="666"/>
    </row>
    <row r="1051" spans="1:3" x14ac:dyDescent="0.25">
      <c r="A1051" s="666"/>
      <c r="B1051" s="666"/>
      <c r="C1051" s="666"/>
    </row>
    <row r="1052" spans="1:3" x14ac:dyDescent="0.25">
      <c r="A1052" s="666"/>
      <c r="B1052" s="666"/>
      <c r="C1052" s="666"/>
    </row>
    <row r="1053" spans="1:3" x14ac:dyDescent="0.25">
      <c r="A1053" s="666"/>
      <c r="B1053" s="666"/>
      <c r="C1053" s="666"/>
    </row>
    <row r="1054" spans="1:3" x14ac:dyDescent="0.25">
      <c r="A1054" s="666"/>
      <c r="B1054" s="666"/>
      <c r="C1054" s="666"/>
    </row>
    <row r="1055" spans="1:3" x14ac:dyDescent="0.25">
      <c r="A1055" s="673"/>
      <c r="B1055" s="666"/>
      <c r="C1055" s="666"/>
    </row>
    <row r="1056" spans="1:3" x14ac:dyDescent="0.25">
      <c r="A1056" s="666"/>
      <c r="B1056" s="666"/>
      <c r="C1056" s="666"/>
    </row>
    <row r="1057" spans="1:3" x14ac:dyDescent="0.25">
      <c r="A1057" s="666"/>
      <c r="B1057" s="666"/>
      <c r="C1057" s="666"/>
    </row>
    <row r="1058" spans="1:3" x14ac:dyDescent="0.25">
      <c r="A1058" s="666"/>
      <c r="B1058" s="666"/>
      <c r="C1058" s="666"/>
    </row>
    <row r="1059" spans="1:3" x14ac:dyDescent="0.25">
      <c r="A1059" s="666"/>
      <c r="B1059" s="666"/>
      <c r="C1059" s="666"/>
    </row>
    <row r="1060" spans="1:3" x14ac:dyDescent="0.25">
      <c r="A1060" s="670"/>
      <c r="B1060" s="666"/>
      <c r="C1060" s="666"/>
    </row>
    <row r="1061" spans="1:3" x14ac:dyDescent="0.25">
      <c r="A1061" s="670"/>
      <c r="B1061" s="666"/>
      <c r="C1061" s="666"/>
    </row>
    <row r="1062" spans="1:3" x14ac:dyDescent="0.25">
      <c r="A1062" s="670"/>
      <c r="B1062" s="666"/>
      <c r="C1062" s="666"/>
    </row>
    <row r="1063" spans="1:3" x14ac:dyDescent="0.25">
      <c r="A1063" s="675"/>
      <c r="B1063" s="668"/>
      <c r="C1063" s="668"/>
    </row>
    <row r="1064" spans="1:3" x14ac:dyDescent="0.25">
      <c r="A1064" s="670"/>
      <c r="B1064" s="666"/>
      <c r="C1064" s="666"/>
    </row>
    <row r="1065" spans="1:3" x14ac:dyDescent="0.25">
      <c r="A1065" s="665"/>
      <c r="B1065" s="666"/>
      <c r="C1065" s="666"/>
    </row>
    <row r="1066" spans="1:3" x14ac:dyDescent="0.25">
      <c r="A1066" s="670"/>
      <c r="B1066" s="687"/>
      <c r="C1066" s="687"/>
    </row>
    <row r="1067" spans="1:3" x14ac:dyDescent="0.25">
      <c r="A1067" s="670"/>
      <c r="B1067" s="666"/>
      <c r="C1067" s="666"/>
    </row>
    <row r="1068" spans="1:3" x14ac:dyDescent="0.25">
      <c r="A1068" s="665"/>
      <c r="B1068" s="666"/>
      <c r="C1068" s="666"/>
    </row>
    <row r="1069" spans="1:3" x14ac:dyDescent="0.25">
      <c r="A1069" s="665"/>
      <c r="B1069" s="666"/>
      <c r="C1069" s="666"/>
    </row>
    <row r="1070" spans="1:3" x14ac:dyDescent="0.25">
      <c r="A1070" s="665"/>
      <c r="B1070" s="666"/>
      <c r="C1070" s="666"/>
    </row>
    <row r="1071" spans="1:3" x14ac:dyDescent="0.25">
      <c r="A1071" s="665"/>
      <c r="B1071" s="666"/>
      <c r="C1071" s="666"/>
    </row>
    <row r="1072" spans="1:3" x14ac:dyDescent="0.25">
      <c r="A1072" s="670"/>
      <c r="B1072" s="666"/>
      <c r="C1072" s="666"/>
    </row>
    <row r="1073" spans="1:3" x14ac:dyDescent="0.25">
      <c r="A1073" s="670"/>
      <c r="B1073" s="666"/>
      <c r="C1073" s="666"/>
    </row>
    <row r="1074" spans="1:3" x14ac:dyDescent="0.25">
      <c r="A1074" s="665"/>
      <c r="B1074" s="666"/>
      <c r="C1074" s="666"/>
    </row>
    <row r="1075" spans="1:3" x14ac:dyDescent="0.25">
      <c r="A1075" s="665"/>
      <c r="B1075" s="666"/>
      <c r="C1075" s="666"/>
    </row>
    <row r="1076" spans="1:3" x14ac:dyDescent="0.25">
      <c r="A1076" s="665"/>
      <c r="B1076" s="666"/>
      <c r="C1076" s="666"/>
    </row>
    <row r="1077" spans="1:3" x14ac:dyDescent="0.25">
      <c r="A1077" s="665"/>
      <c r="B1077" s="666"/>
      <c r="C1077" s="666"/>
    </row>
    <row r="1078" spans="1:3" x14ac:dyDescent="0.25">
      <c r="A1078" s="665"/>
      <c r="B1078" s="666"/>
      <c r="C1078" s="666"/>
    </row>
    <row r="1079" spans="1:3" x14ac:dyDescent="0.25">
      <c r="A1079" s="665"/>
      <c r="B1079" s="666"/>
      <c r="C1079" s="666"/>
    </row>
    <row r="1080" spans="1:3" x14ac:dyDescent="0.25">
      <c r="A1080" s="665"/>
      <c r="B1080" s="666"/>
      <c r="C1080" s="666"/>
    </row>
    <row r="1081" spans="1:3" x14ac:dyDescent="0.25">
      <c r="A1081" s="665"/>
      <c r="B1081" s="666"/>
      <c r="C1081" s="666"/>
    </row>
    <row r="1082" spans="1:3" x14ac:dyDescent="0.25">
      <c r="A1082" s="665"/>
      <c r="B1082" s="666"/>
      <c r="C1082" s="666"/>
    </row>
    <row r="1083" spans="1:3" x14ac:dyDescent="0.25">
      <c r="A1083" s="665"/>
      <c r="B1083" s="666"/>
      <c r="C1083" s="666"/>
    </row>
    <row r="1084" spans="1:3" x14ac:dyDescent="0.25">
      <c r="A1084" s="675"/>
      <c r="B1084" s="672"/>
      <c r="C1084" s="672"/>
    </row>
    <row r="1085" spans="1:3" x14ac:dyDescent="0.25">
      <c r="A1085" s="670"/>
      <c r="B1085" s="666"/>
      <c r="C1085" s="666"/>
    </row>
    <row r="1086" spans="1:3" x14ac:dyDescent="0.25">
      <c r="A1086" s="670"/>
      <c r="B1086" s="666"/>
      <c r="C1086" s="666"/>
    </row>
    <row r="1087" spans="1:3" x14ac:dyDescent="0.25">
      <c r="A1087" s="670"/>
      <c r="B1087" s="666"/>
      <c r="C1087" s="666"/>
    </row>
    <row r="1088" spans="1:3" x14ac:dyDescent="0.25">
      <c r="A1088" s="670"/>
      <c r="B1088" s="666"/>
      <c r="C1088" s="666"/>
    </row>
    <row r="1089" spans="1:3" x14ac:dyDescent="0.25">
      <c r="A1089" s="665"/>
      <c r="B1089" s="666"/>
      <c r="C1089" s="666"/>
    </row>
    <row r="1090" spans="1:3" x14ac:dyDescent="0.25">
      <c r="A1090" s="665"/>
      <c r="B1090" s="666"/>
      <c r="C1090" s="666"/>
    </row>
    <row r="1091" spans="1:3" x14ac:dyDescent="0.25">
      <c r="A1091" s="665"/>
      <c r="B1091" s="666"/>
      <c r="C1091" s="666"/>
    </row>
    <row r="1092" spans="1:3" x14ac:dyDescent="0.25">
      <c r="A1092" s="665"/>
      <c r="B1092" s="666"/>
      <c r="C1092" s="666"/>
    </row>
    <row r="1093" spans="1:3" x14ac:dyDescent="0.25">
      <c r="A1093" s="670"/>
      <c r="B1093" s="666"/>
      <c r="C1093" s="666"/>
    </row>
    <row r="1094" spans="1:3" x14ac:dyDescent="0.25">
      <c r="A1094" s="665"/>
      <c r="B1094" s="666"/>
      <c r="C1094" s="666"/>
    </row>
    <row r="1095" spans="1:3" x14ac:dyDescent="0.25">
      <c r="A1095" s="665"/>
      <c r="B1095" s="666"/>
      <c r="C1095" s="666"/>
    </row>
    <row r="1096" spans="1:3" x14ac:dyDescent="0.25">
      <c r="A1096" s="665"/>
      <c r="B1096" s="666"/>
      <c r="C1096" s="666"/>
    </row>
    <row r="1097" spans="1:3" x14ac:dyDescent="0.25">
      <c r="A1097" s="665"/>
      <c r="B1097" s="666"/>
      <c r="C1097" s="666"/>
    </row>
    <row r="1098" spans="1:3" x14ac:dyDescent="0.25">
      <c r="A1098" s="665"/>
      <c r="B1098" s="666"/>
      <c r="C1098" s="666"/>
    </row>
    <row r="1099" spans="1:3" x14ac:dyDescent="0.25">
      <c r="A1099" s="665"/>
      <c r="B1099" s="666"/>
      <c r="C1099" s="666"/>
    </row>
    <row r="1100" spans="1:3" x14ac:dyDescent="0.25">
      <c r="A1100" s="665"/>
      <c r="B1100" s="666"/>
      <c r="C1100" s="666"/>
    </row>
    <row r="1101" spans="1:3" x14ac:dyDescent="0.25">
      <c r="A1101" s="665"/>
      <c r="B1101" s="666"/>
      <c r="C1101" s="666"/>
    </row>
    <row r="1102" spans="1:3" x14ac:dyDescent="0.25">
      <c r="A1102" s="665"/>
      <c r="B1102" s="666"/>
      <c r="C1102" s="666"/>
    </row>
    <row r="1103" spans="1:3" x14ac:dyDescent="0.25">
      <c r="A1103" s="665"/>
      <c r="B1103" s="666"/>
      <c r="C1103" s="666"/>
    </row>
    <row r="1104" spans="1:3" x14ac:dyDescent="0.25">
      <c r="A1104" s="665"/>
      <c r="B1104" s="666"/>
      <c r="C1104" s="666"/>
    </row>
    <row r="1105" spans="1:3" x14ac:dyDescent="0.25">
      <c r="A1105" s="665"/>
      <c r="B1105" s="666"/>
      <c r="C1105" s="666"/>
    </row>
    <row r="1106" spans="1:3" x14ac:dyDescent="0.25">
      <c r="A1106" s="670"/>
      <c r="B1106" s="666"/>
      <c r="C1106" s="666"/>
    </row>
    <row r="1107" spans="1:3" x14ac:dyDescent="0.25">
      <c r="A1107" s="670"/>
      <c r="B1107" s="666"/>
      <c r="C1107" s="666"/>
    </row>
    <row r="1108" spans="1:3" x14ac:dyDescent="0.25">
      <c r="A1108" s="670"/>
      <c r="B1108" s="666"/>
      <c r="C1108" s="666"/>
    </row>
    <row r="1109" spans="1:3" x14ac:dyDescent="0.25">
      <c r="A1109" s="665"/>
      <c r="B1109" s="666"/>
      <c r="C1109" s="666"/>
    </row>
    <row r="1110" spans="1:3" x14ac:dyDescent="0.25">
      <c r="A1110" s="665"/>
      <c r="B1110" s="666"/>
      <c r="C1110" s="666"/>
    </row>
    <row r="1111" spans="1:3" x14ac:dyDescent="0.25">
      <c r="A1111" s="665"/>
      <c r="B1111" s="666"/>
      <c r="C1111" s="666"/>
    </row>
    <row r="1112" spans="1:3" x14ac:dyDescent="0.25">
      <c r="A1112" s="665"/>
      <c r="B1112" s="666"/>
      <c r="C1112" s="666"/>
    </row>
    <row r="1113" spans="1:3" x14ac:dyDescent="0.25">
      <c r="A1113" s="665"/>
      <c r="B1113" s="666"/>
      <c r="C1113" s="666"/>
    </row>
    <row r="1114" spans="1:3" x14ac:dyDescent="0.25">
      <c r="A1114" s="665"/>
      <c r="B1114" s="666"/>
      <c r="C1114" s="666"/>
    </row>
    <row r="1115" spans="1:3" x14ac:dyDescent="0.25">
      <c r="A1115" s="665"/>
      <c r="B1115" s="666"/>
      <c r="C1115" s="666"/>
    </row>
    <row r="1116" spans="1:3" x14ac:dyDescent="0.25">
      <c r="A1116" s="665"/>
      <c r="B1116" s="666"/>
      <c r="C1116" s="666"/>
    </row>
    <row r="1117" spans="1:3" x14ac:dyDescent="0.25">
      <c r="A1117" s="665"/>
      <c r="B1117" s="666"/>
      <c r="C1117" s="666"/>
    </row>
    <row r="1118" spans="1:3" x14ac:dyDescent="0.25">
      <c r="A1118" s="665"/>
      <c r="B1118" s="666"/>
      <c r="C1118" s="666"/>
    </row>
    <row r="1119" spans="1:3" x14ac:dyDescent="0.25">
      <c r="A1119" s="665"/>
      <c r="B1119" s="666"/>
      <c r="C1119" s="666"/>
    </row>
    <row r="1120" spans="1:3" x14ac:dyDescent="0.25">
      <c r="A1120" s="665"/>
      <c r="B1120" s="666"/>
      <c r="C1120" s="666"/>
    </row>
    <row r="1121" spans="1:3" x14ac:dyDescent="0.25">
      <c r="A1121" s="665"/>
      <c r="B1121" s="666"/>
      <c r="C1121" s="666"/>
    </row>
    <row r="1122" spans="1:3" x14ac:dyDescent="0.25">
      <c r="A1122" s="665"/>
      <c r="B1122" s="666"/>
      <c r="C1122" s="666"/>
    </row>
    <row r="1123" spans="1:3" x14ac:dyDescent="0.25">
      <c r="A1123" s="665"/>
      <c r="B1123" s="666"/>
      <c r="C1123" s="666"/>
    </row>
    <row r="1124" spans="1:3" x14ac:dyDescent="0.25">
      <c r="A1124" s="665"/>
      <c r="B1124" s="666"/>
      <c r="C1124" s="666"/>
    </row>
    <row r="1125" spans="1:3" x14ac:dyDescent="0.25">
      <c r="A1125" s="665"/>
      <c r="B1125" s="666"/>
      <c r="C1125" s="666"/>
    </row>
    <row r="1126" spans="1:3" x14ac:dyDescent="0.25">
      <c r="A1126" s="665"/>
      <c r="B1126" s="666"/>
      <c r="C1126" s="666"/>
    </row>
    <row r="1127" spans="1:3" x14ac:dyDescent="0.25">
      <c r="A1127" s="665"/>
      <c r="B1127" s="666"/>
      <c r="C1127" s="666"/>
    </row>
    <row r="1128" spans="1:3" x14ac:dyDescent="0.25">
      <c r="A1128" s="665"/>
      <c r="B1128" s="666"/>
      <c r="C1128" s="666"/>
    </row>
    <row r="1129" spans="1:3" x14ac:dyDescent="0.25">
      <c r="A1129" s="665"/>
      <c r="B1129" s="666"/>
      <c r="C1129" s="666"/>
    </row>
    <row r="1130" spans="1:3" x14ac:dyDescent="0.25">
      <c r="A1130" s="665"/>
      <c r="B1130" s="666"/>
      <c r="C1130" s="666"/>
    </row>
    <row r="1131" spans="1:3" x14ac:dyDescent="0.25">
      <c r="A1131" s="665"/>
      <c r="B1131" s="666"/>
      <c r="C1131" s="666"/>
    </row>
    <row r="1132" spans="1:3" x14ac:dyDescent="0.25">
      <c r="A1132" s="667"/>
      <c r="B1132" s="666"/>
      <c r="C1132" s="666"/>
    </row>
    <row r="1133" spans="1:3" x14ac:dyDescent="0.25">
      <c r="A1133" s="667"/>
      <c r="B1133" s="666"/>
      <c r="C1133" s="666"/>
    </row>
    <row r="1134" spans="1:3" x14ac:dyDescent="0.25">
      <c r="A1134" s="667"/>
      <c r="B1134" s="666"/>
      <c r="C1134" s="666"/>
    </row>
    <row r="1135" spans="1:3" x14ac:dyDescent="0.25">
      <c r="A1135" s="667"/>
      <c r="B1135" s="666"/>
      <c r="C1135" s="666"/>
    </row>
    <row r="1136" spans="1:3" x14ac:dyDescent="0.25">
      <c r="A1136" s="665"/>
      <c r="B1136" s="666"/>
      <c r="C1136" s="666"/>
    </row>
    <row r="1137" spans="1:3" x14ac:dyDescent="0.25">
      <c r="A1137" s="665"/>
      <c r="B1137" s="666"/>
      <c r="C1137" s="666"/>
    </row>
    <row r="1138" spans="1:3" x14ac:dyDescent="0.25">
      <c r="A1138" s="665"/>
      <c r="B1138" s="666"/>
      <c r="C1138" s="666"/>
    </row>
    <row r="1139" spans="1:3" x14ac:dyDescent="0.25">
      <c r="A1139" s="665"/>
      <c r="B1139" s="666"/>
      <c r="C1139" s="666"/>
    </row>
    <row r="1140" spans="1:3" x14ac:dyDescent="0.25">
      <c r="A1140" s="665"/>
      <c r="B1140" s="666"/>
      <c r="C1140" s="666"/>
    </row>
    <row r="1141" spans="1:3" x14ac:dyDescent="0.25">
      <c r="A1141" s="665"/>
      <c r="B1141" s="666"/>
      <c r="C1141" s="666"/>
    </row>
    <row r="1142" spans="1:3" x14ac:dyDescent="0.25">
      <c r="A1142" s="665"/>
      <c r="B1142" s="666"/>
      <c r="C1142" s="666"/>
    </row>
    <row r="1143" spans="1:3" x14ac:dyDescent="0.25">
      <c r="A1143" s="665"/>
      <c r="B1143" s="666"/>
      <c r="C1143" s="666"/>
    </row>
    <row r="1144" spans="1:3" x14ac:dyDescent="0.25">
      <c r="A1144" s="665"/>
      <c r="B1144" s="666"/>
      <c r="C1144" s="666"/>
    </row>
    <row r="1145" spans="1:3" x14ac:dyDescent="0.25">
      <c r="A1145" s="665"/>
      <c r="B1145" s="666"/>
      <c r="C1145" s="666"/>
    </row>
    <row r="1146" spans="1:3" x14ac:dyDescent="0.25">
      <c r="A1146" s="665"/>
      <c r="B1146" s="666"/>
      <c r="C1146" s="666"/>
    </row>
    <row r="1147" spans="1:3" x14ac:dyDescent="0.25">
      <c r="A1147" s="665"/>
      <c r="B1147" s="666"/>
      <c r="C1147" s="666"/>
    </row>
    <row r="1148" spans="1:3" x14ac:dyDescent="0.25">
      <c r="A1148" s="665"/>
      <c r="B1148" s="666"/>
      <c r="C1148" s="666"/>
    </row>
    <row r="1149" spans="1:3" x14ac:dyDescent="0.25">
      <c r="A1149" s="665"/>
      <c r="B1149" s="666"/>
      <c r="C1149" s="666"/>
    </row>
    <row r="1150" spans="1:3" x14ac:dyDescent="0.25">
      <c r="A1150" s="670"/>
      <c r="B1150" s="666"/>
      <c r="C1150" s="666"/>
    </row>
    <row r="1151" spans="1:3" x14ac:dyDescent="0.25">
      <c r="A1151" s="665"/>
      <c r="B1151" s="666"/>
      <c r="C1151" s="666"/>
    </row>
    <row r="1152" spans="1:3" x14ac:dyDescent="0.25">
      <c r="A1152" s="665"/>
      <c r="B1152" s="666"/>
      <c r="C1152" s="666"/>
    </row>
    <row r="1153" spans="1:3" x14ac:dyDescent="0.25">
      <c r="A1153" s="665"/>
      <c r="B1153" s="666"/>
      <c r="C1153" s="666"/>
    </row>
    <row r="1154" spans="1:3" x14ac:dyDescent="0.25">
      <c r="A1154" s="665"/>
      <c r="B1154" s="666"/>
      <c r="C1154" s="666"/>
    </row>
    <row r="1155" spans="1:3" x14ac:dyDescent="0.25">
      <c r="A1155" s="665"/>
      <c r="B1155" s="666"/>
      <c r="C1155" s="666"/>
    </row>
    <row r="1156" spans="1:3" x14ac:dyDescent="0.25">
      <c r="A1156" s="665"/>
      <c r="B1156" s="666"/>
      <c r="C1156" s="666"/>
    </row>
    <row r="1157" spans="1:3" x14ac:dyDescent="0.25">
      <c r="A1157" s="665"/>
      <c r="B1157" s="666"/>
      <c r="C1157" s="666"/>
    </row>
    <row r="1158" spans="1:3" x14ac:dyDescent="0.25">
      <c r="A1158" s="670"/>
      <c r="B1158" s="687"/>
      <c r="C1158" s="687"/>
    </row>
    <row r="1159" spans="1:3" x14ac:dyDescent="0.25">
      <c r="A1159" s="670"/>
      <c r="B1159" s="666"/>
      <c r="C1159" s="666"/>
    </row>
    <row r="1160" spans="1:3" x14ac:dyDescent="0.25">
      <c r="A1160" s="665"/>
      <c r="B1160" s="666"/>
      <c r="C1160" s="666"/>
    </row>
    <row r="1161" spans="1:3" x14ac:dyDescent="0.25">
      <c r="A1161" s="665"/>
      <c r="B1161" s="666"/>
      <c r="C1161" s="666"/>
    </row>
    <row r="1162" spans="1:3" x14ac:dyDescent="0.25">
      <c r="A1162" s="665"/>
      <c r="B1162" s="666"/>
      <c r="C1162" s="666"/>
    </row>
    <row r="1163" spans="1:3" x14ac:dyDescent="0.25">
      <c r="A1163" s="665"/>
      <c r="B1163" s="666"/>
      <c r="C1163" s="666"/>
    </row>
    <row r="1164" spans="1:3" x14ac:dyDescent="0.25">
      <c r="A1164" s="665"/>
      <c r="B1164" s="666"/>
      <c r="C1164" s="666"/>
    </row>
    <row r="1165" spans="1:3" x14ac:dyDescent="0.25">
      <c r="A1165" s="665"/>
      <c r="B1165" s="666"/>
      <c r="C1165" s="666"/>
    </row>
    <row r="1166" spans="1:3" x14ac:dyDescent="0.25">
      <c r="A1166" s="665"/>
      <c r="B1166" s="666"/>
      <c r="C1166" s="666"/>
    </row>
    <row r="1167" spans="1:3" x14ac:dyDescent="0.25">
      <c r="A1167" s="670"/>
      <c r="B1167" s="687"/>
      <c r="C1167" s="687"/>
    </row>
    <row r="1168" spans="1:3" x14ac:dyDescent="0.25">
      <c r="A1168" s="670"/>
      <c r="B1168" s="666"/>
      <c r="C1168" s="666"/>
    </row>
    <row r="1169" spans="1:3" x14ac:dyDescent="0.25">
      <c r="A1169" s="665"/>
      <c r="B1169" s="666"/>
      <c r="C1169" s="666"/>
    </row>
    <row r="1170" spans="1:3" x14ac:dyDescent="0.25">
      <c r="A1170" s="670"/>
      <c r="B1170" s="666"/>
      <c r="C1170" s="666"/>
    </row>
    <row r="1171" spans="1:3" x14ac:dyDescent="0.25">
      <c r="A1171" s="670"/>
      <c r="B1171" s="666"/>
      <c r="C1171" s="666"/>
    </row>
    <row r="1172" spans="1:3" x14ac:dyDescent="0.25">
      <c r="A1172" s="670"/>
      <c r="B1172" s="666"/>
      <c r="C1172" s="666"/>
    </row>
    <row r="1173" spans="1:3" x14ac:dyDescent="0.25">
      <c r="A1173" s="665"/>
      <c r="B1173" s="669"/>
      <c r="C1173" s="666"/>
    </row>
    <row r="1174" spans="1:3" x14ac:dyDescent="0.25">
      <c r="A1174" s="665"/>
      <c r="B1174" s="666"/>
      <c r="C1174" s="666"/>
    </row>
    <row r="1175" spans="1:3" x14ac:dyDescent="0.25">
      <c r="A1175" s="670"/>
      <c r="B1175" s="666"/>
      <c r="C1175" s="666"/>
    </row>
    <row r="1176" spans="1:3" x14ac:dyDescent="0.25">
      <c r="A1176" s="670"/>
      <c r="B1176" s="666"/>
      <c r="C1176" s="666"/>
    </row>
    <row r="1177" spans="1:3" x14ac:dyDescent="0.25">
      <c r="A1177" s="665"/>
      <c r="B1177" s="666"/>
      <c r="C1177" s="666"/>
    </row>
    <row r="1178" spans="1:3" x14ac:dyDescent="0.25">
      <c r="A1178" s="665"/>
      <c r="B1178" s="666"/>
      <c r="C1178" s="666"/>
    </row>
    <row r="1179" spans="1:3" x14ac:dyDescent="0.25">
      <c r="A1179" s="665"/>
      <c r="B1179" s="666"/>
      <c r="C1179" s="666"/>
    </row>
    <row r="1180" spans="1:3" x14ac:dyDescent="0.25">
      <c r="A1180" s="665"/>
      <c r="B1180" s="666"/>
      <c r="C1180" s="666"/>
    </row>
    <row r="1181" spans="1:3" x14ac:dyDescent="0.25">
      <c r="A1181" s="665"/>
      <c r="B1181" s="666"/>
      <c r="C1181" s="666"/>
    </row>
    <row r="1182" spans="1:3" x14ac:dyDescent="0.25">
      <c r="A1182" s="665"/>
      <c r="B1182" s="666"/>
      <c r="C1182" s="666"/>
    </row>
    <row r="1183" spans="1:3" x14ac:dyDescent="0.25">
      <c r="A1183" s="665"/>
      <c r="B1183" s="666"/>
      <c r="C1183" s="666"/>
    </row>
    <row r="1184" spans="1:3" x14ac:dyDescent="0.25">
      <c r="A1184" s="665"/>
      <c r="B1184" s="666"/>
      <c r="C1184" s="666"/>
    </row>
    <row r="1185" spans="1:3" x14ac:dyDescent="0.25">
      <c r="A1185" s="665"/>
      <c r="B1185" s="666"/>
      <c r="C1185" s="666"/>
    </row>
    <row r="1186" spans="1:3" x14ac:dyDescent="0.25">
      <c r="A1186" s="665"/>
      <c r="B1186" s="666"/>
      <c r="C1186" s="666"/>
    </row>
    <row r="1187" spans="1:3" x14ac:dyDescent="0.25">
      <c r="A1187" s="665"/>
      <c r="B1187" s="666"/>
      <c r="C1187" s="666"/>
    </row>
    <row r="1188" spans="1:3" x14ac:dyDescent="0.25">
      <c r="A1188" s="665"/>
      <c r="B1188" s="666"/>
      <c r="C1188" s="666"/>
    </row>
    <row r="1189" spans="1:3" x14ac:dyDescent="0.25">
      <c r="A1189" s="665"/>
      <c r="B1189" s="666"/>
      <c r="C1189" s="666"/>
    </row>
    <row r="1190" spans="1:3" x14ac:dyDescent="0.25">
      <c r="A1190" s="671"/>
      <c r="B1190" s="672"/>
      <c r="C1190" s="672"/>
    </row>
    <row r="1191" spans="1:3" x14ac:dyDescent="0.25">
      <c r="A1191" s="665"/>
      <c r="B1191" s="666"/>
      <c r="C1191" s="666"/>
    </row>
    <row r="1192" spans="1:3" x14ac:dyDescent="0.25">
      <c r="A1192" s="665"/>
      <c r="B1192" s="666"/>
      <c r="C1192" s="666"/>
    </row>
    <row r="1193" spans="1:3" x14ac:dyDescent="0.25">
      <c r="A1193" s="665"/>
      <c r="B1193" s="666"/>
      <c r="C1193" s="666"/>
    </row>
    <row r="1194" spans="1:3" x14ac:dyDescent="0.25">
      <c r="A1194" s="671"/>
      <c r="B1194" s="672"/>
      <c r="C1194" s="672"/>
    </row>
    <row r="1195" spans="1:3" x14ac:dyDescent="0.25">
      <c r="A1195" s="665"/>
      <c r="B1195" s="666"/>
      <c r="C1195" s="666"/>
    </row>
    <row r="1196" spans="1:3" x14ac:dyDescent="0.25">
      <c r="A1196" s="665"/>
      <c r="B1196" s="687"/>
      <c r="C1196" s="687"/>
    </row>
    <row r="1197" spans="1:3" x14ac:dyDescent="0.25">
      <c r="A1197" s="665"/>
      <c r="B1197" s="687"/>
      <c r="C1197" s="687"/>
    </row>
    <row r="1198" spans="1:3" x14ac:dyDescent="0.25">
      <c r="A1198" s="665"/>
      <c r="B1198" s="687"/>
      <c r="C1198" s="687"/>
    </row>
    <row r="1199" spans="1:3" x14ac:dyDescent="0.25">
      <c r="A1199" s="665"/>
      <c r="B1199" s="687"/>
      <c r="C1199" s="687"/>
    </row>
    <row r="1200" spans="1:3" x14ac:dyDescent="0.25">
      <c r="A1200" s="665"/>
      <c r="B1200" s="687"/>
      <c r="C1200" s="687"/>
    </row>
    <row r="1201" spans="1:3" x14ac:dyDescent="0.25">
      <c r="A1201" s="665"/>
      <c r="B1201" s="687"/>
      <c r="C1201" s="687"/>
    </row>
    <row r="1202" spans="1:3" x14ac:dyDescent="0.25">
      <c r="A1202" s="665"/>
      <c r="B1202" s="687"/>
      <c r="C1202" s="687"/>
    </row>
    <row r="1203" spans="1:3" x14ac:dyDescent="0.25">
      <c r="A1203" s="665"/>
      <c r="B1203" s="687"/>
      <c r="C1203" s="687"/>
    </row>
    <row r="1204" spans="1:3" x14ac:dyDescent="0.25">
      <c r="A1204" s="665"/>
      <c r="B1204" s="687"/>
      <c r="C1204" s="687"/>
    </row>
    <row r="1205" spans="1:3" x14ac:dyDescent="0.25">
      <c r="A1205" s="665"/>
      <c r="B1205" s="688"/>
      <c r="C1205" s="687"/>
    </row>
    <row r="1206" spans="1:3" x14ac:dyDescent="0.25">
      <c r="A1206" s="665"/>
      <c r="B1206" s="687"/>
      <c r="C1206" s="687"/>
    </row>
    <row r="1207" spans="1:3" x14ac:dyDescent="0.25">
      <c r="A1207" s="665"/>
      <c r="B1207" s="687"/>
      <c r="C1207" s="687"/>
    </row>
    <row r="1208" spans="1:3" x14ac:dyDescent="0.25">
      <c r="A1208" s="665"/>
      <c r="B1208" s="687"/>
      <c r="C1208" s="687"/>
    </row>
    <row r="1209" spans="1:3" x14ac:dyDescent="0.25">
      <c r="A1209" s="665"/>
      <c r="B1209" s="687"/>
      <c r="C1209" s="688"/>
    </row>
    <row r="1210" spans="1:3" x14ac:dyDescent="0.25">
      <c r="A1210" s="665"/>
      <c r="B1210" s="687"/>
      <c r="C1210" s="687"/>
    </row>
    <row r="1211" spans="1:3" x14ac:dyDescent="0.25">
      <c r="A1211" s="678"/>
      <c r="B1211" s="688"/>
      <c r="C1211" s="687"/>
    </row>
    <row r="1212" spans="1:3" x14ac:dyDescent="0.25">
      <c r="A1212" s="665"/>
      <c r="B1212" s="688"/>
      <c r="C1212" s="687"/>
    </row>
    <row r="1213" spans="1:3" x14ac:dyDescent="0.25">
      <c r="A1213" s="665"/>
      <c r="B1213" s="688"/>
      <c r="C1213" s="687"/>
    </row>
    <row r="1214" spans="1:3" x14ac:dyDescent="0.25">
      <c r="A1214" s="670"/>
      <c r="B1214" s="666"/>
      <c r="C1214" s="666"/>
    </row>
    <row r="1215" spans="1:3" x14ac:dyDescent="0.25">
      <c r="A1215" s="665"/>
      <c r="B1215" s="666"/>
      <c r="C1215" s="666"/>
    </row>
    <row r="1216" spans="1:3" x14ac:dyDescent="0.25">
      <c r="A1216" s="665"/>
      <c r="B1216" s="666"/>
      <c r="C1216" s="666"/>
    </row>
    <row r="1217" spans="1:3" x14ac:dyDescent="0.25">
      <c r="A1217" s="665"/>
      <c r="B1217" s="666"/>
      <c r="C1217" s="666"/>
    </row>
    <row r="1218" spans="1:3" x14ac:dyDescent="0.25">
      <c r="A1218" s="670"/>
      <c r="B1218" s="666"/>
      <c r="C1218" s="666"/>
    </row>
    <row r="1219" spans="1:3" x14ac:dyDescent="0.25">
      <c r="A1219" s="665"/>
      <c r="B1219" s="666"/>
      <c r="C1219" s="666"/>
    </row>
    <row r="1220" spans="1:3" x14ac:dyDescent="0.25">
      <c r="A1220" s="665"/>
      <c r="B1220" s="666"/>
      <c r="C1220" s="666"/>
    </row>
    <row r="1221" spans="1:3" x14ac:dyDescent="0.25">
      <c r="A1221" s="665"/>
      <c r="B1221" s="666"/>
      <c r="C1221" s="666"/>
    </row>
    <row r="1222" spans="1:3" x14ac:dyDescent="0.25">
      <c r="A1222" s="665"/>
      <c r="B1222" s="666"/>
      <c r="C1222" s="666"/>
    </row>
    <row r="1223" spans="1:3" x14ac:dyDescent="0.25">
      <c r="A1223" s="670"/>
      <c r="B1223" s="666"/>
      <c r="C1223" s="666"/>
    </row>
    <row r="1224" spans="1:3" x14ac:dyDescent="0.25">
      <c r="A1224" s="665"/>
      <c r="B1224" s="666"/>
      <c r="C1224" s="666"/>
    </row>
    <row r="1225" spans="1:3" x14ac:dyDescent="0.25">
      <c r="A1225" s="665"/>
      <c r="B1225" s="666"/>
      <c r="C1225" s="666"/>
    </row>
    <row r="1226" spans="1:3" x14ac:dyDescent="0.25">
      <c r="A1226" s="665"/>
      <c r="B1226" s="666"/>
      <c r="C1226" s="666"/>
    </row>
    <row r="1227" spans="1:3" x14ac:dyDescent="0.25">
      <c r="A1227" s="670"/>
      <c r="B1227" s="668"/>
      <c r="C1227" s="666"/>
    </row>
    <row r="1228" spans="1:3" x14ac:dyDescent="0.25">
      <c r="A1228" s="675"/>
      <c r="B1228" s="672"/>
      <c r="C1228" s="672"/>
    </row>
    <row r="1229" spans="1:3" x14ac:dyDescent="0.25">
      <c r="A1229" s="675"/>
      <c r="B1229" s="672"/>
      <c r="C1229" s="672"/>
    </row>
    <row r="1230" spans="1:3" x14ac:dyDescent="0.25">
      <c r="A1230" s="665"/>
      <c r="B1230" s="666"/>
      <c r="C1230" s="666"/>
    </row>
    <row r="1231" spans="1:3" x14ac:dyDescent="0.25">
      <c r="A1231" s="665"/>
      <c r="B1231" s="666"/>
      <c r="C1231" s="666"/>
    </row>
    <row r="1232" spans="1:3" x14ac:dyDescent="0.25">
      <c r="A1232" s="665"/>
      <c r="B1232" s="666"/>
      <c r="C1232" s="666"/>
    </row>
    <row r="1233" spans="1:3" x14ac:dyDescent="0.25">
      <c r="A1233" s="665"/>
      <c r="B1233" s="666"/>
      <c r="C1233" s="666"/>
    </row>
    <row r="1234" spans="1:3" x14ac:dyDescent="0.25">
      <c r="A1234" s="665"/>
      <c r="B1234" s="666"/>
      <c r="C1234" s="666"/>
    </row>
    <row r="1235" spans="1:3" x14ac:dyDescent="0.25">
      <c r="A1235" s="670"/>
      <c r="B1235" s="666"/>
      <c r="C1235" s="666"/>
    </row>
    <row r="1236" spans="1:3" x14ac:dyDescent="0.25">
      <c r="A1236" s="665"/>
      <c r="B1236" s="666"/>
      <c r="C1236" s="666"/>
    </row>
    <row r="1237" spans="1:3" x14ac:dyDescent="0.25">
      <c r="A1237" s="665"/>
      <c r="B1237" s="666"/>
      <c r="C1237" s="666"/>
    </row>
    <row r="1238" spans="1:3" x14ac:dyDescent="0.25">
      <c r="A1238" s="665"/>
      <c r="B1238" s="666"/>
      <c r="C1238" s="666"/>
    </row>
    <row r="1239" spans="1:3" x14ac:dyDescent="0.25">
      <c r="A1239" s="665"/>
      <c r="B1239" s="666"/>
      <c r="C1239" s="666"/>
    </row>
    <row r="1240" spans="1:3" x14ac:dyDescent="0.25">
      <c r="A1240" s="670"/>
      <c r="B1240" s="666"/>
      <c r="C1240" s="666"/>
    </row>
    <row r="1241" spans="1:3" x14ac:dyDescent="0.25">
      <c r="A1241" s="670"/>
      <c r="B1241" s="666"/>
      <c r="C1241" s="666"/>
    </row>
    <row r="1242" spans="1:3" x14ac:dyDescent="0.25">
      <c r="A1242" s="670"/>
      <c r="B1242" s="666"/>
      <c r="C1242" s="666"/>
    </row>
    <row r="1243" spans="1:3" x14ac:dyDescent="0.25">
      <c r="A1243" s="670"/>
      <c r="B1243" s="666"/>
      <c r="C1243" s="666"/>
    </row>
    <row r="1244" spans="1:3" x14ac:dyDescent="0.25">
      <c r="A1244" s="665"/>
      <c r="B1244" s="666"/>
      <c r="C1244" s="666"/>
    </row>
    <row r="1245" spans="1:3" x14ac:dyDescent="0.25">
      <c r="A1245" s="665"/>
      <c r="B1245" s="666"/>
      <c r="C1245" s="666"/>
    </row>
    <row r="1246" spans="1:3" x14ac:dyDescent="0.25">
      <c r="A1246" s="665"/>
      <c r="B1246" s="666"/>
      <c r="C1246" s="666"/>
    </row>
    <row r="1247" spans="1:3" x14ac:dyDescent="0.25">
      <c r="A1247" s="670"/>
      <c r="B1247" s="666"/>
      <c r="C1247" s="666"/>
    </row>
    <row r="1248" spans="1:3" x14ac:dyDescent="0.25">
      <c r="A1248" s="665"/>
      <c r="B1248" s="666"/>
      <c r="C1248" s="666"/>
    </row>
    <row r="1249" spans="1:3" x14ac:dyDescent="0.25">
      <c r="A1249" s="665"/>
      <c r="B1249" s="666"/>
      <c r="C1249" s="666"/>
    </row>
    <row r="1250" spans="1:3" x14ac:dyDescent="0.25">
      <c r="A1250" s="665"/>
      <c r="B1250" s="666"/>
      <c r="C1250" s="666"/>
    </row>
    <row r="1251" spans="1:3" x14ac:dyDescent="0.25">
      <c r="A1251" s="665"/>
      <c r="B1251" s="666"/>
      <c r="C1251" s="666"/>
    </row>
    <row r="1252" spans="1:3" x14ac:dyDescent="0.25">
      <c r="A1252" s="670"/>
      <c r="B1252" s="666"/>
      <c r="C1252" s="666"/>
    </row>
    <row r="1253" spans="1:3" x14ac:dyDescent="0.25">
      <c r="A1253" s="670"/>
      <c r="B1253" s="666"/>
      <c r="C1253" s="666"/>
    </row>
    <row r="1254" spans="1:3" x14ac:dyDescent="0.25">
      <c r="A1254" s="665"/>
      <c r="B1254" s="666"/>
      <c r="C1254" s="666"/>
    </row>
    <row r="1255" spans="1:3" x14ac:dyDescent="0.25">
      <c r="A1255" s="665"/>
      <c r="B1255" s="666"/>
      <c r="C1255" s="666"/>
    </row>
    <row r="1256" spans="1:3" x14ac:dyDescent="0.25">
      <c r="A1256" s="665"/>
      <c r="B1256" s="666"/>
      <c r="C1256" s="666"/>
    </row>
    <row r="1257" spans="1:3" x14ac:dyDescent="0.25">
      <c r="A1257" s="665"/>
      <c r="B1257" s="666"/>
      <c r="C1257" s="666"/>
    </row>
    <row r="1258" spans="1:3" x14ac:dyDescent="0.25">
      <c r="A1258" s="670"/>
      <c r="B1258" s="666"/>
      <c r="C1258" s="666"/>
    </row>
    <row r="1259" spans="1:3" x14ac:dyDescent="0.25">
      <c r="A1259" s="665"/>
      <c r="B1259" s="666"/>
      <c r="C1259" s="666"/>
    </row>
    <row r="1260" spans="1:3" x14ac:dyDescent="0.25">
      <c r="A1260" s="665"/>
      <c r="B1260" s="666"/>
      <c r="C1260" s="666"/>
    </row>
    <row r="1261" spans="1:3" x14ac:dyDescent="0.25">
      <c r="A1261" s="665"/>
      <c r="B1261" s="666"/>
      <c r="C1261" s="666"/>
    </row>
    <row r="1262" spans="1:3" x14ac:dyDescent="0.25">
      <c r="A1262" s="665"/>
      <c r="B1262" s="666"/>
      <c r="C1262" s="666"/>
    </row>
    <row r="1263" spans="1:3" x14ac:dyDescent="0.25">
      <c r="A1263" s="665"/>
      <c r="B1263" s="666"/>
      <c r="C1263" s="666"/>
    </row>
    <row r="1264" spans="1:3" x14ac:dyDescent="0.25">
      <c r="A1264" s="665"/>
      <c r="B1264" s="666"/>
      <c r="C1264" s="666"/>
    </row>
    <row r="1265" spans="1:3" x14ac:dyDescent="0.25">
      <c r="A1265" s="665"/>
      <c r="B1265" s="666"/>
      <c r="C1265" s="666"/>
    </row>
    <row r="1266" spans="1:3" x14ac:dyDescent="0.25">
      <c r="A1266" s="675"/>
      <c r="B1266" s="672"/>
      <c r="C1266" s="672"/>
    </row>
    <row r="1267" spans="1:3" x14ac:dyDescent="0.25">
      <c r="A1267" s="665"/>
      <c r="B1267" s="666"/>
      <c r="C1267" s="666"/>
    </row>
    <row r="1268" spans="1:3" x14ac:dyDescent="0.25">
      <c r="A1268" s="670"/>
      <c r="B1268" s="666"/>
      <c r="C1268" s="666"/>
    </row>
    <row r="1269" spans="1:3" x14ac:dyDescent="0.25">
      <c r="A1269" s="670"/>
      <c r="B1269" s="666"/>
      <c r="C1269" s="666"/>
    </row>
    <row r="1270" spans="1:3" x14ac:dyDescent="0.25">
      <c r="A1270" s="665"/>
      <c r="B1270" s="666"/>
      <c r="C1270" s="666"/>
    </row>
    <row r="1271" spans="1:3" x14ac:dyDescent="0.25">
      <c r="A1271" s="665"/>
      <c r="B1271" s="666"/>
      <c r="C1271" s="666"/>
    </row>
    <row r="1272" spans="1:3" x14ac:dyDescent="0.25">
      <c r="A1272" s="665"/>
      <c r="B1272" s="666"/>
      <c r="C1272" s="666"/>
    </row>
    <row r="1273" spans="1:3" x14ac:dyDescent="0.25">
      <c r="A1273" s="665"/>
      <c r="B1273" s="666"/>
      <c r="C1273" s="666"/>
    </row>
    <row r="1274" spans="1:3" x14ac:dyDescent="0.25">
      <c r="A1274" s="671"/>
      <c r="B1274" s="672"/>
      <c r="C1274" s="672"/>
    </row>
    <row r="1275" spans="1:3" x14ac:dyDescent="0.25">
      <c r="B1275" s="689"/>
    </row>
  </sheetData>
  <conditionalFormatting sqref="B9 B256:B268 B108:B112 B217 B114:B118 B27:B28 B42 B183:B215 B219:B254 B3:B6 B20:B24 B44 B30:B31 B46:B55 B39:B40 B36:B37 B33:B34 B100:B106 B58:B97 B124:B154 B11:B14 B156:B159">
    <cfRule type="expression" dxfId="33" priority="34" stopIfTrue="1">
      <formula>IF(ISBLANK(C3),1,0)</formula>
    </cfRule>
  </conditionalFormatting>
  <conditionalFormatting sqref="B255">
    <cfRule type="expression" dxfId="32" priority="33" stopIfTrue="1">
      <formula>IF(ISBLANK(C255),1,0)</formula>
    </cfRule>
  </conditionalFormatting>
  <conditionalFormatting sqref="B7:B8">
    <cfRule type="expression" dxfId="31" priority="32" stopIfTrue="1">
      <formula>IF(ISBLANK(C7),1,0)</formula>
    </cfRule>
  </conditionalFormatting>
  <conditionalFormatting sqref="B107">
    <cfRule type="expression" dxfId="30" priority="31" stopIfTrue="1">
      <formula>IF(ISBLANK(C107),1,0)</formula>
    </cfRule>
  </conditionalFormatting>
  <conditionalFormatting sqref="B216">
    <cfRule type="expression" dxfId="29" priority="30" stopIfTrue="1">
      <formula>IF(ISBLANK(C216),1,0)</formula>
    </cfRule>
  </conditionalFormatting>
  <conditionalFormatting sqref="B218">
    <cfRule type="expression" dxfId="28" priority="29" stopIfTrue="1">
      <formula>IF(ISBLANK(C218),1,0)</formula>
    </cfRule>
  </conditionalFormatting>
  <conditionalFormatting sqref="B113">
    <cfRule type="expression" dxfId="27" priority="28" stopIfTrue="1">
      <formula>IF(ISBLANK(C113),1,0)</formula>
    </cfRule>
  </conditionalFormatting>
  <conditionalFormatting sqref="B29">
    <cfRule type="expression" dxfId="26" priority="27" stopIfTrue="1">
      <formula>IF(ISBLANK(C29),1,0)</formula>
    </cfRule>
  </conditionalFormatting>
  <conditionalFormatting sqref="B163">
    <cfRule type="expression" dxfId="25" priority="26" stopIfTrue="1">
      <formula>IF(ISBLANK(C163),1,0)</formula>
    </cfRule>
  </conditionalFormatting>
  <conditionalFormatting sqref="B164:B182">
    <cfRule type="expression" dxfId="24" priority="25" stopIfTrue="1">
      <formula>IF(ISBLANK(C164),1,0)</formula>
    </cfRule>
  </conditionalFormatting>
  <conditionalFormatting sqref="B16:B19">
    <cfRule type="expression" dxfId="23" priority="24" stopIfTrue="1">
      <formula>IF(ISBLANK(C16),1,0)</formula>
    </cfRule>
  </conditionalFormatting>
  <conditionalFormatting sqref="B25">
    <cfRule type="expression" dxfId="22" priority="23" stopIfTrue="1">
      <formula>IF(ISBLANK(C25),1,0)</formula>
    </cfRule>
  </conditionalFormatting>
  <conditionalFormatting sqref="B2">
    <cfRule type="expression" dxfId="21" priority="22" stopIfTrue="1">
      <formula>IF(ISBLANK(C2),1,0)</formula>
    </cfRule>
  </conditionalFormatting>
  <conditionalFormatting sqref="B32">
    <cfRule type="expression" dxfId="20" priority="16" stopIfTrue="1">
      <formula>IF(ISBLANK(C32),1,0)</formula>
    </cfRule>
  </conditionalFormatting>
  <conditionalFormatting sqref="B45">
    <cfRule type="expression" dxfId="19" priority="21" stopIfTrue="1">
      <formula>IF(ISBLANK(C45),1,0)</formula>
    </cfRule>
  </conditionalFormatting>
  <conditionalFormatting sqref="B43">
    <cfRule type="expression" dxfId="18" priority="20" stopIfTrue="1">
      <formula>IF(ISBLANK(C43),1,0)</formula>
    </cfRule>
  </conditionalFormatting>
  <conditionalFormatting sqref="B41">
    <cfRule type="expression" dxfId="17" priority="19" stopIfTrue="1">
      <formula>IF(ISBLANK(C41),1,0)</formula>
    </cfRule>
  </conditionalFormatting>
  <conditionalFormatting sqref="B38">
    <cfRule type="expression" dxfId="16" priority="18" stopIfTrue="1">
      <formula>IF(ISBLANK(C38),1,0)</formula>
    </cfRule>
  </conditionalFormatting>
  <conditionalFormatting sqref="B26">
    <cfRule type="expression" dxfId="15" priority="15" stopIfTrue="1">
      <formula>IF(ISBLANK(C26),1,0)</formula>
    </cfRule>
  </conditionalFormatting>
  <conditionalFormatting sqref="B35">
    <cfRule type="expression" dxfId="14" priority="17" stopIfTrue="1">
      <formula>IF(ISBLANK(C35),1,0)</formula>
    </cfRule>
  </conditionalFormatting>
  <conditionalFormatting sqref="B98">
    <cfRule type="expression" dxfId="13" priority="14" stopIfTrue="1">
      <formula>IF(ISBLANK(C98),1,0)</formula>
    </cfRule>
  </conditionalFormatting>
  <conditionalFormatting sqref="B99">
    <cfRule type="expression" dxfId="12" priority="13" stopIfTrue="1">
      <formula>IF(ISBLANK(C99),1,0)</formula>
    </cfRule>
  </conditionalFormatting>
  <conditionalFormatting sqref="B57">
    <cfRule type="expression" dxfId="11" priority="12" stopIfTrue="1">
      <formula>IF(ISBLANK(C57),1,0)</formula>
    </cfRule>
  </conditionalFormatting>
  <conditionalFormatting sqref="B56">
    <cfRule type="expression" dxfId="10" priority="11" stopIfTrue="1">
      <formula>IF(ISBLANK(C56),1,0)</formula>
    </cfRule>
  </conditionalFormatting>
  <conditionalFormatting sqref="B119">
    <cfRule type="expression" dxfId="9" priority="10" stopIfTrue="1">
      <formula>IF(ISBLANK(C119),1,0)</formula>
    </cfRule>
  </conditionalFormatting>
  <conditionalFormatting sqref="B120">
    <cfRule type="expression" dxfId="8" priority="9" stopIfTrue="1">
      <formula>IF(ISBLANK(C120),1,0)</formula>
    </cfRule>
  </conditionalFormatting>
  <conditionalFormatting sqref="B121">
    <cfRule type="expression" dxfId="7" priority="8" stopIfTrue="1">
      <formula>IF(ISBLANK(C121),1,0)</formula>
    </cfRule>
  </conditionalFormatting>
  <conditionalFormatting sqref="B122:B123">
    <cfRule type="expression" dxfId="6" priority="7" stopIfTrue="1">
      <formula>IF(ISBLANK(C122),1,0)</formula>
    </cfRule>
  </conditionalFormatting>
  <conditionalFormatting sqref="B160">
    <cfRule type="expression" dxfId="5" priority="6" stopIfTrue="1">
      <formula>IF(ISBLANK(C160),1,0)</formula>
    </cfRule>
  </conditionalFormatting>
  <conditionalFormatting sqref="B161">
    <cfRule type="expression" dxfId="4" priority="5" stopIfTrue="1">
      <formula>IF(ISBLANK(C161),1,0)</formula>
    </cfRule>
  </conditionalFormatting>
  <conditionalFormatting sqref="B162">
    <cfRule type="expression" dxfId="3" priority="4" stopIfTrue="1">
      <formula>IF(ISBLANK(C162),1,0)</formula>
    </cfRule>
  </conditionalFormatting>
  <conditionalFormatting sqref="B10">
    <cfRule type="expression" dxfId="2" priority="3" stopIfTrue="1">
      <formula>IF(ISBLANK(C10),1,0)</formula>
    </cfRule>
  </conditionalFormatting>
  <conditionalFormatting sqref="B155">
    <cfRule type="expression" dxfId="1" priority="2" stopIfTrue="1">
      <formula>IF(ISBLANK(C155),1,0)</formula>
    </cfRule>
  </conditionalFormatting>
  <conditionalFormatting sqref="B15">
    <cfRule type="expression" dxfId="0" priority="1" stopIfTrue="1">
      <formula>IF(ISBLANK(C15),1,0)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0.xml><?xml version="1.0" encoding="utf-8"?>
<ct:contentTypeSchema xmlns:ct="http://schemas.microsoft.com/office/2006/metadata/contentType" xmlns:ma="http://schemas.microsoft.com/office/2006/metadata/properties/metaAttributes" ct:_="" ma:_="" ma:contentTypeName="Finma Document" ma:contentTypeID="0x0101003951D1F36BC944E987AD610ADE6A10C300E5BB21C34A80AC43B1EF6879A5362FC1" ma:contentTypeVersion="2" ma:contentTypeDescription="Ein neues Dokument erstellen." ma:contentTypeScope="" ma:versionID="f636e545a536a01979d46d95bef8a6b0">
  <xsd:schema xmlns:xsd="http://www.w3.org/2001/XMLSchema" xmlns:xs="http://www.w3.org/2001/XMLSchema" xmlns:p="http://schemas.microsoft.com/office/2006/metadata/properties" xmlns:ns2="0caa4bec-5492-4854-9823-632457413f84" xmlns:ns3="http://schemas.microsoft.com/sharepoint/v3/fields" xmlns:ns4="32E1CF03-1FE0-494A-974A-A6E56208F249" xmlns:ns5="32e1cf03-1fe0-494a-974a-a6e56208f249" targetNamespace="http://schemas.microsoft.com/office/2006/metadata/properties" ma:root="true" ma:fieldsID="5c67370bb126eaee0043b0949bb6798f" ns2:_="" ns3:_="" ns4:_="" ns5:_="">
    <xsd:import namespace="0caa4bec-5492-4854-9823-632457413f84"/>
    <xsd:import namespace="http://schemas.microsoft.com/sharepoint/v3/fields"/>
    <xsd:import namespace="32E1CF03-1FE0-494A-974A-A6E56208F249"/>
    <xsd:import namespace="32e1cf03-1fe0-494a-974a-a6e56208f24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opic_Note" minOccurs="0"/>
                <xsd:element ref="ns3:OU_Note" minOccurs="0"/>
                <xsd:element ref="ns3:OSP_Note" minOccurs="0"/>
                <xsd:element ref="ns4:RetentionPeriod" minOccurs="0"/>
                <xsd:element ref="ns5:Reference" minOccurs="0"/>
                <xsd:element ref="ns5:SeqenceNumber" minOccurs="0"/>
                <xsd:element ref="ns5:AgendaItemGUID" minOccurs="0"/>
                <xsd:element ref="ns5:ToBeArchived" minOccurs="0"/>
                <xsd:element ref="ns4:DocumentDate"/>
                <xsd:element ref="ns4:InternalWork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aa4bec-5492-4854-9823-632457413f8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Topic_Note" ma:index="14" nillable="true" ma:taxonomy="true" ma:internalName="Topic_Note" ma:taxonomyFieldName="Topic" ma:displayName="Thema" ma:readOnly="false" ma:default="" ma:fieldId="{a64374eb-6e28-4d6b-ae22-c24ecbfd0ec3}" ma:sspId="48a15000-3e9d-4991-aa45-50e86253cab9" ma:termSetId="7b4b023d-5e9a-475b-a148-dfe01b6a8d09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OU_Note" ma:index="16" nillable="true" ma:taxonomy="true" ma:internalName="OU_Note" ma:taxonomyFieldName="OU" ma:displayName="Organisationseinheit" ma:readOnly="false" ma:default="2;#Fachgebiet Leben|32f91574-68dc-4085-aa07-5e2b08b1eea7" ma:fieldId="{fcb30f0d-baee-4a7e-876f-d65b0367c7a8}" ma:sspId="48a15000-3e9d-4991-aa45-50e86253cab9" ma:termSetId="2e7da289-48a2-42d8-b875-47a1903a1d9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SP_Note" ma:index="18" nillable="true" ma:taxonomy="true" ma:internalName="OSP_Note" ma:taxonomyFieldName="OSP" ma:displayName="Ordnungssystemposition" ma:readOnly="false" ma:fieldId="{47fc1aad-a32f-4b87-b398-8d261b0da966}" ma:sspId="48a15000-3e9d-4991-aa45-50e86253cab9" ma:termSetId="6eefd7ee-d6f6-47de-bb49-f1d34202032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E1CF03-1FE0-494A-974A-A6E56208F249" elementFormDefault="qualified">
    <xsd:import namespace="http://schemas.microsoft.com/office/2006/documentManagement/types"/>
    <xsd:import namespace="http://schemas.microsoft.com/office/infopath/2007/PartnerControls"/>
    <xsd:element name="RetentionPeriod" ma:index="19" nillable="true" ma:displayName="Aufbewahrungsfrist" ma:description="Aufbewahrungsfrist des Dossiers" ma:internalName="RetentionPeriod" ma:readOnly="false">
      <xsd:simpleType>
        <xsd:restriction base="dms:Text"/>
      </xsd:simpleType>
    </xsd:element>
    <xsd:element name="DocumentDate" ma:index="24" ma:displayName="Datum" ma:default="[today]" ma:description="Dokumentendatum" ma:format="DateOnly" ma:internalName="DocumentDate" ma:readOnly="false">
      <xsd:simpleType>
        <xsd:restriction base="dms:DateTime"/>
      </xsd:simpleType>
    </xsd:element>
    <xsd:element name="InternalWorkItem" ma:index="25" nillable="true" ma:displayName="Intern" ma:internalName="InternalWorkItem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e1cf03-1fe0-494a-974a-a6e56208f249" elementFormDefault="qualified">
    <xsd:import namespace="http://schemas.microsoft.com/office/2006/documentManagement/types"/>
    <xsd:import namespace="http://schemas.microsoft.com/office/infopath/2007/PartnerControls"/>
    <xsd:element name="Reference" ma:index="20" nillable="true" ma:displayName="Aktenzeichen" ma:internalName="Reference" ma:readOnly="false">
      <xsd:simpleType>
        <xsd:restriction base="dms:Text"/>
      </xsd:simpleType>
    </xsd:element>
    <xsd:element name="SeqenceNumber" ma:index="21" nillable="true" ma:displayName="Reihenfolge Nummer" ma:internalName="SeqenceNumber" ma:readOnly="false">
      <xsd:simpleType>
        <xsd:restriction base="dms:Unknown"/>
      </xsd:simpleType>
    </xsd:element>
    <xsd:element name="AgendaItemGUID" ma:index="22" nillable="true" ma:displayName="Traktandum GUID" ma:internalName="AgendaItemGUID" ma:readOnly="false">
      <xsd:simpleType>
        <xsd:restriction base="dms:Text"/>
      </xsd:simpleType>
    </xsd:element>
    <xsd:element name="ToBeArchived" ma:index="23" nillable="true" ma:displayName="Archivwürdig" ma:description="Soll das Dossier archiviert werden" ma:internalName="ToBeArchived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 v 5 0 _ D a t e n _ B R B V 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 v 5 0 _ D a t e n _ B R B V 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 C o l u m n s \ F i n m a I d 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 C o l u m n s \ V U 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 C o l u m n s \ T h e m a 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 C o l u m n s \ R e f e r e n z 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 C o l u m n s \ S p a l t e 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 C o l u m n s \ B e z e i c h n u n g 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 C o l u m n s \ E r h e b u n g 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 C o l u m n s \ J a h r 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 C o l u m n s \ W e r t 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 C o l u m n s \ L a n d 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C l i e n t W i n d o w X M L " > < C u s t o m C o n t e n t > < ! [ C D A T A [ v 5 0 _ D a t e n _ B R B V _ 6 d 1 d 5 0 6 6 - 2 e c 2 - 4 a e 5 - 9 e b 3 - 6 f b c 4 5 6 d 5 9 7 e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C o u n t I n S a n d b o x " > < C u s t o m C o n t e n t > < ! [ C D A T A [ 1 ] ] > < / C u s t o m C o n t e n t > < / G e m i n i > 
</file>

<file path=customXml/item1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BeArchived xmlns="32e1cf03-1fe0-494a-974a-a6e56208f249">Nein</ToBeArchived>
    <Topic_Note xmlns="http://schemas.microsoft.com/sharepoint/v3/fields">
      <Terms xmlns="http://schemas.microsoft.com/office/infopath/2007/PartnerControls"/>
    </Topic_Note>
    <OSP_Note xmlns="http://schemas.microsoft.com/sharepoint/v3/fields">
      <Terms xmlns="http://schemas.microsoft.com/office/infopath/2007/PartnerControls">
        <TermInfo xmlns="http://schemas.microsoft.com/office/infopath/2007/PartnerControls">
          <TermName xmlns="http://schemas.microsoft.com/office/infopath/2007/PartnerControls">4-02.9 Verschiedenes</TermName>
          <TermId xmlns="http://schemas.microsoft.com/office/infopath/2007/PartnerControls">b7add63a-7a8a-4b8a-bfff-6c9ce2cbce07</TermId>
        </TermInfo>
      </Terms>
    </OSP_Note>
    <_dlc_DocId xmlns="0caa4bec-5492-4854-9823-632457413f84">6001-T-2-14269</_dlc_DocId>
    <DocumentDate xmlns="32E1CF03-1FE0-494A-974A-A6E56208F249">2017-03-20T23:00:00+00:00</DocumentDate>
    <_dlc_DocIdUrl xmlns="0caa4bec-5492-4854-9823-632457413f84">
      <Url>https://org.finma.ch/sites/6001-T/_layouts/15/DocIdRedir.aspx?ID=6001-T-2-14269</Url>
      <Description>6001-T-2-14269</Description>
    </_dlc_DocIdUrl>
    <Reference xmlns="32e1cf03-1fe0-494a-974a-a6e56208f249">6001-T-2-14269 - 4-02.9 Verschiedenes</Reference>
    <OU_Note xmlns="http://schemas.microsoft.com/sharepoint/v3/fields">
      <Terms xmlns="http://schemas.microsoft.com/office/infopath/2007/PartnerControls">
        <TermInfo xmlns="http://schemas.microsoft.com/office/infopath/2007/PartnerControls">
          <TermName xmlns="http://schemas.microsoft.com/office/infopath/2007/PartnerControls">Fachgebiet Leben</TermName>
          <TermId xmlns="http://schemas.microsoft.com/office/infopath/2007/PartnerControls">32f91574-68dc-4085-aa07-5e2b08b1eea7</TermId>
        </TermInfo>
      </Terms>
    </OU_Note>
    <RetentionPeriod xmlns="32E1CF03-1FE0-494A-974A-A6E56208F249">15</RetentionPeriod>
    <SeqenceNumber xmlns="32e1cf03-1fe0-494a-974a-a6e56208f249" xsi:nil="true"/>
    <AgendaItemGUID xmlns="32e1cf03-1fe0-494a-974a-a6e56208f249" xsi:nil="true"/>
    <InternalWorkItem xmlns="32E1CF03-1FE0-494A-974A-A6E56208F249">false</InternalWorkItem>
  </documentManagement>
</p:properties>
</file>

<file path=customXml/item17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6 . 1 8 8 ] ] > < / C u s t o m C o n t e n t > < / G e m i n i > 
</file>

<file path=customXml/item18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9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 v 5 0 _ D a t e n _ B R B V _ 6 d 1 d 5 0 6 6 - 2 e c 2 - 4 a e 5 - 9 e b 3 - 6 f b c 4 5 6 d 5 9 7 e 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 1 3 0 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 2 0 1 8 - 0 5 - 2 8 T 1 6 : 5 8 : 5 2 . 9 4 6 5 8 3 3 + 0 2 : 0 0 < / L a s t P r o c e s s e d T i m e > < / D a t a M o d e l i n g S a n d b o x . S e r i a l i z e d S a n d b o x E r r o r C a c h e > ] ] > < / C u s t o m C o n t e n t > < / G e m i n i > 
</file>

<file path=customXml/item2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O r d e r " > < C u s t o m C o n t e n t > v 5 0 _ D a t e n _ B R B V _ 6 d 1 d 5 0 6 6 - 2 e c 2 - 4 a e 5 - 9 e b 3 - 6 f b c 4 5 6 d 5 9 7 e 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v 5 0 _ D a t e n _ B R B V _ 6 d 1 d 5 0 6 6 - 2 e c 2 - 4 a e 5 - 9 e b 3 - 6 f b c 4 5 6 d 5 9 7 e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 F i n m a I d < / s t r i n g > < / k e y > < v a l u e > < i n t > 1 1 3 < / i n t > < / v a l u e > < / i t e m > < i t e m > < k e y > < s t r i n g > V U < / s t r i n g > < / k e y > < v a l u e > < i n t > 6 9 < / i n t > < / v a l u e > < / i t e m > < i t e m > < k e y > < s t r i n g > T h e m a < / s t r i n g > < / k e y > < v a l u e > < i n t > 1 0 3 < / i n t > < / v a l u e > < / i t e m > < i t e m > < k e y > < s t r i n g > R e f e r e n z < / s t r i n g > < / k e y > < v a l u e > < i n t > 1 2 2 < / i n t > < / v a l u e > < / i t e m > < i t e m > < k e y > < s t r i n g > S p a l t e < / s t r i n g > < / k e y > < v a l u e > < i n t > 9 9 < / i n t > < / v a l u e > < / i t e m > < i t e m > < k e y > < s t r i n g > B e z e i c h n u n g < / s t r i n g > < / k e y > < v a l u e > < i n t > 1 5 2 < / i n t > < / v a l u e > < / i t e m > < i t e m > < k e y > < s t r i n g > E r h e b u n g < / s t r i n g > < / k e y > < v a l u e > < i n t > 1 2 6 < / i n t > < / v a l u e > < / i t e m > < i t e m > < k e y > < s t r i n g > J a h r < / s t r i n g > < / k e y > < v a l u e > < i n t > 8 1 < / i n t > < / v a l u e > < / i t e m > < i t e m > < k e y > < s t r i n g > W e r t < / s t r i n g > < / k e y > < v a l u e > < i n t > 8 6 < / i n t > < / v a l u e > < / i t e m > < i t e m > < k e y > < s t r i n g > L a n d < / s t r i n g > < / k e y > < v a l u e > < i n t > 8 6 < / i n t > < / v a l u e > < / i t e m > < / C o l u m n W i d t h s > < C o l u m n D i s p l a y I n d e x > < i t e m > < k e y > < s t r i n g > F i n m a I d < / s t r i n g > < / k e y > < v a l u e > < i n t > 0 < / i n t > < / v a l u e > < / i t e m > < i t e m > < k e y > < s t r i n g > V U < / s t r i n g > < / k e y > < v a l u e > < i n t > 1 < / i n t > < / v a l u e > < / i t e m > < i t e m > < k e y > < s t r i n g > T h e m a < / s t r i n g > < / k e y > < v a l u e > < i n t > 2 < / i n t > < / v a l u e > < / i t e m > < i t e m > < k e y > < s t r i n g > R e f e r e n z < / s t r i n g > < / k e y > < v a l u e > < i n t > 3 < / i n t > < / v a l u e > < / i t e m > < i t e m > < k e y > < s t r i n g > S p a l t e < / s t r i n g > < / k e y > < v a l u e > < i n t > 4 < / i n t > < / v a l u e > < / i t e m > < i t e m > < k e y > < s t r i n g > B e z e i c h n u n g < / s t r i n g > < / k e y > < v a l u e > < i n t > 5 < / i n t > < / v a l u e > < / i t e m > < i t e m > < k e y > < s t r i n g > E r h e b u n g < / s t r i n g > < / k e y > < v a l u e > < i n t > 6 < / i n t > < / v a l u e > < / i t e m > < i t e m > < k e y > < s t r i n g > J a h r < / s t r i n g > < / k e y > < v a l u e > < i n t > 7 < / i n t > < / v a l u e > < / i t e m > < i t e m > < k e y > < s t r i n g > W e r t < / s t r i n g > < / k e y > < v a l u e > < i n t > 8 < / i n t > < / v a l u e > < / i t e m > < i t e m > < k e y > < s t r i n g > L a n d 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 v 5 0 _ D a t e n _ B R B V 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 v 5 0 _ D a t e n _ B R B V 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 C o l u m n s \ F i n m a I d < / K e y > < / D i a g r a m O b j e c t K e y > < D i a g r a m O b j e c t K e y > < K e y > C o l u m n s \ V U < / K e y > < / D i a g r a m O b j e c t K e y > < D i a g r a m O b j e c t K e y > < K e y > C o l u m n s \ T h e m a < / K e y > < / D i a g r a m O b j e c t K e y > < D i a g r a m O b j e c t K e y > < K e y > C o l u m n s \ R e f e r e n z < / K e y > < / D i a g r a m O b j e c t K e y > < D i a g r a m O b j e c t K e y > < K e y > C o l u m n s \ S p a l t e < / K e y > < / D i a g r a m O b j e c t K e y > < D i a g r a m O b j e c t K e y > < K e y > C o l u m n s \ B e z e i c h n u n g < / K e y > < / D i a g r a m O b j e c t K e y > < D i a g r a m O b j e c t K e y > < K e y > C o l u m n s \ E r h e b u n g < / K e y > < / D i a g r a m O b j e c t K e y > < D i a g r a m O b j e c t K e y > < K e y > C o l u m n s \ J a h r < / K e y > < / D i a g r a m O b j e c t K e y > < D i a g r a m O b j e c t K e y > < K e y > C o l u m n s \ W e r t < / K e y > < / D i a g r a m O b j e c t K e y > < D i a g r a m O b j e c t K e y > < K e y > C o l u m n s \ L a n d < / K e y > < / D i a g r a m O b j e c t K e y > < D i a g r a m O b j e c t K e y > < K e y > M e a s u r e s \ S u m m e < / K e y > < / D i a g r a m O b j e c t K e y > < D i a g r a m O b j e c t K e y > < K e y > M e a s u r e s \ S u m m e \ T a g I n f o \ F o r m u l e < / K e y > < / D i a g r a m O b j e c t K e y > < D i a g r a m O b j e c t K e y > < K e y > M e a s u r e s \ S u m m e \ T a g I n f o \ V a l e u r 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 C o l u m n s \ F i n m a I d 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 C o l u m n s \ V U 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 C o l u m n s \ T h e m a 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 C o l u m n s \ R e f e r e n z 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 C o l u m n s \ S p a l t e 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 C o l u m n s \ B e z e i c h n u n g 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 C o l u m n s \ E r h e b u n g 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 C o l u m n s \ J a h r 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 C o l u m n s \ W e r t 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 C o l u m n s \ L a n d 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 M e a s u r e s \ S u m m e 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 M e a s u r e s \ S u m m e \ T a g I n f o \ F o r m u l e 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 M e a s u r e s \ S u m m e \ T a g I n f o \ V a l e u r 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8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Props1.xml><?xml version="1.0" encoding="utf-8"?>
<ds:datastoreItem xmlns:ds="http://schemas.openxmlformats.org/officeDocument/2006/customXml" ds:itemID="{7CE5C4F6-D75A-452B-AECE-E059C555EB32}">
  <ds:schemaRefs/>
</ds:datastoreItem>
</file>

<file path=customXml/itemProps10.xml><?xml version="1.0" encoding="utf-8"?>
<ds:datastoreItem xmlns:ds="http://schemas.openxmlformats.org/officeDocument/2006/customXml" ds:itemID="{5C4254C2-6885-4393-AD26-4FE0914D56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aa4bec-5492-4854-9823-632457413f84"/>
    <ds:schemaRef ds:uri="http://schemas.microsoft.com/sharepoint/v3/fields"/>
    <ds:schemaRef ds:uri="32E1CF03-1FE0-494A-974A-A6E56208F249"/>
    <ds:schemaRef ds:uri="32e1cf03-1fe0-494a-974a-a6e56208f2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1.xml><?xml version="1.0" encoding="utf-8"?>
<ds:datastoreItem xmlns:ds="http://schemas.openxmlformats.org/officeDocument/2006/customXml" ds:itemID="{D3380A96-B33C-42B0-AF00-5717A8A2D41A}">
  <ds:schemaRefs/>
</ds:datastoreItem>
</file>

<file path=customXml/itemProps12.xml><?xml version="1.0" encoding="utf-8"?>
<ds:datastoreItem xmlns:ds="http://schemas.openxmlformats.org/officeDocument/2006/customXml" ds:itemID="{0A51E9CE-B9CB-480D-984F-A3186F42376F}">
  <ds:schemaRefs/>
</ds:datastoreItem>
</file>

<file path=customXml/itemProps13.xml><?xml version="1.0" encoding="utf-8"?>
<ds:datastoreItem xmlns:ds="http://schemas.openxmlformats.org/officeDocument/2006/customXml" ds:itemID="{08CB25DB-7705-4078-8AC5-130BBCC99CBA}">
  <ds:schemaRefs/>
</ds:datastoreItem>
</file>

<file path=customXml/itemProps14.xml><?xml version="1.0" encoding="utf-8"?>
<ds:datastoreItem xmlns:ds="http://schemas.openxmlformats.org/officeDocument/2006/customXml" ds:itemID="{C148C2BF-0EDD-4A86-9744-E66CEF6D0722}">
  <ds:schemaRefs/>
</ds:datastoreItem>
</file>

<file path=customXml/itemProps15.xml><?xml version="1.0" encoding="utf-8"?>
<ds:datastoreItem xmlns:ds="http://schemas.openxmlformats.org/officeDocument/2006/customXml" ds:itemID="{CC0BEB7F-6EC5-45AA-BB1F-7362AC29BF90}">
  <ds:schemaRefs/>
</ds:datastoreItem>
</file>

<file path=customXml/itemProps16.xml><?xml version="1.0" encoding="utf-8"?>
<ds:datastoreItem xmlns:ds="http://schemas.openxmlformats.org/officeDocument/2006/customXml" ds:itemID="{74D06C0B-00EB-4F7C-82C0-E06477A7DC8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caa4bec-5492-4854-9823-632457413f84"/>
    <ds:schemaRef ds:uri="32E1CF03-1FE0-494A-974A-A6E56208F249"/>
    <ds:schemaRef ds:uri="32e1cf03-1fe0-494a-974a-a6e56208f249"/>
    <ds:schemaRef ds:uri="http://purl.org/dc/terms/"/>
    <ds:schemaRef ds:uri="http://schemas.openxmlformats.org/package/2006/metadata/core-properties"/>
    <ds:schemaRef ds:uri="http://schemas.microsoft.com/sharepoint/v3/fields"/>
    <ds:schemaRef ds:uri="http://www.w3.org/XML/1998/namespace"/>
    <ds:schemaRef ds:uri="http://purl.org/dc/dcmitype/"/>
  </ds:schemaRefs>
</ds:datastoreItem>
</file>

<file path=customXml/itemProps17.xml><?xml version="1.0" encoding="utf-8"?>
<ds:datastoreItem xmlns:ds="http://schemas.openxmlformats.org/officeDocument/2006/customXml" ds:itemID="{AD59862C-4EA9-4614-BD9C-318B60983999}">
  <ds:schemaRefs/>
</ds:datastoreItem>
</file>

<file path=customXml/itemProps18.xml><?xml version="1.0" encoding="utf-8"?>
<ds:datastoreItem xmlns:ds="http://schemas.openxmlformats.org/officeDocument/2006/customXml" ds:itemID="{26CC7137-5441-45F5-A0DE-D9F479FE640D}">
  <ds:schemaRefs/>
</ds:datastoreItem>
</file>

<file path=customXml/itemProps19.xml><?xml version="1.0" encoding="utf-8"?>
<ds:datastoreItem xmlns:ds="http://schemas.openxmlformats.org/officeDocument/2006/customXml" ds:itemID="{5AA3217A-4CE2-453C-AAC3-6F9DCB1CDD89}">
  <ds:schemaRefs/>
</ds:datastoreItem>
</file>

<file path=customXml/itemProps2.xml><?xml version="1.0" encoding="utf-8"?>
<ds:datastoreItem xmlns:ds="http://schemas.openxmlformats.org/officeDocument/2006/customXml" ds:itemID="{237495FC-5767-41DE-A4CC-2728087BB107}">
  <ds:schemaRefs/>
</ds:datastoreItem>
</file>

<file path=customXml/itemProps20.xml><?xml version="1.0" encoding="utf-8"?>
<ds:datastoreItem xmlns:ds="http://schemas.openxmlformats.org/officeDocument/2006/customXml" ds:itemID="{7AF7F0C1-0AD1-4022-B2A5-BF90526FA6FF}">
  <ds:schemaRefs/>
</ds:datastoreItem>
</file>

<file path=customXml/itemProps21.xml><?xml version="1.0" encoding="utf-8"?>
<ds:datastoreItem xmlns:ds="http://schemas.openxmlformats.org/officeDocument/2006/customXml" ds:itemID="{05FE39B6-1EE2-4A51-BC41-AC3C169CA5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FD6904-B88F-484B-A0FF-53630E0009CF}">
  <ds:schemaRefs/>
</ds:datastoreItem>
</file>

<file path=customXml/itemProps4.xml><?xml version="1.0" encoding="utf-8"?>
<ds:datastoreItem xmlns:ds="http://schemas.openxmlformats.org/officeDocument/2006/customXml" ds:itemID="{B4647487-2E9C-4320-9156-CC30DDF768F9}">
  <ds:schemaRefs/>
</ds:datastoreItem>
</file>

<file path=customXml/itemProps5.xml><?xml version="1.0" encoding="utf-8"?>
<ds:datastoreItem xmlns:ds="http://schemas.openxmlformats.org/officeDocument/2006/customXml" ds:itemID="{210DF3BB-AEA1-4190-B3EA-13CA201717A6}">
  <ds:schemaRefs/>
</ds:datastoreItem>
</file>

<file path=customXml/itemProps6.xml><?xml version="1.0" encoding="utf-8"?>
<ds:datastoreItem xmlns:ds="http://schemas.openxmlformats.org/officeDocument/2006/customXml" ds:itemID="{3C82AA6B-B2C6-4CCC-BCC5-38713E1B7B65}">
  <ds:schemaRefs/>
</ds:datastoreItem>
</file>

<file path=customXml/itemProps7.xml><?xml version="1.0" encoding="utf-8"?>
<ds:datastoreItem xmlns:ds="http://schemas.openxmlformats.org/officeDocument/2006/customXml" ds:itemID="{C62CE307-71C4-4DB7-9117-DC54B078DD13}">
  <ds:schemaRefs>
    <ds:schemaRef ds:uri="http://schemas.microsoft.com/sharepoint/events"/>
  </ds:schemaRefs>
</ds:datastoreItem>
</file>

<file path=customXml/itemProps8.xml><?xml version="1.0" encoding="utf-8"?>
<ds:datastoreItem xmlns:ds="http://schemas.openxmlformats.org/officeDocument/2006/customXml" ds:itemID="{3E35F34A-3988-4D26-9D46-3958D38D16A6}">
  <ds:schemaRefs/>
</ds:datastoreItem>
</file>

<file path=customXml/itemProps9.xml><?xml version="1.0" encoding="utf-8"?>
<ds:datastoreItem xmlns:ds="http://schemas.openxmlformats.org/officeDocument/2006/customXml" ds:itemID="{C6FD3C36-04EA-463C-8570-73306DC9FC4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Offenlegungsschema</vt:lpstr>
      <vt:lpstr>Text</vt:lpstr>
      <vt:lpstr>Offenlegungsschema!Print_Area</vt:lpstr>
      <vt:lpstr>Offenlegungsschema!Print_Titles</vt:lpstr>
      <vt:lpstr>Sprachwahlcode</vt:lpstr>
      <vt:lpstr>TEXTDF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2015-06-05T18:17:20Z</dcterms:created>
  <dcterms:modified xsi:type="dcterms:W3CDTF">2018-09-06T12:09:04Z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opic">
    <vt:lpwstr/>
  </property>
  <property fmtid="{D5CDD505-2E9C-101B-9397-08002B2CF9AE}" pid="3" name="OSP">
    <vt:lpwstr>10;#4-02.9 Verschiedenes|b7add63a-7a8a-4b8a-bfff-6c9ce2cbce07</vt:lpwstr>
  </property>
  <property fmtid="{D5CDD505-2E9C-101B-9397-08002B2CF9AE}" pid="4" name="OU">
    <vt:lpwstr>2;#Fachgebiet Leben|32f91574-68dc-4085-aa07-5e2b08b1eea7</vt:lpwstr>
  </property>
  <property fmtid="{D5CDD505-2E9C-101B-9397-08002B2CF9AE}" pid="5" name="ContentTypeId">
    <vt:lpwstr>0x0101003951D1F36BC944E987AD610ADE6A10C300E5BB21C34A80AC43B1EF6879A5362FC1</vt:lpwstr>
  </property>
  <property fmtid="{D5CDD505-2E9C-101B-9397-08002B2CF9AE}" pid="6" name="_dlc_DocIdItemGuid">
    <vt:lpwstr>90b92de3-0652-4e9a-ae23-51c5b1e0157b</vt:lpwstr>
  </property>
  <property fmtid="{D5CDD505-2E9C-101B-9397-08002B2CF9AE}" pid="7" name="_docset_NoMedatataSyncRequired">
    <vt:lpwstr>False</vt:lpwstr>
  </property>
</Properties>
</file>