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15300" windowHeight="8256" firstSheet="2" activeTab="7"/>
  </bookViews>
  <sheets>
    <sheet name="FAME Persistence" sheetId="1" state="hidden" r:id="rId1"/>
    <sheet name="Data" sheetId="2" state="hidden" r:id="rId2"/>
    <sheet name="Output" sheetId="3" r:id="rId3"/>
    <sheet name="Summary" sheetId="4" state="hidden" r:id="rId4"/>
    <sheet name="Checks" sheetId="5" state="hidden" r:id="rId5"/>
    <sheet name="Related entities" sheetId="6" state="hidden" r:id="rId6"/>
    <sheet name="Current" sheetId="7" state="hidden" r:id="rId7"/>
    <sheet name="Input" sheetId="8" r:id="rId8"/>
    <sheet name="Operational risk" sheetId="9" state="hidden" r:id="rId9"/>
    <sheet name="Notes" sheetId="10" state="hidden" r:id="rId10"/>
  </sheets>
  <definedNames>
    <definedName name="_xlnm.Print_Area" localSheetId="4">'Checks'!$A$1:$K$53</definedName>
    <definedName name="_xlnm.Print_Area" localSheetId="6">'Current'!$A$1:$N$576</definedName>
    <definedName name="_xlnm.Print_Area" localSheetId="1">'Data'!$A$1:$H$225</definedName>
    <definedName name="_xlnm.Print_Area" localSheetId="7">'Input'!$A$1:$Q$687</definedName>
    <definedName name="_xlnm.Print_Area" localSheetId="8">'Operational risk'!$A$1:$I$91</definedName>
    <definedName name="_xlnm.Print_Area" localSheetId="2">'Output'!$A$1:$K$78</definedName>
    <definedName name="_xlnm.Print_Area" localSheetId="5">'Related entities'!$A$1:$M$61</definedName>
    <definedName name="_xlnm.Print_Titles" localSheetId="6">'Current'!$1:$1</definedName>
    <definedName name="_xlnm.Print_Titles" localSheetId="1">'Data'!$1:$1</definedName>
    <definedName name="_xlnm.Print_Titles" localSheetId="7">'Input'!$1:$1</definedName>
    <definedName name="_xlnm.Print_Titles" localSheetId="2">'Output'!$1:$1</definedName>
    <definedName name="_xlnm.Print_Titles" localSheetId="5">'Related entities'!$1:$1</definedName>
  </definedNames>
  <calcPr fullCalcOnLoad="1"/>
</workbook>
</file>

<file path=xl/comments7.xml><?xml version="1.0" encoding="utf-8"?>
<comments xmlns="http://schemas.openxmlformats.org/spreadsheetml/2006/main">
  <authors>
    <author>John Carroll</author>
    <author>evobod</author>
  </authors>
  <commentList>
    <comment ref="B16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36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56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78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98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118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140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160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180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202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222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244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264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284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348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368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388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410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430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450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507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508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547" authorId="0">
      <text>
        <r>
          <rPr>
            <sz val="12"/>
            <rFont val="Tahoma"/>
            <family val="2"/>
          </rPr>
          <t>Where a non-standard risk weight is used give details in "Notes" worksheet</t>
        </r>
      </text>
    </comment>
    <comment ref="B569" authorId="1">
      <text>
        <r>
          <rPr>
            <sz val="8"/>
            <rFont val="Tahoma"/>
            <family val="0"/>
          </rPr>
          <t>Use this row at supervisors discretion for a non-standard capital charge</t>
        </r>
      </text>
    </comment>
  </commentList>
</comments>
</file>

<file path=xl/comments8.xml><?xml version="1.0" encoding="utf-8"?>
<comments xmlns="http://schemas.openxmlformats.org/spreadsheetml/2006/main">
  <authors>
    <author>evobod</author>
  </authors>
  <commentList>
    <comment ref="B52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16" authorId="0">
      <text>
        <r>
          <rPr>
            <sz val="8"/>
            <rFont val="Tahoma"/>
            <family val="0"/>
          </rPr>
          <t xml:space="preserve">A 50% RW is only applicable for commercial mortgages which do not exceed the lower of 50% of the market value or 60% of the mortgage lending value of the property securing the loan.
</t>
        </r>
      </text>
    </comment>
    <comment ref="B20" authorId="0">
      <text>
        <r>
          <rPr>
            <sz val="8"/>
            <rFont val="Tahoma"/>
            <family val="0"/>
          </rPr>
          <t>A 100% RW is only applicable for commercial mortgages which do not exceed the lower of 50% of the market value or 60% of the mortgage lending value of the property securing the loan.</t>
        </r>
      </text>
    </comment>
    <comment ref="B24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76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101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124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147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174" authorId="0">
      <text>
        <r>
          <rPr>
            <sz val="12"/>
            <rFont val="Arial"/>
            <family val="2"/>
          </rPr>
          <t>Use this row where supervisors judge that a RW greater than 50% is warranted for unrated claims (see also instructions 7.9)</t>
        </r>
      </text>
    </comment>
    <comment ref="B247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268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291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312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333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409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437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461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485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507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529" authorId="0">
      <text>
        <r>
          <rPr>
            <sz val="12"/>
            <rFont val="Arial"/>
            <family val="2"/>
          </rPr>
          <t>Use this row where supervisors judge that a RW greater than 100% is warranted for unrated claims (see also instructions 7.9)</t>
        </r>
      </text>
    </comment>
    <comment ref="B680" authorId="0">
      <text>
        <r>
          <rPr>
            <sz val="8"/>
            <rFont val="Tahoma"/>
            <family val="0"/>
          </rPr>
          <t>Use this row at supervisors discretion for a non-standard capital charge</t>
        </r>
      </text>
    </comment>
    <comment ref="B658" authorId="0">
      <text>
        <r>
          <rPr>
            <sz val="8"/>
            <rFont val="Tahoma"/>
            <family val="0"/>
          </rPr>
          <t>Use this row at supervisors discretion for a non-standard RW</t>
        </r>
      </text>
    </comment>
    <comment ref="B613" authorId="0">
      <text>
        <r>
          <rPr>
            <sz val="8"/>
            <rFont val="Tahoma"/>
            <family val="0"/>
          </rPr>
          <t>Use this row at supervisors discretion for a non-standard RW</t>
        </r>
      </text>
    </comment>
    <comment ref="B199" authorId="0">
      <text>
        <r>
          <rPr>
            <sz val="12"/>
            <rFont val="Arial"/>
            <family val="2"/>
          </rPr>
          <t>Use this row where supervisors judge that a RW greater than 50% is warranted for unrated claims (see also instructions 7.9)</t>
        </r>
      </text>
    </comment>
    <comment ref="B224" authorId="0">
      <text>
        <r>
          <rPr>
            <sz val="12"/>
            <rFont val="Arial"/>
            <family val="2"/>
          </rPr>
          <t>Use this row where supervisors judge that a RW greater than 50% is warranted for unrated claims (see also instructions 7.9)</t>
        </r>
      </text>
    </comment>
    <comment ref="B44" authorId="0">
      <text>
        <r>
          <rPr>
            <sz val="8"/>
            <rFont val="Tahoma"/>
            <family val="0"/>
          </rPr>
          <t xml:space="preserve">A 50% RW is only applicable for commercial mortgages which do not exceed the lower of 50% of the market value or 60% of the mortgage lending value of the property securing the loan.
</t>
        </r>
      </text>
    </comment>
    <comment ref="B48" authorId="0">
      <text>
        <r>
          <rPr>
            <sz val="8"/>
            <rFont val="Tahoma"/>
            <family val="0"/>
          </rPr>
          <t>A 100% RW is only applicable for commercial mortgages which do not exceed the lower of 50% of the market value or 60% of the mortgage lending value of the property securing the loan.</t>
        </r>
      </text>
    </comment>
    <comment ref="B401" authorId="0">
      <text>
        <r>
          <rPr>
            <sz val="8"/>
            <rFont val="Tahoma"/>
            <family val="0"/>
          </rPr>
          <t xml:space="preserve">A 50% RW is only applicable for commercial mortgages which do not exceed the lower of 50% of the market value or 60% of the mortgage lending value of the property securing the loan.
</t>
        </r>
      </text>
    </comment>
    <comment ref="B429" authorId="0">
      <text>
        <r>
          <rPr>
            <sz val="8"/>
            <rFont val="Tahoma"/>
            <family val="0"/>
          </rPr>
          <t xml:space="preserve">A 50% RW is only applicable for commercial mortgages which do not exceed the lower of 50% of the market value or 60% of the mortgage lending value of the property securing the loan.
</t>
        </r>
      </text>
    </comment>
    <comment ref="B405" authorId="0">
      <text>
        <r>
          <rPr>
            <sz val="8"/>
            <rFont val="Tahoma"/>
            <family val="0"/>
          </rPr>
          <t>A 100% RW is only applicable for commercial mortgages which do not exceed the lower of 50% of the market value or 60% of the mortgage lending value of the property securing the loan.</t>
        </r>
      </text>
    </comment>
    <comment ref="B433" authorId="0">
      <text>
        <r>
          <rPr>
            <sz val="8"/>
            <rFont val="Tahoma"/>
            <family val="0"/>
          </rPr>
          <t>A 100% RW is only applicable for commercial mortgages which do not exceed the lower of 50% of the market value or 60% of the mortgage lending value of the property securing the loan.</t>
        </r>
      </text>
    </comment>
  </commentList>
</comments>
</file>

<file path=xl/sharedStrings.xml><?xml version="1.0" encoding="utf-8"?>
<sst xmlns="http://schemas.openxmlformats.org/spreadsheetml/2006/main" count="3645" uniqueCount="806">
  <si>
    <t>B4) Memo item: Exposures included in QIS 3 - split by type</t>
  </si>
  <si>
    <t>C1) Banking Book exposures included in QIS 3</t>
  </si>
  <si>
    <t>C2) Trading Book exposures included in QIS 3</t>
  </si>
  <si>
    <t>C4) Total Counterparty exposures</t>
  </si>
  <si>
    <t>Coverage</t>
  </si>
  <si>
    <t>Exposures included in QIS 3</t>
  </si>
  <si>
    <t>Percentage coverage</t>
  </si>
  <si>
    <t>Methodology for repo-style transactions (please check box)</t>
  </si>
  <si>
    <t>RWA corporate drawn exposures (pre CRM)</t>
  </si>
  <si>
    <t>Overall credit risk (banking book)</t>
  </si>
  <si>
    <t>1) Banking Book</t>
  </si>
  <si>
    <t>Overall AIRB (plus operational risk)</t>
  </si>
  <si>
    <t>Overall FIRB (plus operational risk)</t>
  </si>
  <si>
    <t>Overall Standardised approach (plus operational risk)</t>
  </si>
  <si>
    <t>Overall Standardised</t>
  </si>
  <si>
    <t>Overall Standardised (plus operational risk)</t>
  </si>
  <si>
    <t>Overall AIRB RWA (excluding operational risk)</t>
  </si>
  <si>
    <t>Overal FIRB (excluding operational risk)</t>
  </si>
  <si>
    <t>Overall Standardised (excluding operational risk)</t>
  </si>
  <si>
    <t>Overall Current (excluding operational risk)</t>
  </si>
  <si>
    <t>RWA sovereign drawn exposures (post CRM)</t>
  </si>
  <si>
    <t>SME corporate quality distribution (after credit protection / collateral) - Amounts</t>
  </si>
  <si>
    <t>SME corporate repo-style transactions (E* amount)</t>
  </si>
  <si>
    <t>SME corporate OTC derivatives (E* amount)</t>
  </si>
  <si>
    <t>SME corporate quality distribution (after credit protection / collateral) - Percentages</t>
  </si>
  <si>
    <t>Total SME corporate</t>
  </si>
  <si>
    <t>Total SME corporate exposures secured by collateral</t>
  </si>
  <si>
    <t>As a % of total SME corporate exposures (before credit protection/collateral)</t>
  </si>
  <si>
    <t>Total SME corporate exposures with credit protection</t>
  </si>
  <si>
    <t>Standardised approach</t>
  </si>
  <si>
    <t>Investors</t>
  </si>
  <si>
    <t>Sovereign quality distribution (before credit protection / collateral) - Amounts</t>
  </si>
  <si>
    <t>Sovereign repo-style transactions (gross amount)</t>
  </si>
  <si>
    <t>Sovereign quality distribution (before credit protection / collateral) - Percentages</t>
  </si>
  <si>
    <t>Sovereign quality distribution (after credit protection / collateral) - Amounts</t>
  </si>
  <si>
    <t>Sovereign repo-style transactions (E* amount)</t>
  </si>
  <si>
    <t xml:space="preserve">Other off balance sheet items - exposures amounts after credit conversion </t>
  </si>
  <si>
    <t>IRB - retail</t>
  </si>
  <si>
    <t>FIRB Commitments - Average credit conversion factor</t>
  </si>
  <si>
    <t>Specialised lending (IRB)</t>
  </si>
  <si>
    <t>Sovereign OTC derivatives (E* amount)</t>
  </si>
  <si>
    <t>Sovereign quality distribution (after credit protection / collateral) - Percentages</t>
  </si>
  <si>
    <t>Bank quality distribution (before credit protection / collateral) - Amounts</t>
  </si>
  <si>
    <t>Bank repo-style transactions (gross amount)</t>
  </si>
  <si>
    <t>Bank quality distribution (before credit protection / collateral) - Percentages</t>
  </si>
  <si>
    <t>Bank quality distribution (after credit protection / collateral) - Amounts</t>
  </si>
  <si>
    <t>Bank repo-style transactions (E* amount)</t>
  </si>
  <si>
    <t>Bank OTC derivatives (E* amount)</t>
  </si>
  <si>
    <t>* To be completed by supervisors</t>
  </si>
  <si>
    <t>Conversion rate (to Euros)*</t>
  </si>
  <si>
    <t>Basic Indicator Approach</t>
  </si>
  <si>
    <t>Current risk-weighted assets as a percentage of total</t>
  </si>
  <si>
    <t>Contributions</t>
  </si>
  <si>
    <t>Overall AIRB</t>
  </si>
  <si>
    <t>Overall FIRB</t>
  </si>
  <si>
    <t>e. Other investments relating to Scope of Application</t>
  </si>
  <si>
    <t xml:space="preserve">Total </t>
  </si>
  <si>
    <t>Current national regime</t>
  </si>
  <si>
    <t>Amounts deducted</t>
  </si>
  <si>
    <t>Risk weighted amount</t>
  </si>
  <si>
    <t>Under the new accord</t>
  </si>
  <si>
    <t>Amounts Deducted</t>
  </si>
  <si>
    <t>Risk weighting treatment - standardised</t>
  </si>
  <si>
    <t>3 Bank</t>
  </si>
  <si>
    <t>5 Non-mortgage retail</t>
  </si>
  <si>
    <t>Checks</t>
  </si>
  <si>
    <t>Commitment</t>
  </si>
  <si>
    <t>1 Coporate</t>
  </si>
  <si>
    <t>2 Sovereign</t>
  </si>
  <si>
    <t>1a) Drawn and off-balance sheet exposures</t>
  </si>
  <si>
    <t>7e) SME treated as Retail Commitments</t>
  </si>
  <si>
    <t>9) Equity</t>
  </si>
  <si>
    <t>Summary (amounts)</t>
  </si>
  <si>
    <t>Summary (percentages)</t>
  </si>
  <si>
    <t>SME treated as retail</t>
  </si>
  <si>
    <t>Provisions</t>
  </si>
  <si>
    <t>drawn</t>
  </si>
  <si>
    <t>commitments</t>
  </si>
  <si>
    <t>other off-balance sheet items</t>
  </si>
  <si>
    <t>repo-style transactions</t>
  </si>
  <si>
    <t>total (amounts)</t>
  </si>
  <si>
    <t>Navigation index</t>
  </si>
  <si>
    <t>Double click for line for each set of information</t>
  </si>
  <si>
    <t>Trading book quality distribution before collateral/credit protection - amounts</t>
  </si>
  <si>
    <t>Overall capital ratios</t>
  </si>
  <si>
    <t>Retail portolio - residential mortgage</t>
  </si>
  <si>
    <t>Residential mortgage exposures with credit protection (pre protection amounts)</t>
  </si>
  <si>
    <t>Retail portolio - Non-mortgage</t>
  </si>
  <si>
    <t>Non mortgage retail (not including small business/qualifying revolving exposures) - after credit protection Percentages</t>
  </si>
  <si>
    <t>Non mortgage retail (not including small business/qualifying revolving exposures) - after credit protection Amounts</t>
  </si>
  <si>
    <t>Non mortgage retail (not including small business/qualifying revolving exposures) - before credit protection Percentages</t>
  </si>
  <si>
    <t>Non mortgage retail (not including small business/qualifying revolving exposures) - Before credit protection amounts</t>
  </si>
  <si>
    <t>Retail - qualifying exposures</t>
  </si>
  <si>
    <t>Non mortgage retail qualifying revolving exposures - after credit protection Amounts</t>
  </si>
  <si>
    <t>Non mortgage retail qualifying revolving exposures - after credit protection - percentages</t>
  </si>
  <si>
    <t>Non mortgage retail qualifying revolving exposures - before credit protection - percentages</t>
  </si>
  <si>
    <t>Non mortgage retail qualifying revolving exposures - before credit protection - amounts</t>
  </si>
  <si>
    <t>Non-mortgages</t>
  </si>
  <si>
    <t>Qualifying exposures</t>
  </si>
  <si>
    <t>Overall retail, effects of CRM</t>
  </si>
  <si>
    <t>OVERALL RETAIL Effects of CRM: Standardised approach (percentage reduction in RWA from CRM)</t>
  </si>
  <si>
    <t>SME treated as retail quality distribution (after credit protection/collateral) amounts</t>
  </si>
  <si>
    <t>Risk weighting treatment - Standardised</t>
  </si>
  <si>
    <t>1999</t>
  </si>
  <si>
    <t>2001</t>
  </si>
  <si>
    <t>2000</t>
  </si>
  <si>
    <t>Gross income (average of 1999, 2000 and 2001)</t>
  </si>
  <si>
    <r>
      <t>Corporate quality distribution (</t>
    </r>
    <r>
      <rPr>
        <b/>
        <sz val="10"/>
        <color indexed="10"/>
        <rFont val="Arial"/>
        <family val="2"/>
      </rPr>
      <t>after</t>
    </r>
    <r>
      <rPr>
        <b/>
        <sz val="10"/>
        <rFont val="Arial"/>
        <family val="2"/>
      </rPr>
      <t xml:space="preserve"> credit protection / collateral) - Percentages</t>
    </r>
  </si>
  <si>
    <r>
      <t>Corporate repo-style transactions (</t>
    </r>
    <r>
      <rPr>
        <sz val="10"/>
        <color indexed="10"/>
        <rFont val="Arial"/>
        <family val="2"/>
      </rPr>
      <t>E*</t>
    </r>
    <r>
      <rPr>
        <sz val="10"/>
        <rFont val="Arial"/>
        <family val="2"/>
      </rPr>
      <t xml:space="preserve"> amount)</t>
    </r>
  </si>
  <si>
    <r>
      <t>Corporate OTC derivatives (</t>
    </r>
    <r>
      <rPr>
        <sz val="10"/>
        <color indexed="10"/>
        <rFont val="Arial"/>
        <family val="2"/>
      </rPr>
      <t>E*</t>
    </r>
    <r>
      <rPr>
        <sz val="10"/>
        <rFont val="Arial"/>
        <family val="2"/>
      </rPr>
      <t xml:space="preserve"> amount)</t>
    </r>
  </si>
  <si>
    <t>Corporate portfolio</t>
  </si>
  <si>
    <t>Effects of CRM: Standardised approach (percentage reduction in RWA from CRM)</t>
  </si>
  <si>
    <t>Off-balance sheet Bank exposures (after CCF):</t>
  </si>
  <si>
    <t>Total Bank exposures</t>
  </si>
  <si>
    <t>Derivatives traded on a recognised exchange</t>
  </si>
  <si>
    <t>Checks - Summary</t>
  </si>
  <si>
    <t>This sheet summarises the checks and reconciliations included throughout the workbook.  They are summarised by worksheet.  Where a check indicates "No", banks need to investigate the problem.</t>
  </si>
  <si>
    <t>7a) SMEs treated as corporate</t>
  </si>
  <si>
    <t>7b) SMEs treated as retail</t>
  </si>
  <si>
    <t>Reporting currency (e.g. US dollars, Euro, Japanese Yen etc)</t>
  </si>
  <si>
    <t>1b) Commitments</t>
  </si>
  <si>
    <t>Total committed corporate exposures (before CCF):</t>
  </si>
  <si>
    <t>Total committed corporate exposures (after CCF):</t>
  </si>
  <si>
    <t>Total committed sovereign exposures (before CCF):</t>
  </si>
  <si>
    <t>** Only the comprehensive approach is applicable to the trading book</t>
  </si>
  <si>
    <t>A) On balance sheet exposures</t>
  </si>
  <si>
    <t>B) Off-balance sheet exposures</t>
  </si>
  <si>
    <t>C) Counterparty exposures</t>
  </si>
  <si>
    <t>Data - Exposures and Coverage</t>
  </si>
  <si>
    <t>Current, Standardised and IRB foundation</t>
  </si>
  <si>
    <t>Total counterparty exposures</t>
  </si>
  <si>
    <t>Drawn corporate exposures:</t>
  </si>
  <si>
    <t>Total corporate exposures</t>
  </si>
  <si>
    <t>Off-balance sheet corporate exposures (before CCF):</t>
  </si>
  <si>
    <t>Off-balance sheet corporate exposures (after CCF):</t>
  </si>
  <si>
    <t>7b) SMEs treated as corporate commitments</t>
  </si>
  <si>
    <t>Off-balance sheet Sovereign exposures (before CCF):</t>
  </si>
  <si>
    <t>Portfolio information</t>
  </si>
  <si>
    <t>Provisions - drawn</t>
  </si>
  <si>
    <t>Provisions - commitments</t>
  </si>
  <si>
    <r>
      <t xml:space="preserve">Exposure information - summary </t>
    </r>
    <r>
      <rPr>
        <b/>
        <sz val="10"/>
        <color indexed="10"/>
        <rFont val="Arial"/>
        <family val="2"/>
      </rPr>
      <t>(amounts)</t>
    </r>
  </si>
  <si>
    <r>
      <t xml:space="preserve">Exposure information - summary </t>
    </r>
    <r>
      <rPr>
        <b/>
        <sz val="10"/>
        <color indexed="10"/>
        <rFont val="Arial"/>
        <family val="2"/>
      </rPr>
      <t>(percentages)</t>
    </r>
  </si>
  <si>
    <t>Total Corporate (not including SMEs)</t>
  </si>
  <si>
    <t>Provisions - other off-balance sheet items</t>
  </si>
  <si>
    <t>Provisions - repo-style transactions</t>
  </si>
  <si>
    <t>Provisions - OTC derivatives</t>
  </si>
  <si>
    <t>Unconditionally cancellable commitments</t>
  </si>
  <si>
    <t>Total corporate (drawn, off balance sheet and commitments) exposures secured by collateral</t>
  </si>
  <si>
    <t>Total corporate (drawn, off balance sheet commitments) exposures with credit protection</t>
  </si>
  <si>
    <t>Retail drawn, off-balance sheet</t>
  </si>
  <si>
    <t>(N.B. This section aggregates the risk-weighted assets under each portfolio, using a risk weight equivalent for deductions)</t>
  </si>
  <si>
    <t>Corporate quality distribution (after credit protection / collateral) - Amounts</t>
  </si>
  <si>
    <t>Corporate quality distribution (after credit protection / collateral) - Percentages</t>
  </si>
  <si>
    <t>Exposure information</t>
  </si>
  <si>
    <t>Drawn (net of specific provisions)</t>
  </si>
  <si>
    <t>5c) Non-mortgage retail (not including small businesses) counterparty exposures: Repo-style transactions and OTC derivatives</t>
  </si>
  <si>
    <t>5b) Non-mortgage retail (not including small businesses) Commitments</t>
  </si>
  <si>
    <t>5a) Non-mortgage retail (not including small businesses) Drawn and other Off-Balance Sheet items</t>
  </si>
  <si>
    <r>
      <t>6a) Non-mortgage retail (qualifying revolving exposures) Drawn and other Off-Balance Sheet items</t>
    </r>
    <r>
      <rPr>
        <b/>
        <sz val="9"/>
        <color indexed="12"/>
        <rFont val="Arial"/>
        <family val="2"/>
      </rPr>
      <t xml:space="preserve"> (IRB ONLY - DO NOT COMPLETE)</t>
    </r>
  </si>
  <si>
    <r>
      <t xml:space="preserve">6b) Non-mortgage retail (qualifying revolving exposures) Commitments </t>
    </r>
    <r>
      <rPr>
        <b/>
        <sz val="9"/>
        <color indexed="12"/>
        <rFont val="Arial"/>
        <family val="2"/>
      </rPr>
      <t>(IRB ONLY - DO NOT COMPLETE)</t>
    </r>
  </si>
  <si>
    <r>
      <t>8a) Specialised lending Drawn and other Off-Balance Sheet items</t>
    </r>
    <r>
      <rPr>
        <b/>
        <sz val="9"/>
        <color indexed="12"/>
        <rFont val="Arial"/>
        <family val="2"/>
      </rPr>
      <t xml:space="preserve"> (IRB ONLY - DO NOT COMPLETE)</t>
    </r>
  </si>
  <si>
    <r>
      <t>8b) Specialised lending Commitments</t>
    </r>
    <r>
      <rPr>
        <b/>
        <sz val="9"/>
        <color indexed="12"/>
        <rFont val="Arial"/>
        <family val="2"/>
      </rPr>
      <t xml:space="preserve"> (IRB ONLY - DO NOT COMPLETE)</t>
    </r>
  </si>
  <si>
    <r>
      <t xml:space="preserve">10) Purchased Receivables </t>
    </r>
    <r>
      <rPr>
        <b/>
        <sz val="9"/>
        <color indexed="12"/>
        <rFont val="Arial"/>
        <family val="2"/>
      </rPr>
      <t>(IRB ONLY - DO NOT COMPLETE)</t>
    </r>
  </si>
  <si>
    <t xml:space="preserve">5a) Non-mortgage retail (not including small businesses) Drawn and Off-Balance Sheet Exposures </t>
  </si>
  <si>
    <t xml:space="preserve">5b) Non-mortgage retail (not including small businesses) committed </t>
  </si>
  <si>
    <r>
      <t xml:space="preserve">6a) Non-mortgage retail (qualifying revolving exposures) Drawn and Off-Balance Sheet Exposures </t>
    </r>
    <r>
      <rPr>
        <b/>
        <sz val="9"/>
        <color indexed="12"/>
        <rFont val="Arial"/>
        <family val="2"/>
      </rPr>
      <t xml:space="preserve"> (IRB ONLY - DO NOT COMPLETE)</t>
    </r>
  </si>
  <si>
    <r>
      <t>6b) Non-mortgage retail (qualifying revolving exposures) committed</t>
    </r>
    <r>
      <rPr>
        <b/>
        <sz val="9"/>
        <color indexed="12"/>
        <rFont val="Arial"/>
        <family val="2"/>
      </rPr>
      <t xml:space="preserve"> (IRB ONLY - DO NOT COMPLETE)</t>
    </r>
  </si>
  <si>
    <r>
      <t xml:space="preserve">8a) Specialised Lending drawn and Off-Balance Sheet </t>
    </r>
    <r>
      <rPr>
        <b/>
        <sz val="9"/>
        <color indexed="12"/>
        <rFont val="Arial"/>
        <family val="2"/>
      </rPr>
      <t>(IRB ONLY - DO NOT COMPLETE)</t>
    </r>
  </si>
  <si>
    <r>
      <t xml:space="preserve">8b) Specialised lending commitments </t>
    </r>
    <r>
      <rPr>
        <b/>
        <sz val="9"/>
        <color indexed="12"/>
        <rFont val="Arial"/>
        <family val="2"/>
      </rPr>
      <t>(IRB ONLY - DO NOT COMPLETE)</t>
    </r>
  </si>
  <si>
    <r>
      <t xml:space="preserve">Specialised lending </t>
    </r>
    <r>
      <rPr>
        <sz val="7.5"/>
        <color indexed="12"/>
        <rFont val="Arial"/>
        <family val="2"/>
      </rPr>
      <t>(IRB only)</t>
    </r>
  </si>
  <si>
    <t>Non-mortgage retail (not including small business)</t>
  </si>
  <si>
    <r>
      <t>Non-mortgage retail (qualifying revolving exposures)</t>
    </r>
    <r>
      <rPr>
        <sz val="7.5"/>
        <color indexed="12"/>
        <rFont val="Arial"/>
        <family val="2"/>
      </rPr>
      <t xml:space="preserve"> (IRB only)</t>
    </r>
  </si>
  <si>
    <r>
      <t xml:space="preserve">Purchased receivables </t>
    </r>
    <r>
      <rPr>
        <sz val="7.5"/>
        <color indexed="12"/>
        <rFont val="Arial"/>
        <family val="2"/>
      </rPr>
      <t>(IRB only)</t>
    </r>
  </si>
  <si>
    <r>
      <t xml:space="preserve">Non-Material </t>
    </r>
    <r>
      <rPr>
        <sz val="7.5"/>
        <color indexed="12"/>
        <rFont val="Arial"/>
        <family val="2"/>
      </rPr>
      <t>(IRB only)</t>
    </r>
  </si>
  <si>
    <r>
      <t>Excluded (grandfathered, legislative programmes (0% RW in standardised)</t>
    </r>
    <r>
      <rPr>
        <sz val="7.5"/>
        <color indexed="12"/>
        <rFont val="Arial"/>
        <family val="2"/>
      </rPr>
      <t xml:space="preserve"> (IRB only)</t>
    </r>
  </si>
  <si>
    <r>
      <t xml:space="preserve">Market Based Approach </t>
    </r>
    <r>
      <rPr>
        <sz val="7.5"/>
        <color indexed="12"/>
        <rFont val="Arial"/>
        <family val="2"/>
      </rPr>
      <t>(IRB only)</t>
    </r>
  </si>
  <si>
    <r>
      <t xml:space="preserve">PD / LGD approach </t>
    </r>
    <r>
      <rPr>
        <sz val="7.5"/>
        <color indexed="12"/>
        <rFont val="Arial"/>
        <family val="2"/>
      </rPr>
      <t>(IRB only)</t>
    </r>
  </si>
  <si>
    <r>
      <t xml:space="preserve">Securitised assets (including liquidity facilities and early amortisations) </t>
    </r>
    <r>
      <rPr>
        <sz val="7.5"/>
        <color indexed="12"/>
        <rFont val="Arial"/>
        <family val="2"/>
      </rPr>
      <t>(IRB only)</t>
    </r>
  </si>
  <si>
    <t>Retail (Non-mortgage retail: not including small business)</t>
  </si>
  <si>
    <r>
      <t xml:space="preserve">1d) Offset for general provisions </t>
    </r>
    <r>
      <rPr>
        <b/>
        <sz val="10"/>
        <color indexed="12"/>
        <rFont val="Arial"/>
        <family val="2"/>
      </rPr>
      <t>(IRB ONLY - NOT RELEVANT FOR STANDARDISED APPROACH)</t>
    </r>
  </si>
  <si>
    <t>Non-mortgage retail (not including small business exposures)</t>
  </si>
  <si>
    <t>Corporate (not including SMEs)</t>
  </si>
  <si>
    <t>Retail (Non-mortgage: excluding small businesses)</t>
  </si>
  <si>
    <r>
      <t xml:space="preserve">Originators </t>
    </r>
    <r>
      <rPr>
        <sz val="7.5"/>
        <color indexed="12"/>
        <rFont val="Arial"/>
        <family val="2"/>
      </rPr>
      <t>(IRB only)</t>
    </r>
  </si>
  <si>
    <r>
      <t>Investors</t>
    </r>
    <r>
      <rPr>
        <sz val="7.5"/>
        <color indexed="12"/>
        <rFont val="Arial"/>
        <family val="2"/>
      </rPr>
      <t xml:space="preserve"> (IRB only)</t>
    </r>
  </si>
  <si>
    <r>
      <t xml:space="preserve">10 Purchased Receivables - </t>
    </r>
    <r>
      <rPr>
        <b/>
        <sz val="7.5"/>
        <color indexed="12"/>
        <rFont val="Arial"/>
        <family val="2"/>
      </rPr>
      <t>IRB only</t>
    </r>
  </si>
  <si>
    <r>
      <t xml:space="preserve">6 Non-mortgage retail (qualifying revolving exposures) - </t>
    </r>
    <r>
      <rPr>
        <b/>
        <sz val="7.5"/>
        <color indexed="12"/>
        <rFont val="Arial"/>
        <family val="2"/>
      </rPr>
      <t>IRB only</t>
    </r>
  </si>
  <si>
    <r>
      <t xml:space="preserve">8 Specialised lending - </t>
    </r>
    <r>
      <rPr>
        <b/>
        <sz val="7.5"/>
        <color indexed="12"/>
        <rFont val="Arial"/>
        <family val="2"/>
      </rPr>
      <t>IRB only</t>
    </r>
  </si>
  <si>
    <t>OTHER SHEETS</t>
  </si>
  <si>
    <t>As a % of total SME retail exposures</t>
  </si>
  <si>
    <t>Trading Book Counterparty exposures included in QIS 3</t>
  </si>
  <si>
    <t>Banking book Counterparty exposures included in QIS 3</t>
  </si>
  <si>
    <t>Drawn exposures:</t>
  </si>
  <si>
    <t>Off-balance sheet exposures (before CCF):</t>
  </si>
  <si>
    <t>Non-mortgage retail past due</t>
  </si>
  <si>
    <t>Non-mortgage retail</t>
  </si>
  <si>
    <t>1c) Counterparty exposures</t>
  </si>
  <si>
    <t>i) Repo-style transactions</t>
  </si>
  <si>
    <t>ii) OTC derivatives</t>
  </si>
  <si>
    <t>Specialised lending</t>
  </si>
  <si>
    <t>Risk Weight 20%</t>
  </si>
  <si>
    <t>Risk Weight 50%</t>
  </si>
  <si>
    <t>Unrated 100%</t>
  </si>
  <si>
    <t>Past Due 150%</t>
  </si>
  <si>
    <t>Category</t>
  </si>
  <si>
    <t xml:space="preserve">  Under the Current National Regime</t>
  </si>
  <si>
    <t xml:space="preserve">Retail drawn, off-balance sheet </t>
  </si>
  <si>
    <t>Retail drawn and off-balance sheet and commitments</t>
  </si>
  <si>
    <t>Retail drawn, off-balance sheet commitments, repo and OTC derivatives</t>
  </si>
  <si>
    <t xml:space="preserve"> Residential mortgage retail quality distribution (after credit protection / collateral) - Amounts</t>
  </si>
  <si>
    <t>40% and 50%</t>
  </si>
  <si>
    <t>Bank quality distribution (after credit protection / collateral) - Percentages</t>
  </si>
  <si>
    <t>Is the bank completing the advanced approach</t>
  </si>
  <si>
    <t>Bank Group</t>
  </si>
  <si>
    <t>100% (not including unrated)</t>
  </si>
  <si>
    <t>Weighted below 100%</t>
  </si>
  <si>
    <t>SME treated as corporate</t>
  </si>
  <si>
    <t>Further breakdown by band RWA amounts (after credit protection/collateral)</t>
  </si>
  <si>
    <t>Calendar</t>
  </si>
  <si>
    <t>As a % of total Retail exposures (before credit protection/collateral)</t>
  </si>
  <si>
    <t>Total Retail exposures with credit protection</t>
  </si>
  <si>
    <t>As a % of total Retail exposures</t>
  </si>
  <si>
    <t>Retail portfolio</t>
  </si>
  <si>
    <t xml:space="preserve"> Residential mortgage retail quality distribution (before credit protection / collateral) - Amounts</t>
  </si>
  <si>
    <t>Residential mortgage retail commitments</t>
  </si>
  <si>
    <t xml:space="preserve">Trading book </t>
  </si>
  <si>
    <t>Commitments up to and including 1 year maturity</t>
  </si>
  <si>
    <t>Other Assets.  Please specify:</t>
  </si>
  <si>
    <t>Drawn sovereign exposures:</t>
  </si>
  <si>
    <t>Off-balance sheet sovereign exposures (before CCF):</t>
  </si>
  <si>
    <t>Off-balance sheet sovereign exposures (after CCF):</t>
  </si>
  <si>
    <t>Total sovereign exposures</t>
  </si>
  <si>
    <t>Drawn retail exposures:</t>
  </si>
  <si>
    <t>Off-balance sheet retail exposures (after CCF):</t>
  </si>
  <si>
    <t>Off-balance sheet retail exposures (before CCF):</t>
  </si>
  <si>
    <t>Retail (not including SMEs); of which:</t>
  </si>
  <si>
    <t>SME exposures</t>
  </si>
  <si>
    <t>Exposures not included in QIS 3</t>
  </si>
  <si>
    <t>Further breakdown by band RWA amounts (before CRM)</t>
  </si>
  <si>
    <t>Exposures secured by collateral (pre collateral amounts)</t>
  </si>
  <si>
    <t>Total corporate</t>
  </si>
  <si>
    <t>Drawn and off balance-sheet</t>
  </si>
  <si>
    <t xml:space="preserve">  Under the New Accord</t>
  </si>
  <si>
    <t>Deductions</t>
  </si>
  <si>
    <t>Risk weighting</t>
  </si>
  <si>
    <t xml:space="preserve">(amount deducted </t>
  </si>
  <si>
    <t>(amount deducted</t>
  </si>
  <si>
    <t>from capital)</t>
  </si>
  <si>
    <t>weighted amount)</t>
  </si>
  <si>
    <t>Standardised</t>
  </si>
  <si>
    <t>IRB foundation</t>
  </si>
  <si>
    <t>IRB advanced</t>
  </si>
  <si>
    <t>a. Investments in unconsolidated majority owned banking, securities and other financial subsidiaries.</t>
  </si>
  <si>
    <t>b. Significant minority investments in banking, securities and other financial entities.</t>
  </si>
  <si>
    <t>c. Investments in insurance subsidiaries and significant minority investments in insurance entities.</t>
  </si>
  <si>
    <t>d. Significant minority and majority investments in commercial entities that exceed certain materiality levels.</t>
  </si>
  <si>
    <t>e. Other investments relating to Scope of Application ( i.e. significant minority- and majority-owned commercial entities below materiality levels, and others if any).</t>
  </si>
  <si>
    <t>Basic indicator approach</t>
  </si>
  <si>
    <t>Total gross income - amount</t>
  </si>
  <si>
    <t>Total gross income by year by business line (amount)</t>
  </si>
  <si>
    <t>Average amount in each business line - percentage</t>
  </si>
  <si>
    <t xml:space="preserve">Capital charge by business line </t>
  </si>
  <si>
    <t>SME retail quality distribution (before credit protection/collateral) amounts</t>
  </si>
  <si>
    <t>SME corporate quality distribution (before credit protection / collateral) - Amounts</t>
  </si>
  <si>
    <t>SME corporate repo-style transactions (gross amount)</t>
  </si>
  <si>
    <t>9) Equity exposures and participations</t>
  </si>
  <si>
    <t>SME corporate quality distribution (before credit protection / collateral) - Percentages</t>
  </si>
  <si>
    <t>Large exposures (EU only)</t>
  </si>
  <si>
    <r>
      <t xml:space="preserve">Provisions - total </t>
    </r>
    <r>
      <rPr>
        <b/>
        <sz val="10"/>
        <color indexed="10"/>
        <rFont val="Arial"/>
        <family val="2"/>
      </rPr>
      <t>(amounts)</t>
    </r>
  </si>
  <si>
    <t>Overall Standardised approach</t>
  </si>
  <si>
    <t>Offset for general provisons</t>
  </si>
  <si>
    <t>Total: risk weighted assets for credit risk</t>
  </si>
  <si>
    <t>Market risk</t>
  </si>
  <si>
    <t>Bank drawn and off-balance sheet</t>
  </si>
  <si>
    <t>Bank commitments</t>
  </si>
  <si>
    <t>Bank OTC derivatives</t>
  </si>
  <si>
    <t>Bank drawn, off-balance sheet and commitments</t>
  </si>
  <si>
    <t>Bank drawn, off-balance sheet, commitments, repo and OTC derivatives</t>
  </si>
  <si>
    <t>Bank portfolio</t>
  </si>
  <si>
    <t>Drawn Bank exposures:</t>
  </si>
  <si>
    <t>Bank</t>
  </si>
  <si>
    <t>B1) Exposures included in QIS 3 - banking book</t>
  </si>
  <si>
    <t>Yes</t>
  </si>
  <si>
    <t>No</t>
  </si>
  <si>
    <t>General information</t>
  </si>
  <si>
    <t>Reporting date</t>
  </si>
  <si>
    <t>Total Equity exposures</t>
  </si>
  <si>
    <t>11a) Trading book counterparty exposures: Repo-style transactions and OTC derivatives</t>
  </si>
  <si>
    <t>11b) Trading book exposures - specific risk</t>
  </si>
  <si>
    <t>Capital charge</t>
  </si>
  <si>
    <t>Capital charge 0.25%</t>
  </si>
  <si>
    <t>Capital charge 0%</t>
  </si>
  <si>
    <t>Capital charge 1.00%</t>
  </si>
  <si>
    <t>Capital charge 1.60%</t>
  </si>
  <si>
    <t>Capital charge 8.00%</t>
  </si>
  <si>
    <t>Exposures</t>
  </si>
  <si>
    <t>Equivalent risk-weighted assets</t>
  </si>
  <si>
    <t>Trading book specific risk capital charge</t>
  </si>
  <si>
    <t>Trading book specific risk equivalent RWA</t>
  </si>
  <si>
    <t>As a % of total corporate exposures (before credit protection/collateral)</t>
  </si>
  <si>
    <t>Exposures with credit protection (pre protection amounts)</t>
  </si>
  <si>
    <t>Total Sovereign exposures secured by collateral</t>
  </si>
  <si>
    <t>As a % of total Sovereign exposures (before credit protection/collateral)</t>
  </si>
  <si>
    <t>Total Sovereign exposures with credit protection</t>
  </si>
  <si>
    <t>As a % of total Sovereign exposures</t>
  </si>
  <si>
    <t>Total Bank exposures secured by collateral</t>
  </si>
  <si>
    <t>As a % of total Bank exposures (before credit protection/collateral)</t>
  </si>
  <si>
    <t>Total Bank exposures with credit protection</t>
  </si>
  <si>
    <t>As a % of total Bank exposures</t>
  </si>
  <si>
    <t>Corporate quality distribution (before credit protection / collateral) - Amounts</t>
  </si>
  <si>
    <t>Risk Weight 40%</t>
  </si>
  <si>
    <t>Risk Weight 75%</t>
  </si>
  <si>
    <t>Commitments (after CCF)</t>
  </si>
  <si>
    <t>Drawn and off-balance sheet exposures (after CCF)</t>
  </si>
  <si>
    <t>Memo item:  % of total SME exposures in each exposure size band</t>
  </si>
  <si>
    <t>€0.76-1m</t>
  </si>
  <si>
    <t>Total capital charge for standardised approach</t>
  </si>
  <si>
    <t>AMA capital charge</t>
  </si>
  <si>
    <t>SL drawn, off-balance sheet and commitments</t>
  </si>
  <si>
    <t>As a % of total SL exposures (before credit protection/collateral)</t>
  </si>
  <si>
    <t>Check (should equal 100%)</t>
  </si>
  <si>
    <t>Corporate (not including SMEs, specialised lending and receivables)</t>
  </si>
  <si>
    <t>Total Corporate (not including SMEs) of which</t>
  </si>
  <si>
    <t>Total corporate of which</t>
  </si>
  <si>
    <t>Risk Weight 100%</t>
  </si>
  <si>
    <t>Total Trading Book exposures (all portfolios)</t>
  </si>
  <si>
    <t>Sovereign drawn and off-balance sheet</t>
  </si>
  <si>
    <t>Sovereign commitments</t>
  </si>
  <si>
    <t>Sovereign OTC derivatives</t>
  </si>
  <si>
    <t>Sovereign drawn, off-balance sheet and commitments</t>
  </si>
  <si>
    <t>Sovereign drawn, off-balance sheet, commitments, repo and OTC derivatives</t>
  </si>
  <si>
    <t>Sovereign portfolio</t>
  </si>
  <si>
    <t>Trading Book Assets (all portfolios)</t>
  </si>
  <si>
    <t>Total Assets</t>
  </si>
  <si>
    <t>Commitments; of which:</t>
  </si>
  <si>
    <t>Greater than 1 year maturity</t>
  </si>
  <si>
    <r>
      <t xml:space="preserve">B) Off-balance sheet exposures (amounts </t>
    </r>
    <r>
      <rPr>
        <b/>
        <u val="single"/>
        <sz val="12"/>
        <rFont val="Arial"/>
        <family val="2"/>
      </rPr>
      <t>before</t>
    </r>
    <r>
      <rPr>
        <b/>
        <sz val="12"/>
        <rFont val="Arial"/>
        <family val="2"/>
      </rPr>
      <t xml:space="preserve"> credit conversion)</t>
    </r>
  </si>
  <si>
    <t>Total Off-balance sheet items included in QIS 3</t>
  </si>
  <si>
    <t>4 Retail (residential mortagages)</t>
  </si>
  <si>
    <t>9 Equity exposures</t>
  </si>
  <si>
    <t>Risk Weight 150% not including past due</t>
  </si>
  <si>
    <t>11b) Trading Book Exposures - Specific risk</t>
  </si>
  <si>
    <t>Off-balance sheet Bank exposures (before CCF):</t>
  </si>
  <si>
    <t>GENERAL INFORMATION</t>
  </si>
  <si>
    <t>0%, 10% and 20%</t>
  </si>
  <si>
    <t>Past due</t>
  </si>
  <si>
    <t>N/A</t>
  </si>
  <si>
    <r>
      <t>Corporate repo-style transactions (</t>
    </r>
    <r>
      <rPr>
        <sz val="10"/>
        <color indexed="10"/>
        <rFont val="Arial"/>
        <family val="2"/>
      </rPr>
      <t>gross</t>
    </r>
    <r>
      <rPr>
        <sz val="10"/>
        <rFont val="Arial"/>
        <family val="2"/>
      </rPr>
      <t xml:space="preserve"> amount)</t>
    </r>
  </si>
  <si>
    <r>
      <t>Corporate quality distribution (</t>
    </r>
    <r>
      <rPr>
        <b/>
        <sz val="10"/>
        <color indexed="10"/>
        <rFont val="Arial"/>
        <family val="2"/>
      </rPr>
      <t>after</t>
    </r>
    <r>
      <rPr>
        <b/>
        <sz val="10"/>
        <rFont val="Arial"/>
        <family val="2"/>
      </rPr>
      <t xml:space="preserve"> credit protection / collateral) - Amounts</t>
    </r>
  </si>
  <si>
    <t>RWA sovereign committed exposures (post CRM)</t>
  </si>
  <si>
    <t>Notes Sheet</t>
  </si>
  <si>
    <t>Summary data</t>
  </si>
  <si>
    <t>Bank number</t>
  </si>
  <si>
    <t>Capital (in euros)</t>
  </si>
  <si>
    <t>Capital (in reporting currency)</t>
  </si>
  <si>
    <t>Exposure information - drawn (net of specific provisions)</t>
  </si>
  <si>
    <t>SL drawn and off-balance sheet</t>
  </si>
  <si>
    <t>SL commitments</t>
  </si>
  <si>
    <t>Total committed sovereign exposures (after CCF):</t>
  </si>
  <si>
    <t>Total committed Bank exposures (before CCF):</t>
  </si>
  <si>
    <t>Total committed Bank exposures (after CCF):</t>
  </si>
  <si>
    <t>4b) Residential retail committed (not including SMEs)</t>
  </si>
  <si>
    <t>Total committed retail exposures (before CCF):</t>
  </si>
  <si>
    <t>Total committed retail exposures (after CCF):</t>
  </si>
  <si>
    <t>Total committed SME corporate exposures (after CCF):</t>
  </si>
  <si>
    <t>Total committed SME retail (after CCF):</t>
  </si>
  <si>
    <t>2b) Sovereign Commitments</t>
  </si>
  <si>
    <t>3b) Bank Commitments</t>
  </si>
  <si>
    <t xml:space="preserve">Exposures </t>
  </si>
  <si>
    <t xml:space="preserve">RWA trading book - specific risk </t>
  </si>
  <si>
    <t>Total committed Sovereign exposures (before CCF):</t>
  </si>
  <si>
    <t>Check OK?</t>
  </si>
  <si>
    <t>Unsecured exposures</t>
  </si>
  <si>
    <t>Collateralised exposures</t>
  </si>
  <si>
    <t>Pre collateral</t>
  </si>
  <si>
    <t>Post collateral</t>
  </si>
  <si>
    <t>Pre protection</t>
  </si>
  <si>
    <t>Post protection</t>
  </si>
  <si>
    <t>PRE CRM RWA</t>
  </si>
  <si>
    <t>POST CRM RWA</t>
  </si>
  <si>
    <t>OTC derivatives (credit equivalent amount)</t>
  </si>
  <si>
    <t>standard Hs</t>
  </si>
  <si>
    <t>own estimate Hs</t>
  </si>
  <si>
    <t>VaR</t>
  </si>
  <si>
    <t>OTC derivatives</t>
  </si>
  <si>
    <t>All exposures</t>
  </si>
  <si>
    <t>Repo / Sec. Lending</t>
  </si>
  <si>
    <t>Repo / sec lending RWA</t>
  </si>
  <si>
    <t>OTC derivatives RWA</t>
  </si>
  <si>
    <t>Corporate drawn and off-balance sheet</t>
  </si>
  <si>
    <t>Corporate commitments</t>
  </si>
  <si>
    <t>Exposure information - commitments (before CCF, net of specific provisions)</t>
  </si>
  <si>
    <t>Exposure information - other off-balance sheet items (before CCF, net of specific provisions)</t>
  </si>
  <si>
    <t>Exposure information - repo-style transactions (gross exposure, net of specific provisions)</t>
  </si>
  <si>
    <t>Exposure information - OTC derivatives (credit equivalent, net of specific provisions)</t>
  </si>
  <si>
    <t>CAPITAL REQUIREMENTS</t>
  </si>
  <si>
    <t>Specific risk</t>
  </si>
  <si>
    <t>Large exposures</t>
  </si>
  <si>
    <t>Current Accord risk-weighted assets</t>
  </si>
  <si>
    <t>AIRB risk-weighted assets</t>
  </si>
  <si>
    <t>Standardised risk-weighted assets</t>
  </si>
  <si>
    <t>Percentage changes in risk-weighted assets</t>
  </si>
  <si>
    <t>Current to Standardised approach</t>
  </si>
  <si>
    <t>Current to FIRB approach</t>
  </si>
  <si>
    <t>Current to AIRB approach</t>
  </si>
  <si>
    <t>Operational risk (risk-weighted assets)</t>
  </si>
  <si>
    <r>
      <t>Specialised lending (</t>
    </r>
    <r>
      <rPr>
        <sz val="7.5"/>
        <color indexed="12"/>
        <rFont val="Arial"/>
        <family val="2"/>
      </rPr>
      <t>IRB ONLY - DO NOT COMPLETE)</t>
    </r>
  </si>
  <si>
    <r>
      <t xml:space="preserve">Non-mortgage retail (qualifying revolving exposures) </t>
    </r>
    <r>
      <rPr>
        <sz val="7.5"/>
        <color indexed="12"/>
        <rFont val="Arial"/>
        <family val="2"/>
      </rPr>
      <t>(IRB ONLY - DO NOT COMPLETE)</t>
    </r>
  </si>
  <si>
    <r>
      <t xml:space="preserve">Purchased receivables (only those eligible for top-down approach) </t>
    </r>
    <r>
      <rPr>
        <sz val="7.5"/>
        <color indexed="12"/>
        <rFont val="Arial"/>
        <family val="2"/>
      </rPr>
      <t>(IRB ONLY - DO NOT COMPLETE)</t>
    </r>
  </si>
  <si>
    <r>
      <t xml:space="preserve">Securitised assets (of which:) </t>
    </r>
    <r>
      <rPr>
        <sz val="7.5"/>
        <color indexed="12"/>
        <rFont val="Arial"/>
        <family val="2"/>
      </rPr>
      <t>(IRB ONLY - DO NOT COMPLETE)</t>
    </r>
  </si>
  <si>
    <r>
      <t>Specialised lending</t>
    </r>
    <r>
      <rPr>
        <sz val="7.5"/>
        <color indexed="12"/>
        <rFont val="Arial"/>
        <family val="2"/>
      </rPr>
      <t xml:space="preserve"> (IRB ONLY - DO NOT COMPLETE)</t>
    </r>
  </si>
  <si>
    <r>
      <t xml:space="preserve">Securitised asset liquidity facilities (of which:) </t>
    </r>
    <r>
      <rPr>
        <sz val="7.5"/>
        <color indexed="12"/>
        <rFont val="Arial"/>
        <family val="2"/>
      </rPr>
      <t>(IRB ONLY - DO NOT COMPLETE)</t>
    </r>
  </si>
  <si>
    <r>
      <t xml:space="preserve">Specialised lending </t>
    </r>
    <r>
      <rPr>
        <sz val="7.5"/>
        <color indexed="12"/>
        <rFont val="Arial"/>
        <family val="2"/>
      </rPr>
      <t>(IRB ONLY - DO NOT COMPLETE)</t>
    </r>
  </si>
  <si>
    <t>Commitments (before CCF, net of specific provisions)</t>
  </si>
  <si>
    <t>Commitments (before CCF, net of provisions): memo item</t>
  </si>
  <si>
    <t>Other off-balance sheet items (before CCF, net of specific provisions)</t>
  </si>
  <si>
    <t>Repo-style transactions (gross exposure, net of specific provisions)</t>
  </si>
  <si>
    <t>OTC derivatives (credit equivalent, net of specific provisions)</t>
  </si>
  <si>
    <t>SME portfolio</t>
  </si>
  <si>
    <t>SME corporate</t>
  </si>
  <si>
    <t>SL quality distribution (before credit protection / collateral) - Amounts</t>
  </si>
  <si>
    <t>SL quality distribution (after credit protection / collateral) - Amounts</t>
  </si>
  <si>
    <t>Equity quality distribution before collateral/credit protection</t>
  </si>
  <si>
    <t>Equity quality distribution after collateral/credit protection</t>
  </si>
  <si>
    <t>Receivables quality distribution (before credit protection / collateral) - Amounts</t>
  </si>
  <si>
    <t>Receivables drawn and off-balance sheet</t>
  </si>
  <si>
    <t>Receivables quality distribution (after credit protection / collateral) - Amounts</t>
  </si>
  <si>
    <t>Trading book repo-style transactions (gross amount)</t>
  </si>
  <si>
    <t>Trading book OTC derivatives</t>
  </si>
  <si>
    <t>Trading book quality distribution after collateral/credit protection - amounts</t>
  </si>
  <si>
    <t>Treated as retail</t>
  </si>
  <si>
    <t>Treated as corporate</t>
  </si>
  <si>
    <t>Capital requirement for credit risk</t>
  </si>
  <si>
    <t>Fixed assets (own use)</t>
  </si>
  <si>
    <t>Fixed assets (of which:)</t>
  </si>
  <si>
    <t>Fixed assets acquired through credit defaults</t>
  </si>
  <si>
    <t>Risk weighting treatment (risk-weighted amount)</t>
  </si>
  <si>
    <t>outstanding</t>
  </si>
  <si>
    <t>Amount</t>
  </si>
  <si>
    <t>(amount of</t>
  </si>
  <si>
    <t>investment)</t>
  </si>
  <si>
    <t>a) Effect on capital adequacy</t>
  </si>
  <si>
    <t>II. Under the New Accord (the draft proposal)</t>
  </si>
  <si>
    <t>Total amounts</t>
  </si>
  <si>
    <t xml:space="preserve"> - how surplus capital is recognized and how it is dealt with in calculating the capital adequacy ratio under the current regime </t>
  </si>
  <si>
    <t xml:space="preserve"> - how surplus capital will be recognised and how it will be dealt with in calculating the capital adequacy ratio under the New Accord</t>
  </si>
  <si>
    <t>c) Notes: Description of the treatment for each type of investment (to be filled out by supervisor).</t>
  </si>
  <si>
    <t>New Accord</t>
  </si>
  <si>
    <t>b) Memo item - surplus capital</t>
  </si>
  <si>
    <t>How much surplus capital in insurance subsidiaries is included in consolidated capital?</t>
  </si>
  <si>
    <t>Risk Weight 0%</t>
  </si>
  <si>
    <t>Risk Weight 10%</t>
  </si>
  <si>
    <t>Residential mortgages</t>
  </si>
  <si>
    <t>Residential mortgages past due</t>
  </si>
  <si>
    <t>Standardised Approach - Comprehensive and Simple</t>
  </si>
  <si>
    <t>Table A:  Reporting period</t>
  </si>
  <si>
    <t>[1]</t>
  </si>
  <si>
    <t>[2]</t>
  </si>
  <si>
    <t>Date of the year end</t>
  </si>
  <si>
    <t>Non-mortgage retail (not including small business or qualifying revolving exposures)</t>
  </si>
  <si>
    <t>Non-mortgage retail (qualifying revolving exposures)</t>
  </si>
  <si>
    <t>Retail: Non-mortgage retail (not including small business or qualifying revolving exposures)</t>
  </si>
  <si>
    <t>Retail: Non-mortgage retail (qualifying revolving exposures)</t>
  </si>
  <si>
    <t>Non mortgage retail (not including sm business/qualifying revolving exposures) exposures secured by collateral (pre collateral amounts)</t>
  </si>
  <si>
    <t>Non mortgage exposures (not including sm business/qualifying revolving exposures) with credit protection (pre protection amounts)</t>
  </si>
  <si>
    <t>Non mortgage retail (qualifying revolving exposures) exposures secured by collateral (pre collateral amounts)</t>
  </si>
  <si>
    <t>Non mortgage exposures (qualifying revolving exposures) with credit protection (pre protection amounts)</t>
  </si>
  <si>
    <t>Unrated (option 2 only) 50%</t>
  </si>
  <si>
    <t>Unrated (option 1 only) 100%</t>
  </si>
  <si>
    <t>RWA committed exposures (pre CRM)</t>
  </si>
  <si>
    <t>RWA committed Exposures (post CRM)</t>
  </si>
  <si>
    <t>RWA drawn and other Off-BS items (pre CRM)</t>
  </si>
  <si>
    <t>RWA drawn and other Off-BS items (post CRM)</t>
  </si>
  <si>
    <t>RWA OTC derivative (post CRM)</t>
  </si>
  <si>
    <t>RWA Repo / Securities lending (post CRM)</t>
  </si>
  <si>
    <t>Drawn Sovereign exposures:</t>
  </si>
  <si>
    <t>Total committed Sovereign exposures (after CCF):</t>
  </si>
  <si>
    <t>Drawn Retail exposures:</t>
  </si>
  <si>
    <t>Off-balance sheet Retail exposures (before CCF):</t>
  </si>
  <si>
    <t>Off-balance sheet Retail exposures (after CCF):</t>
  </si>
  <si>
    <t>Total Retail exposures</t>
  </si>
  <si>
    <t>Total committed Retail exposures (before CCF):</t>
  </si>
  <si>
    <t>Total committed Retail exposures (after CCF):</t>
  </si>
  <si>
    <t>2c) Sovereign counterparty exposures: Repo-style transactions and OTC derivatives</t>
  </si>
  <si>
    <t>3c) Bank counterparty exposures: Repo-style transactions and OTC derivatives</t>
  </si>
  <si>
    <t>3a) Bank Drawn and other Off-Balance Sheet items</t>
  </si>
  <si>
    <t>4a) Retail (residential mortgages) Drawn and other Off-Balance Sheet items</t>
  </si>
  <si>
    <t>2a) Sovereign Drawn and other Off-Balance Sheet items</t>
  </si>
  <si>
    <t>4b) Retail (residential mortgages) Commitments</t>
  </si>
  <si>
    <t>Off-balance sheet Retail (other) exposures (after CCF):</t>
  </si>
  <si>
    <t>Total Retail (other) exposures</t>
  </si>
  <si>
    <t>Total committed Retail (other) exposures (before CCF):</t>
  </si>
  <si>
    <t>Total committed Retail (other) exposures (after CCF):</t>
  </si>
  <si>
    <t>Drawn SME treated as Corporate exposures:</t>
  </si>
  <si>
    <t>Off-balance sheet SME treated as Corporate exposures (before CCF):</t>
  </si>
  <si>
    <t>Off-balance sheet SME treated as Corporate exposures (after CCF):</t>
  </si>
  <si>
    <t>Total SME treated as Corporate exposures</t>
  </si>
  <si>
    <t>Total committed SME treated as Corporate exposures (before CCF):</t>
  </si>
  <si>
    <t>Total committed SME treated as Corporate exposures (after CCF):</t>
  </si>
  <si>
    <t>7b) SME treated as Corporate Commitments</t>
  </si>
  <si>
    <t>7c) SME treated as Corporate counterparty exposures: Repo-style transactions and OTC derivatives</t>
  </si>
  <si>
    <t>7a) SME treated as Corporate Drawn and other Off-Balance Sheet items</t>
  </si>
  <si>
    <t>Drawn SME treated as Retail exposures:</t>
  </si>
  <si>
    <t>Off-balance sheet SME treated as Retail exposures (before CCF):</t>
  </si>
  <si>
    <t>Off-balance sheet SME treated as Retail exposures (after CCF):</t>
  </si>
  <si>
    <t>Total SME treated as Retail exposures</t>
  </si>
  <si>
    <t>Total committed SME treated as Retail exposures (before CCF):</t>
  </si>
  <si>
    <t>Total committed SME treated as Retail exposures (after CCF):</t>
  </si>
  <si>
    <t>7d) SME treated as Retail Drawn and other Off-Balance Sheet items</t>
  </si>
  <si>
    <t>7f) SME treated as Retail counterparty exposures: Repo-style transactions and OTC derivatives</t>
  </si>
  <si>
    <t>Table B:  Capital under current accord</t>
  </si>
  <si>
    <t>[4]</t>
  </si>
  <si>
    <t>[5]</t>
  </si>
  <si>
    <t>Tier 3 capital</t>
  </si>
  <si>
    <t>Originator liquidity facilities</t>
  </si>
  <si>
    <t>Investor liquidity facilities</t>
  </si>
  <si>
    <t>Securitised assets - originators</t>
  </si>
  <si>
    <t>Securitised assets - investors</t>
  </si>
  <si>
    <t>Drawn, off-balance sheet and commitments</t>
  </si>
  <si>
    <t>STANDARDISED APPROACH</t>
  </si>
  <si>
    <t>[3] + [4] - [6]</t>
  </si>
  <si>
    <t>Minimum regulatory</t>
  </si>
  <si>
    <t>capital requirement</t>
  </si>
  <si>
    <t>Corporate lending collateralised with commercial real estate</t>
  </si>
  <si>
    <t>Corporate lending collateralised with commercial real estate past due</t>
  </si>
  <si>
    <t>Corporate</t>
  </si>
  <si>
    <t>Repo</t>
  </si>
  <si>
    <t>Trading book</t>
  </si>
  <si>
    <t>Total corporate (of which:)</t>
  </si>
  <si>
    <t>SME exposures (of which:)</t>
  </si>
  <si>
    <t>Capital charge 4.00%</t>
  </si>
  <si>
    <t>Table F:  Standardised Approach capital charge</t>
  </si>
  <si>
    <t>Gross income                       (average of 1999,</t>
  </si>
  <si>
    <t>Beta</t>
  </si>
  <si>
    <t>Operational Risk</t>
  </si>
  <si>
    <t>Total drawn SME retail exposures:</t>
  </si>
  <si>
    <t>Total off-balance sheet SME retail exposures after CCF:</t>
  </si>
  <si>
    <t>Total drawn and off-balance sheet SME retail exposures:</t>
  </si>
  <si>
    <t>Total drawn SME corporate exposures:</t>
  </si>
  <si>
    <t>Total off-balance sheet SME corporate exposures after CCF:</t>
  </si>
  <si>
    <r>
      <t>AMA (</t>
    </r>
    <r>
      <rPr>
        <sz val="7"/>
        <color indexed="10"/>
        <rFont val="Arial"/>
        <family val="2"/>
      </rPr>
      <t>NOT</t>
    </r>
    <r>
      <rPr>
        <sz val="10"/>
        <rFont val="Arial"/>
        <family val="2"/>
      </rPr>
      <t xml:space="preserve"> to be used in overall capital calculations)</t>
    </r>
  </si>
  <si>
    <t>RWA Bank drawn exposures (post CRM)</t>
  </si>
  <si>
    <t>RWA Bank committed exposures (post CRM)</t>
  </si>
  <si>
    <t>RWA retail drawn exposures (post CRM)</t>
  </si>
  <si>
    <t>RWA retail committed exposures (post CRM)</t>
  </si>
  <si>
    <t>RWA SME corporate drawn exposures (post CRM)</t>
  </si>
  <si>
    <t>RWA SME corporate committed exposures (post CRM)</t>
  </si>
  <si>
    <t>RWA SME retail drawn exposures (post CRM)</t>
  </si>
  <si>
    <t>RWA SME retail committed exposures (post CRM)</t>
  </si>
  <si>
    <t>RWA Equity exposures (post CRM)</t>
  </si>
  <si>
    <t>7c) SMEs treated as corporate counterparty exposures: Repo-style transactions and OTC derivatives</t>
  </si>
  <si>
    <t>7f) SMEs treated as retail counterparty exposures: Repo-style transactions and OTC derivatives</t>
  </si>
  <si>
    <t xml:space="preserve">7a) SMEs treated as corporate Drawn and Off-Balance Sheet Exposures </t>
  </si>
  <si>
    <t xml:space="preserve">7d) SMEs treated as retail Drawn and Off-Balance Sheet Exposures </t>
  </si>
  <si>
    <t xml:space="preserve">2a) Sovereign Drawn and Off-Balance Sheet Exposures </t>
  </si>
  <si>
    <t xml:space="preserve">3a) Bank Drawn and Off-Balance Sheet Exposures </t>
  </si>
  <si>
    <t>4a) Residential retail Drawn and Off-Balance Sheet Exposures (not including SMEs)</t>
  </si>
  <si>
    <t>Purchased receivables (only those eligible for top-down approach)</t>
  </si>
  <si>
    <t>Risk weight approximation amount (Deductions x 12.5)</t>
  </si>
  <si>
    <t>A) On-balance sheet exposures excluding counterparty exposures under repo and OTC derivatives</t>
  </si>
  <si>
    <t>Total risk weighted amounts: Deductions (RW approximation amount) plus Risk weighting treatment amounts</t>
  </si>
  <si>
    <t>I. Under the Current National Regime</t>
  </si>
  <si>
    <t xml:space="preserve"> Also, describe what  investments are included in "e." above:</t>
  </si>
  <si>
    <t>treatment (risk-</t>
  </si>
  <si>
    <t>7g) SME treated as Retail memo item:  Size of exposures (drawn, commitments, repo-style transaction and OTC derivatives combined)</t>
  </si>
  <si>
    <t>Exposure size</t>
  </si>
  <si>
    <t>€ 0-0.25m</t>
  </si>
  <si>
    <t>€ 0.26-0.5m</t>
  </si>
  <si>
    <t>€ 0.51-0.75m</t>
  </si>
  <si>
    <t>€ 0.76-1m</t>
  </si>
  <si>
    <t>Risk weighting treatment - FIRB</t>
  </si>
  <si>
    <t>Risk weighting treatment - AIRB</t>
  </si>
  <si>
    <t>Total RWA amounts (deductions (RW approx) plus RW treatment amounts)</t>
  </si>
  <si>
    <t>Current regime</t>
  </si>
  <si>
    <t>Percentage change in deductions relative to current</t>
  </si>
  <si>
    <t>Percentage change in risk weighting treatment RWA relative to current</t>
  </si>
  <si>
    <t>Overall percentage change in RWA (deductions and RW treatment combined)</t>
  </si>
  <si>
    <t>Originators</t>
  </si>
  <si>
    <t>COMPREHENSIVE ONLY**</t>
  </si>
  <si>
    <t>Exposures without CRM</t>
  </si>
  <si>
    <t>Post CRM*</t>
  </si>
  <si>
    <t>* For comprehensive approach input E*</t>
  </si>
  <si>
    <t>Post CRM</t>
  </si>
  <si>
    <t>Simple</t>
  </si>
  <si>
    <t>OTC derivative and repo-style transactions giving rise to specific risk</t>
  </si>
  <si>
    <t>1a) Corporate Drawn and Off-Balance Sheet Exposures (not including SMEs, Specialised lending or purchased receivables)</t>
  </si>
  <si>
    <t>1c) Corporate counterparty exposures: Repo-style transactions and OTC derivatives (not including SMEs, Specialised lending or purchased receivables)</t>
  </si>
  <si>
    <t>1b) Corporate Commitments (not including SMEs, Specialised lending or purchased receivables)</t>
  </si>
  <si>
    <t>SME corporate drawn and off-balance sheet</t>
  </si>
  <si>
    <t>SME corporate commitments</t>
  </si>
  <si>
    <t>SME corporate OTC derivatives</t>
  </si>
  <si>
    <t>SME corporate drawn, off-balance sheet and commitments</t>
  </si>
  <si>
    <t>SME corporate drawn, off-balance sheet, commitments, repo and OTC derivatives</t>
  </si>
  <si>
    <t>Exposure information - commitments (before CCF, net of provisions): memo item</t>
  </si>
  <si>
    <t>Retail drawn and off-balance sheet</t>
  </si>
  <si>
    <t>Retail commitments</t>
  </si>
  <si>
    <t>Retail repo-style transactions (gross amount)</t>
  </si>
  <si>
    <t>Retail OTC derivatives</t>
  </si>
  <si>
    <t>Retail drawn, off-balance sheet and commitments</t>
  </si>
  <si>
    <t>Retail drawn, off-balance sheet, commitments, repo and OTC derivatives</t>
  </si>
  <si>
    <t>Total Retail exposures secured by collateral</t>
  </si>
  <si>
    <t xml:space="preserve">(Credit equivalent amount pre CRM) </t>
  </si>
  <si>
    <t>[6]</t>
  </si>
  <si>
    <t>[7]</t>
  </si>
  <si>
    <t>Tier 1 capital</t>
  </si>
  <si>
    <t>Tier 2 capital</t>
  </si>
  <si>
    <t>Capital held</t>
  </si>
  <si>
    <t>Table C:  Basic Indicator Approach data</t>
  </si>
  <si>
    <t>[3]</t>
  </si>
  <si>
    <t>Year</t>
  </si>
  <si>
    <t>Business
Line</t>
  </si>
  <si>
    <t>Code</t>
  </si>
  <si>
    <t>Total Gross Income</t>
  </si>
  <si>
    <t>Total business</t>
  </si>
  <si>
    <t>BL0</t>
  </si>
  <si>
    <t>Table D:  Basic Indicator Approach capital charge</t>
  </si>
  <si>
    <t>Business line</t>
  </si>
  <si>
    <t>Alpha</t>
  </si>
  <si>
    <t>2000 and 2001)</t>
  </si>
  <si>
    <t>[4]*[5]</t>
  </si>
  <si>
    <t>Table E:  Standardised Approach data</t>
  </si>
  <si>
    <t>Corporate finance</t>
  </si>
  <si>
    <t>BL1</t>
  </si>
  <si>
    <t>Trading &amp; sales</t>
  </si>
  <si>
    <t>BL2</t>
  </si>
  <si>
    <t>Retail banking</t>
  </si>
  <si>
    <t>BL3</t>
  </si>
  <si>
    <t>Commercial banking</t>
  </si>
  <si>
    <t>BL4</t>
  </si>
  <si>
    <t>Payment &amp; settlement</t>
  </si>
  <si>
    <t>BL5</t>
  </si>
  <si>
    <t>Agency services</t>
  </si>
  <si>
    <t>BL6</t>
  </si>
  <si>
    <t>Asset management</t>
  </si>
  <si>
    <t>BL7</t>
  </si>
  <si>
    <t>Retail brokerage</t>
  </si>
  <si>
    <t>BL8</t>
  </si>
  <si>
    <t>RWA corporate drawn exposures (post CRM)</t>
  </si>
  <si>
    <t>Exposures with credit protection</t>
  </si>
  <si>
    <t>Exposures with credit protection (guarantees / credit derivativess)</t>
  </si>
  <si>
    <t>7e) SMEs treated as retail commitments</t>
  </si>
  <si>
    <t>Total committed SME corporate exposures (before CCF):</t>
  </si>
  <si>
    <r>
      <t>As originator</t>
    </r>
    <r>
      <rPr>
        <sz val="7.5"/>
        <color indexed="12"/>
        <rFont val="Arial"/>
        <family val="2"/>
      </rPr>
      <t xml:space="preserve"> (IRB ONLY - DO NOT COMPLETE)</t>
    </r>
  </si>
  <si>
    <r>
      <t xml:space="preserve">As investor </t>
    </r>
    <r>
      <rPr>
        <sz val="7.5"/>
        <color indexed="12"/>
        <rFont val="Arial"/>
        <family val="2"/>
      </rPr>
      <t>(IRB ONLY - DO NOT COMPLETE)</t>
    </r>
  </si>
  <si>
    <r>
      <t xml:space="preserve">As investor (provision of liquidity facilities to third parties) </t>
    </r>
    <r>
      <rPr>
        <sz val="7.5"/>
        <color indexed="12"/>
        <rFont val="Arial"/>
        <family val="2"/>
      </rPr>
      <t>(IRB ONLY - DO NOT COMPLETE)</t>
    </r>
  </si>
  <si>
    <t>Total committed SME retail exposures (before CCF):</t>
  </si>
  <si>
    <t>RWA corporate committed exposures (pre CRM)</t>
  </si>
  <si>
    <t>RWA sovereign drawn exposures (pre CRM)</t>
  </si>
  <si>
    <t>RWA sovereign committed exposures (pre CRM)</t>
  </si>
  <si>
    <t>RWA Bank drawn exposures (pre CRM)</t>
  </si>
  <si>
    <t>RWA Bank committed exposures (pre CRM)</t>
  </si>
  <si>
    <t>RWA retail drawn exposures (pre CRM)</t>
  </si>
  <si>
    <t>RWA retail committed exposures (pre CRM)</t>
  </si>
  <si>
    <t>RWA SME corporate drawn exposures (pre CRM)</t>
  </si>
  <si>
    <t>RWA SME corporate committed exposures (pre CRM)</t>
  </si>
  <si>
    <t>RWA SME retail drawn exposures (pre CRM)</t>
  </si>
  <si>
    <t>RWA SME retail committed exposures (pre CRM)</t>
  </si>
  <si>
    <t>RWA Equity exposures (pre CRM)</t>
  </si>
  <si>
    <t>RWA corporate committed exposures (post CRM)</t>
  </si>
  <si>
    <t>SME retail drawn, off-balance sheet, commitments, repo and OTC derivatives</t>
  </si>
  <si>
    <t>SME retail repo-style transactions (gross amount)</t>
  </si>
  <si>
    <t>SME retail OTC derivatives</t>
  </si>
  <si>
    <t>SME retail drawn, off-balance sheet and commitments</t>
  </si>
  <si>
    <t>Total SME retail exposures secured by collateral</t>
  </si>
  <si>
    <t>As a % of total SME retail exposures (before credit protection/collateral)</t>
  </si>
  <si>
    <t>Total SME retail exposures with credit protection</t>
  </si>
  <si>
    <t>Overall capital ratios (tier 1+ tier 2 less deductions divided by total RWA)</t>
  </si>
  <si>
    <t>% of total exposures in each band</t>
  </si>
  <si>
    <t>Weighted 150% (not including past due)</t>
  </si>
  <si>
    <t>Treated as corporate (for capital purposes)</t>
  </si>
  <si>
    <t>Treated as retail (for capital purposes)</t>
  </si>
  <si>
    <t xml:space="preserve">  Treated as corporate (for capital purposes)</t>
  </si>
  <si>
    <t xml:space="preserve">  Treated as retail (for capital purposes)</t>
  </si>
  <si>
    <t>Total off-balance sheet SME corporate exposures before CCF:</t>
  </si>
  <si>
    <t>Total off-balance sheet SME retail exposures before CCF:</t>
  </si>
  <si>
    <t xml:space="preserve"> Residential mortgage retail quality distribution (after credit protection / collateral) - percentages</t>
  </si>
  <si>
    <t>Corporate drawn, off-balance sheet and commitments</t>
  </si>
  <si>
    <t>Corporate drawn, off-balance sheet, commitments, repo and OTC derivatives</t>
  </si>
  <si>
    <t>Corporate OTC derivatives</t>
  </si>
  <si>
    <t>Country code</t>
  </si>
  <si>
    <t>Unrated</t>
  </si>
  <si>
    <t>Drawn and off-balance sheet</t>
  </si>
  <si>
    <t>Off-balance sheet Sovereign exposures (after CCF):</t>
  </si>
  <si>
    <t>Total Sovereign exposures</t>
  </si>
  <si>
    <t>A3) Other assets included in QIS 3</t>
  </si>
  <si>
    <t>A4) Assets not included in QIS 3</t>
  </si>
  <si>
    <t>A5) Other Assets</t>
  </si>
  <si>
    <t>A6) Total On Balance Sheet Assets</t>
  </si>
  <si>
    <t>Total risk-weighted assets</t>
  </si>
  <si>
    <t>Current Accord</t>
  </si>
  <si>
    <t>Sovereign</t>
  </si>
  <si>
    <t>Total</t>
  </si>
  <si>
    <t>Receivables</t>
  </si>
  <si>
    <t>Risk Weight</t>
  </si>
  <si>
    <t>Residential Mortgages</t>
  </si>
  <si>
    <t>Lending collateralised with residential real estate</t>
  </si>
  <si>
    <t>Total drawn and off-balance sheet retail exposures:</t>
  </si>
  <si>
    <t>Check (should equal total exposures)</t>
  </si>
  <si>
    <t>Commitments of less than 1 year maturity</t>
  </si>
  <si>
    <t xml:space="preserve"> Residential mortgage retail quality distribution (before credit protection / collateral) - percentages</t>
  </si>
  <si>
    <t>Investments in related entities</t>
  </si>
  <si>
    <t>B2) Exposures not included in QIS 3</t>
  </si>
  <si>
    <t>C3) Exposures not included in QIS 3</t>
  </si>
  <si>
    <t>Total Counterparty exposures not included in QIS 3</t>
  </si>
  <si>
    <t>Intangibles (Goodwill)</t>
  </si>
  <si>
    <t>Total eligible capital</t>
  </si>
  <si>
    <t>Total investments in related entities</t>
  </si>
  <si>
    <t>Risk Weight 100% not including unrated</t>
  </si>
  <si>
    <t>Drawn</t>
  </si>
  <si>
    <t>11 Trading book</t>
  </si>
  <si>
    <t>Related Entities</t>
  </si>
  <si>
    <t>Amounts outstanding - by category</t>
  </si>
  <si>
    <t>a. Investments in unconsolidated majority owned banking subsidiaries etc</t>
  </si>
  <si>
    <t xml:space="preserve">b. Significant minority investments </t>
  </si>
  <si>
    <t xml:space="preserve">c. Investments in insurance subsidiaries </t>
  </si>
  <si>
    <t>d. Significant minority and majority investments in commercial entities</t>
  </si>
  <si>
    <t>Total drawn and off-balance sheet SME corporate exposures:</t>
  </si>
  <si>
    <t>post CRM</t>
  </si>
  <si>
    <t>Securitised assets</t>
  </si>
  <si>
    <t>As originator</t>
  </si>
  <si>
    <t>As investor</t>
  </si>
  <si>
    <t>Capital charge for operational risk</t>
  </si>
  <si>
    <t>Standardised Approach</t>
  </si>
  <si>
    <t>Internal Models Approach</t>
  </si>
  <si>
    <t>Investments in Related Entities</t>
  </si>
  <si>
    <t>Capital and Capital Requirements</t>
  </si>
  <si>
    <t>Current</t>
  </si>
  <si>
    <t>Offset for general provisions</t>
  </si>
  <si>
    <t>Foundation</t>
  </si>
  <si>
    <t>Advanced</t>
  </si>
  <si>
    <t>Sub-total: banking book risk weighted assets</t>
  </si>
  <si>
    <t>Supervisory deductions</t>
  </si>
  <si>
    <t>Operational risk</t>
  </si>
  <si>
    <t>Bank weighting (within country)</t>
  </si>
  <si>
    <t>Capital</t>
  </si>
  <si>
    <t>Information on bank</t>
  </si>
  <si>
    <t>Drawn and off-balance sheet exposures</t>
  </si>
  <si>
    <t>Retail: Residential Mortgages</t>
  </si>
  <si>
    <t>Total Retail (not including SMEs); of which:</t>
  </si>
  <si>
    <t>SME exposures treated as Corporate</t>
  </si>
  <si>
    <t>SME exposures treated as retail</t>
  </si>
  <si>
    <t>Total SME exposures</t>
  </si>
  <si>
    <t>Investments in related entities (RWA approximation)</t>
  </si>
  <si>
    <t>Credit risk charges: breakdown by portfolio</t>
  </si>
  <si>
    <t>Risk-weightings</t>
  </si>
  <si>
    <t>Deductions (risk-weighted asset equivalent)</t>
  </si>
  <si>
    <t>Foundation IRB risk-weighted assets</t>
  </si>
  <si>
    <t>Other capital charges (unchanged in Basel 2)</t>
  </si>
  <si>
    <t>Trading book counter party exposures quality distribution before collateral/credit protection - amounts</t>
  </si>
  <si>
    <t>Trading book specific risk exposures amounts in each band</t>
  </si>
  <si>
    <t>* OTC derivatives should record the credit equivalent amount.  Repo-style transactions should be shown gross (i.e. "E"). Collateral (haircuts) and netting agreements should be reflected in the following worksheets.</t>
  </si>
  <si>
    <t>Post CRM / E*</t>
  </si>
  <si>
    <t>Gross of Provisions</t>
  </si>
  <si>
    <t>Net of Provisions</t>
  </si>
  <si>
    <t>Equity</t>
  </si>
  <si>
    <t>Purchased receivables</t>
  </si>
  <si>
    <t>Fixed Assets</t>
  </si>
  <si>
    <t>Cash</t>
  </si>
  <si>
    <t>Claims under reverse repo/securities borrowing</t>
  </si>
  <si>
    <t>Other off balance sheet items</t>
  </si>
  <si>
    <t>Total Off-balance sheet items</t>
  </si>
  <si>
    <t xml:space="preserve">Banking Book </t>
  </si>
  <si>
    <t xml:space="preserve">Trading Book </t>
  </si>
  <si>
    <t>Total Equity exposures:</t>
  </si>
  <si>
    <t>Specific Provisions</t>
  </si>
  <si>
    <t xml:space="preserve">  under repo/securities lending</t>
  </si>
  <si>
    <t>Risk weighted assets</t>
  </si>
  <si>
    <t>Exposure amounts</t>
  </si>
  <si>
    <t>SMEs</t>
  </si>
  <si>
    <t>Unrated short term claims (option 2 only) 20%</t>
  </si>
  <si>
    <t>Specialised Lending</t>
  </si>
  <si>
    <t>Corporate quality distribution (before credit protection / collateral) - Percentages</t>
  </si>
  <si>
    <t>Most sophisticated operational risk requirement (BIA or standardised)</t>
  </si>
  <si>
    <t xml:space="preserve">SPREADSHEET USERS MUST NOT CHANGE THE ORDER OF LINES IN THIS SHEET - THIS IS TO ENSURE ACCURATE AND EASY AGGREGATION OF RESULTS </t>
  </si>
  <si>
    <t>Further breakdown by band RWA amounts (before CRM for drawn/commitments after for repo/OTC)</t>
  </si>
  <si>
    <t>Total SL exposures secured by collateral</t>
  </si>
  <si>
    <t>Total SL exposures with credit protection</t>
  </si>
  <si>
    <t>Trading book on-balance sheet exposures</t>
  </si>
  <si>
    <t>Trading book specific risk exposures</t>
  </si>
  <si>
    <t>FIRB</t>
  </si>
  <si>
    <t>AIRB</t>
  </si>
  <si>
    <t>Check (should be same as total in section B1)</t>
  </si>
  <si>
    <t>Residential mortgages exposures secured by collateral (pre collateral amounts)</t>
  </si>
  <si>
    <t>C2) Trading Book exposures included in QIS 3*</t>
  </si>
  <si>
    <t>Repo / Sec. Lending gross exposure</t>
  </si>
  <si>
    <t>Repo / Sec. Lending gross exposure (E)</t>
  </si>
  <si>
    <t>Repo / Securities lending exposures: gross exposure (E)</t>
  </si>
  <si>
    <t>Repo / Securities lending exposures: gross exposure</t>
  </si>
  <si>
    <t xml:space="preserve">SME retail drawn, off-balance sheet </t>
  </si>
  <si>
    <t>SME retail  commitments</t>
  </si>
  <si>
    <t>Total Off-balance sheet items not included in QIS 3</t>
  </si>
  <si>
    <t>Other off balance sheet items; of which:</t>
  </si>
  <si>
    <t>Commitments</t>
  </si>
  <si>
    <t>(Exposures Pre-haircuts and netting)</t>
  </si>
  <si>
    <t>a) Repo / Securities lending; of which:</t>
  </si>
  <si>
    <t>b) OTC derivatives; of which:</t>
  </si>
  <si>
    <t xml:space="preserve">  under OTC derivatives</t>
  </si>
  <si>
    <t>Other Trading Book Assets (all portfolios)</t>
  </si>
  <si>
    <t>Total On-balance sheet assets excluded in QIS 3</t>
  </si>
  <si>
    <t>Total other assets</t>
  </si>
  <si>
    <t>Total banking book on-balance sheet assets in QIS 3</t>
  </si>
  <si>
    <t>C) Counterparty  Exposures under repo and OTC derivatives</t>
  </si>
  <si>
    <t>A1) Banking Book</t>
  </si>
  <si>
    <t xml:space="preserve">A2) Trading Book </t>
  </si>
  <si>
    <t>B1) Exposures included in QIS 3</t>
  </si>
  <si>
    <t>B3) Total Off-balance sheet items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</si>
</sst>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_(* #,##0_);_(* \(#,##0\);_(* &quot;-&quot;??_);_(@_)"/>
    <numFmt numFmtId="171" formatCode="_-* #,##0_-;\-* #,##0_-;_-* &quot;-&quot;??_-;_-@_-"/>
    <numFmt numFmtId="172" formatCode="#,##0;\(#,##0\)"/>
    <numFmt numFmtId="173" formatCode="0.000000%"/>
    <numFmt numFmtId="174" formatCode="mm/dd/yy"/>
  </numFmts>
  <fonts count="35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8"/>
      <name val="Tahoma"/>
      <family val="0"/>
    </font>
    <font>
      <b/>
      <sz val="20"/>
      <name val="Arial"/>
      <family val="2"/>
    </font>
    <font>
      <sz val="10"/>
      <name val="Times New Roman"/>
      <family val="0"/>
    </font>
    <font>
      <sz val="11"/>
      <name val="ＭＳ Ｐゴシック"/>
      <family val="3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sz val="12"/>
      <color indexed="10"/>
      <name val="Times New Roman"/>
      <family val="1"/>
    </font>
    <font>
      <sz val="12"/>
      <name val="Tahoma"/>
      <family val="2"/>
    </font>
    <font>
      <sz val="10"/>
      <color indexed="12"/>
      <name val="Times New Roman"/>
      <family val="1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sz val="7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2"/>
      <name val="Arial"/>
      <family val="2"/>
    </font>
    <font>
      <sz val="7.5"/>
      <color indexed="12"/>
      <name val="Arial"/>
      <family val="2"/>
    </font>
    <font>
      <b/>
      <sz val="9"/>
      <color indexed="12"/>
      <name val="Arial"/>
      <family val="2"/>
    </font>
    <font>
      <b/>
      <sz val="7.5"/>
      <color indexed="12"/>
      <name val="Arial"/>
      <family val="2"/>
    </font>
    <font>
      <b/>
      <sz val="8"/>
      <name val="Times New Roman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9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9" fontId="2" fillId="2" borderId="8" xfId="0" applyNumberFormat="1" applyFont="1" applyFill="1" applyBorder="1" applyAlignment="1">
      <alignment/>
    </xf>
    <xf numFmtId="170" fontId="2" fillId="2" borderId="0" xfId="17" applyNumberFormat="1" applyFont="1" applyFill="1" applyBorder="1" applyAlignment="1">
      <alignment/>
    </xf>
    <xf numFmtId="170" fontId="2" fillId="2" borderId="8" xfId="17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0" borderId="8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1" fillId="2" borderId="9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4" fillId="0" borderId="0" xfId="0" applyFont="1" applyAlignment="1">
      <alignment/>
    </xf>
    <xf numFmtId="0" fontId="14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9" fontId="2" fillId="2" borderId="8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/>
    </xf>
    <xf numFmtId="0" fontId="14" fillId="2" borderId="2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9" fontId="2" fillId="2" borderId="1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9" fontId="2" fillId="2" borderId="0" xfId="23" applyFont="1" applyFill="1" applyBorder="1" applyAlignment="1" applyProtection="1">
      <alignment vertical="center"/>
      <protection locked="0"/>
    </xf>
    <xf numFmtId="9" fontId="2" fillId="0" borderId="13" xfId="0" applyNumberFormat="1" applyFont="1" applyFill="1" applyBorder="1" applyAlignment="1">
      <alignment horizontal="right"/>
    </xf>
    <xf numFmtId="9" fontId="2" fillId="0" borderId="8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vertical="top" wrapText="1"/>
    </xf>
    <xf numFmtId="0" fontId="16" fillId="0" borderId="0" xfId="22" applyFont="1">
      <alignment/>
      <protection/>
    </xf>
    <xf numFmtId="0" fontId="2" fillId="0" borderId="0" xfId="22" applyFont="1">
      <alignment/>
      <protection/>
    </xf>
    <xf numFmtId="0" fontId="16" fillId="0" borderId="0" xfId="22" applyFont="1" applyBorder="1">
      <alignment/>
      <protection/>
    </xf>
    <xf numFmtId="0" fontId="16" fillId="2" borderId="0" xfId="22" applyFont="1" applyFill="1" applyBorder="1">
      <alignment/>
      <protection/>
    </xf>
    <xf numFmtId="0" fontId="2" fillId="2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16" fillId="2" borderId="5" xfId="22" applyFont="1" applyFill="1" applyBorder="1">
      <alignment/>
      <protection/>
    </xf>
    <xf numFmtId="0" fontId="16" fillId="2" borderId="3" xfId="22" applyFont="1" applyFill="1" applyBorder="1">
      <alignment/>
      <protection/>
    </xf>
    <xf numFmtId="0" fontId="16" fillId="3" borderId="0" xfId="22" applyFont="1" applyFill="1" applyBorder="1">
      <alignment/>
      <protection/>
    </xf>
    <xf numFmtId="0" fontId="16" fillId="0" borderId="0" xfId="22" applyFont="1" applyBorder="1" applyAlignment="1">
      <alignment/>
      <protection/>
    </xf>
    <xf numFmtId="0" fontId="16" fillId="3" borderId="1" xfId="22" applyFont="1" applyFill="1" applyBorder="1">
      <alignment/>
      <protection/>
    </xf>
    <xf numFmtId="0" fontId="1" fillId="0" borderId="12" xfId="22" applyFont="1" applyFill="1" applyBorder="1" applyAlignment="1">
      <alignment horizontal="center"/>
      <protection/>
    </xf>
    <xf numFmtId="0" fontId="1" fillId="0" borderId="8" xfId="22" applyFont="1" applyFill="1" applyBorder="1" applyAlignment="1">
      <alignment horizontal="center"/>
      <protection/>
    </xf>
    <xf numFmtId="0" fontId="1" fillId="2" borderId="0" xfId="22" applyFont="1" applyFill="1" applyBorder="1" applyAlignment="1">
      <alignment horizontal="center"/>
      <protection/>
    </xf>
    <xf numFmtId="0" fontId="16" fillId="2" borderId="7" xfId="22" applyFont="1" applyFill="1" applyBorder="1">
      <alignment/>
      <protection/>
    </xf>
    <xf numFmtId="0" fontId="16" fillId="2" borderId="6" xfId="22" applyFont="1" applyFill="1" applyBorder="1">
      <alignment/>
      <protection/>
    </xf>
    <xf numFmtId="0" fontId="16" fillId="2" borderId="14" xfId="22" applyFont="1" applyFill="1" applyBorder="1">
      <alignment/>
      <protection/>
    </xf>
    <xf numFmtId="0" fontId="16" fillId="2" borderId="15" xfId="22" applyFont="1" applyFill="1" applyBorder="1">
      <alignment/>
      <protection/>
    </xf>
    <xf numFmtId="0" fontId="16" fillId="2" borderId="2" xfId="22" applyFont="1" applyFill="1" applyBorder="1">
      <alignment/>
      <protection/>
    </xf>
    <xf numFmtId="0" fontId="16" fillId="2" borderId="4" xfId="22" applyFont="1" applyFill="1" applyBorder="1">
      <alignment/>
      <protection/>
    </xf>
    <xf numFmtId="0" fontId="1" fillId="2" borderId="11" xfId="22" applyFont="1" applyFill="1" applyBorder="1" applyAlignment="1">
      <alignment horizontal="center"/>
      <protection/>
    </xf>
    <xf numFmtId="0" fontId="1" fillId="2" borderId="13" xfId="22" applyFont="1" applyFill="1" applyBorder="1" applyAlignment="1">
      <alignment horizontal="center"/>
      <protection/>
    </xf>
    <xf numFmtId="0" fontId="2" fillId="2" borderId="0" xfId="22" applyFont="1" applyFill="1" applyBorder="1" applyAlignment="1">
      <alignment wrapText="1"/>
      <protection/>
    </xf>
    <xf numFmtId="0" fontId="16" fillId="2" borderId="10" xfId="22" applyFont="1" applyFill="1" applyBorder="1">
      <alignment/>
      <protection/>
    </xf>
    <xf numFmtId="0" fontId="3" fillId="2" borderId="11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0" fontId="3" fillId="2" borderId="13" xfId="22" applyFont="1" applyFill="1" applyBorder="1" applyAlignment="1">
      <alignment horizontal="center"/>
      <protection/>
    </xf>
    <xf numFmtId="0" fontId="16" fillId="2" borderId="0" xfId="22" applyFont="1" applyFill="1" applyBorder="1" applyAlignment="1">
      <alignment/>
      <protection/>
    </xf>
    <xf numFmtId="0" fontId="16" fillId="2" borderId="1" xfId="22" applyFont="1" applyFill="1" applyBorder="1">
      <alignment/>
      <protection/>
    </xf>
    <xf numFmtId="0" fontId="3" fillId="2" borderId="2" xfId="22" applyFont="1" applyFill="1" applyBorder="1" applyAlignment="1">
      <alignment horizontal="left"/>
      <protection/>
    </xf>
    <xf numFmtId="0" fontId="2" fillId="2" borderId="4" xfId="22" applyFont="1" applyFill="1" applyBorder="1">
      <alignment/>
      <protection/>
    </xf>
    <xf numFmtId="0" fontId="3" fillId="2" borderId="14" xfId="22" applyFont="1" applyFill="1" applyBorder="1">
      <alignment/>
      <protection/>
    </xf>
    <xf numFmtId="0" fontId="17" fillId="2" borderId="1" xfId="22" applyFont="1" applyFill="1" applyBorder="1" applyAlignment="1">
      <alignment horizontal="left"/>
      <protection/>
    </xf>
    <xf numFmtId="0" fontId="17" fillId="2" borderId="0" xfId="22" applyFont="1" applyFill="1" applyBorder="1" applyAlignment="1">
      <alignment horizontal="left"/>
      <protection/>
    </xf>
    <xf numFmtId="0" fontId="3" fillId="3" borderId="0" xfId="22" applyFont="1" applyFill="1" applyBorder="1">
      <alignment/>
      <protection/>
    </xf>
    <xf numFmtId="0" fontId="18" fillId="2" borderId="0" xfId="22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9" fontId="2" fillId="2" borderId="12" xfId="0" applyNumberFormat="1" applyFont="1" applyFill="1" applyBorder="1" applyAlignment="1">
      <alignment horizontal="right" wrapText="1"/>
    </xf>
    <xf numFmtId="9" fontId="2" fillId="0" borderId="8" xfId="0" applyNumberFormat="1" applyFont="1" applyFill="1" applyBorder="1" applyAlignment="1">
      <alignment/>
    </xf>
    <xf numFmtId="9" fontId="2" fillId="0" borderId="13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/>
    </xf>
    <xf numFmtId="9" fontId="2" fillId="2" borderId="9" xfId="0" applyNumberFormat="1" applyFont="1" applyFill="1" applyBorder="1" applyAlignment="1">
      <alignment/>
    </xf>
    <xf numFmtId="9" fontId="2" fillId="0" borderId="9" xfId="0" applyNumberFormat="1" applyFont="1" applyBorder="1" applyAlignment="1">
      <alignment/>
    </xf>
    <xf numFmtId="9" fontId="2" fillId="2" borderId="9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2" fillId="2" borderId="0" xfId="0" applyFont="1" applyFill="1" applyAlignment="1">
      <alignment/>
    </xf>
    <xf numFmtId="172" fontId="2" fillId="4" borderId="8" xfId="17" applyNumberFormat="1" applyFont="1" applyFill="1" applyBorder="1" applyAlignment="1">
      <alignment/>
    </xf>
    <xf numFmtId="172" fontId="2" fillId="2" borderId="8" xfId="17" applyNumberFormat="1" applyFont="1" applyFill="1" applyBorder="1" applyAlignment="1">
      <alignment/>
    </xf>
    <xf numFmtId="0" fontId="2" fillId="0" borderId="0" xfId="21" applyFont="1">
      <alignment/>
      <protection/>
    </xf>
    <xf numFmtId="0" fontId="4" fillId="0" borderId="0" xfId="0" applyFont="1" applyAlignment="1">
      <alignment/>
    </xf>
    <xf numFmtId="0" fontId="1" fillId="0" borderId="8" xfId="21" applyFont="1" applyBorder="1">
      <alignment/>
      <protection/>
    </xf>
    <xf numFmtId="0" fontId="2" fillId="0" borderId="8" xfId="21" applyFont="1" applyBorder="1" applyAlignment="1">
      <alignment horizontal="center"/>
      <protection/>
    </xf>
    <xf numFmtId="0" fontId="2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1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9" fontId="2" fillId="2" borderId="2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2" fillId="0" borderId="0" xfId="21" applyFont="1" applyBorder="1">
      <alignment/>
      <protection/>
    </xf>
    <xf numFmtId="0" fontId="3" fillId="0" borderId="0" xfId="21" applyFont="1">
      <alignment/>
      <protection/>
    </xf>
    <xf numFmtId="0" fontId="2" fillId="2" borderId="8" xfId="21" applyFont="1" applyFill="1" applyBorder="1">
      <alignment/>
      <protection/>
    </xf>
    <xf numFmtId="164" fontId="2" fillId="2" borderId="0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4" fontId="14" fillId="2" borderId="4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2" borderId="15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164" fontId="1" fillId="2" borderId="5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1" fillId="2" borderId="2" xfId="21" applyFont="1" applyFill="1" applyBorder="1">
      <alignment/>
      <protection/>
    </xf>
    <xf numFmtId="0" fontId="2" fillId="2" borderId="0" xfId="21" applyFont="1" applyFill="1" applyBorder="1">
      <alignment/>
      <protection/>
    </xf>
    <xf numFmtId="0" fontId="2" fillId="2" borderId="2" xfId="21" applyFont="1" applyFill="1" applyBorder="1">
      <alignment/>
      <protection/>
    </xf>
    <xf numFmtId="0" fontId="3" fillId="2" borderId="2" xfId="21" applyFont="1" applyFill="1" applyBorder="1">
      <alignment/>
      <protection/>
    </xf>
    <xf numFmtId="0" fontId="2" fillId="0" borderId="10" xfId="21" applyFont="1" applyBorder="1" applyAlignment="1">
      <alignment horizontal="center"/>
      <protection/>
    </xf>
    <xf numFmtId="0" fontId="0" fillId="0" borderId="3" xfId="0" applyBorder="1" applyAlignment="1">
      <alignment/>
    </xf>
    <xf numFmtId="0" fontId="2" fillId="2" borderId="7" xfId="21" applyFont="1" applyFill="1" applyBorder="1">
      <alignment/>
      <protection/>
    </xf>
    <xf numFmtId="0" fontId="2" fillId="2" borderId="10" xfId="21" applyFont="1" applyFill="1" applyBorder="1">
      <alignment/>
      <protection/>
    </xf>
    <xf numFmtId="0" fontId="2" fillId="2" borderId="4" xfId="21" applyFont="1" applyFill="1" applyBorder="1">
      <alignment/>
      <protection/>
    </xf>
    <xf numFmtId="0" fontId="3" fillId="2" borderId="0" xfId="21" applyFont="1" applyFill="1" applyBorder="1">
      <alignment/>
      <protection/>
    </xf>
    <xf numFmtId="0" fontId="2" fillId="2" borderId="14" xfId="21" applyFont="1" applyFill="1" applyBorder="1">
      <alignment/>
      <protection/>
    </xf>
    <xf numFmtId="0" fontId="2" fillId="2" borderId="15" xfId="21" applyFont="1" applyFill="1" applyBorder="1">
      <alignment/>
      <protection/>
    </xf>
    <xf numFmtId="0" fontId="1" fillId="2" borderId="0" xfId="21" applyFont="1" applyFill="1" applyBorder="1" applyAlignment="1">
      <alignment horizontal="centerContinuous"/>
      <protection/>
    </xf>
    <xf numFmtId="0" fontId="2" fillId="2" borderId="4" xfId="21" applyFont="1" applyFill="1" applyBorder="1" applyAlignment="1">
      <alignment horizontal="centerContinuous"/>
      <protection/>
    </xf>
    <xf numFmtId="0" fontId="2" fillId="2" borderId="11" xfId="21" applyFont="1" applyFill="1" applyBorder="1" applyAlignment="1">
      <alignment horizontal="centerContinuous"/>
      <protection/>
    </xf>
    <xf numFmtId="0" fontId="1" fillId="2" borderId="6" xfId="21" applyFont="1" applyFill="1" applyBorder="1">
      <alignment/>
      <protection/>
    </xf>
    <xf numFmtId="0" fontId="1" fillId="2" borderId="5" xfId="21" applyFont="1" applyFill="1" applyBorder="1">
      <alignment/>
      <protection/>
    </xf>
    <xf numFmtId="0" fontId="2" fillId="2" borderId="10" xfId="21" applyFont="1" applyFill="1" applyBorder="1" applyAlignment="1">
      <alignment horizontal="center"/>
      <protection/>
    </xf>
    <xf numFmtId="0" fontId="2" fillId="2" borderId="8" xfId="21" applyFont="1" applyFill="1" applyBorder="1" applyAlignment="1">
      <alignment horizontal="center"/>
      <protection/>
    </xf>
    <xf numFmtId="0" fontId="2" fillId="2" borderId="9" xfId="0" applyFont="1" applyFill="1" applyBorder="1" applyAlignment="1">
      <alignment/>
    </xf>
    <xf numFmtId="0" fontId="1" fillId="2" borderId="0" xfId="21" applyFont="1" applyFill="1" applyBorder="1">
      <alignment/>
      <protection/>
    </xf>
    <xf numFmtId="0" fontId="2" fillId="2" borderId="9" xfId="21" applyFont="1" applyFill="1" applyBorder="1">
      <alignment/>
      <protection/>
    </xf>
    <xf numFmtId="0" fontId="1" fillId="2" borderId="10" xfId="21" applyFont="1" applyFill="1" applyBorder="1">
      <alignment/>
      <protection/>
    </xf>
    <xf numFmtId="0" fontId="1" fillId="2" borderId="9" xfId="21" applyFont="1" applyFill="1" applyBorder="1">
      <alignment/>
      <protection/>
    </xf>
    <xf numFmtId="0" fontId="2" fillId="2" borderId="12" xfId="21" applyFont="1" applyFill="1" applyBorder="1">
      <alignment/>
      <protection/>
    </xf>
    <xf numFmtId="0" fontId="1" fillId="2" borderId="8" xfId="21" applyFont="1" applyFill="1" applyBorder="1">
      <alignment/>
      <protection/>
    </xf>
    <xf numFmtId="0" fontId="14" fillId="2" borderId="0" xfId="0" applyFont="1" applyFill="1" applyBorder="1" applyAlignment="1">
      <alignment/>
    </xf>
    <xf numFmtId="0" fontId="2" fillId="2" borderId="0" xfId="21" applyFont="1" applyFill="1" applyBorder="1" applyAlignment="1">
      <alignment horizontal="center"/>
      <protection/>
    </xf>
    <xf numFmtId="0" fontId="3" fillId="2" borderId="4" xfId="21" applyFont="1" applyFill="1" applyBorder="1">
      <alignment/>
      <protection/>
    </xf>
    <xf numFmtId="0" fontId="2" fillId="2" borderId="5" xfId="21" applyFont="1" applyFill="1" applyBorder="1">
      <alignment/>
      <protection/>
    </xf>
    <xf numFmtId="0" fontId="1" fillId="2" borderId="8" xfId="21" applyFont="1" applyFill="1" applyBorder="1" applyAlignment="1">
      <alignment/>
      <protection/>
    </xf>
    <xf numFmtId="0" fontId="2" fillId="2" borderId="8" xfId="21" applyFont="1" applyFill="1" applyBorder="1" applyAlignment="1">
      <alignment/>
      <protection/>
    </xf>
    <xf numFmtId="0" fontId="2" fillId="2" borderId="10" xfId="0" applyFont="1" applyFill="1" applyBorder="1" applyAlignment="1">
      <alignment wrapText="1"/>
    </xf>
    <xf numFmtId="0" fontId="2" fillId="2" borderId="9" xfId="0" applyFont="1" applyFill="1" applyBorder="1" applyAlignment="1" quotePrefix="1">
      <alignment/>
    </xf>
    <xf numFmtId="0" fontId="2" fillId="2" borderId="9" xfId="21" applyFont="1" applyFill="1" applyBorder="1" applyAlignment="1">
      <alignment/>
      <protection/>
    </xf>
    <xf numFmtId="0" fontId="1" fillId="2" borderId="9" xfId="21" applyFont="1" applyFill="1" applyBorder="1" applyAlignment="1">
      <alignment/>
      <protection/>
    </xf>
    <xf numFmtId="0" fontId="1" fillId="2" borderId="6" xfId="21" applyFont="1" applyFill="1" applyBorder="1" applyAlignment="1">
      <alignment/>
      <protection/>
    </xf>
    <xf numFmtId="0" fontId="3" fillId="2" borderId="8" xfId="21" applyFont="1" applyFill="1" applyBorder="1">
      <alignment/>
      <protection/>
    </xf>
    <xf numFmtId="0" fontId="3" fillId="2" borderId="14" xfId="21" applyFont="1" applyFill="1" applyBorder="1">
      <alignment/>
      <protection/>
    </xf>
    <xf numFmtId="0" fontId="2" fillId="2" borderId="1" xfId="21" applyFont="1" applyFill="1" applyBorder="1">
      <alignment/>
      <protection/>
    </xf>
    <xf numFmtId="0" fontId="2" fillId="2" borderId="6" xfId="21" applyFont="1" applyFill="1" applyBorder="1">
      <alignment/>
      <protection/>
    </xf>
    <xf numFmtId="0" fontId="2" fillId="2" borderId="3" xfId="21" applyFont="1" applyFill="1" applyBorder="1">
      <alignment/>
      <protection/>
    </xf>
    <xf numFmtId="0" fontId="11" fillId="2" borderId="9" xfId="22" applyFont="1" applyFill="1" applyBorder="1" applyAlignment="1">
      <alignment horizontal="left"/>
      <protection/>
    </xf>
    <xf numFmtId="0" fontId="2" fillId="2" borderId="10" xfId="0" applyFont="1" applyFill="1" applyBorder="1" applyAlignment="1">
      <alignment horizontal="left"/>
    </xf>
    <xf numFmtId="0" fontId="1" fillId="2" borderId="12" xfId="21" applyFont="1" applyFill="1" applyBorder="1" applyAlignment="1">
      <alignment/>
      <protection/>
    </xf>
    <xf numFmtId="0" fontId="4" fillId="2" borderId="0" xfId="21" applyFont="1" applyFill="1" applyBorder="1" applyAlignment="1">
      <alignment/>
      <protection/>
    </xf>
    <xf numFmtId="0" fontId="4" fillId="0" borderId="0" xfId="21" applyFont="1" applyBorder="1">
      <alignment/>
      <protection/>
    </xf>
    <xf numFmtId="0" fontId="4" fillId="2" borderId="7" xfId="21" applyFont="1" applyFill="1" applyBorder="1" applyAlignment="1">
      <alignment/>
      <protection/>
    </xf>
    <xf numFmtId="0" fontId="3" fillId="2" borderId="7" xfId="21" applyFont="1" applyFill="1" applyBorder="1">
      <alignment/>
      <protection/>
    </xf>
    <xf numFmtId="0" fontId="4" fillId="0" borderId="7" xfId="21" applyFont="1" applyBorder="1">
      <alignment/>
      <protection/>
    </xf>
    <xf numFmtId="0" fontId="14" fillId="2" borderId="4" xfId="0" applyFont="1" applyFill="1" applyBorder="1" applyAlignment="1">
      <alignment/>
    </xf>
    <xf numFmtId="0" fontId="1" fillId="2" borderId="3" xfId="21" applyFont="1" applyFill="1" applyBorder="1" applyAlignment="1">
      <alignment/>
      <protection/>
    </xf>
    <xf numFmtId="0" fontId="1" fillId="2" borderId="7" xfId="21" applyFont="1" applyFill="1" applyBorder="1" applyAlignment="1">
      <alignment/>
      <protection/>
    </xf>
    <xf numFmtId="0" fontId="1" fillId="2" borderId="3" xfId="21" applyFont="1" applyFill="1" applyBorder="1">
      <alignment/>
      <protection/>
    </xf>
    <xf numFmtId="0" fontId="1" fillId="2" borderId="7" xfId="21" applyFont="1" applyFill="1" applyBorder="1">
      <alignment/>
      <protection/>
    </xf>
    <xf numFmtId="0" fontId="2" fillId="2" borderId="7" xfId="21" applyFont="1" applyFill="1" applyBorder="1" applyAlignment="1">
      <alignment/>
      <protection/>
    </xf>
    <xf numFmtId="0" fontId="2" fillId="2" borderId="7" xfId="0" applyFont="1" applyFill="1" applyBorder="1" applyAlignment="1" quotePrefix="1">
      <alignment/>
    </xf>
    <xf numFmtId="0" fontId="3" fillId="2" borderId="9" xfId="21" applyFont="1" applyFill="1" applyBorder="1">
      <alignment/>
      <protection/>
    </xf>
    <xf numFmtId="0" fontId="3" fillId="2" borderId="10" xfId="21" applyFont="1" applyFill="1" applyBorder="1">
      <alignment/>
      <protection/>
    </xf>
    <xf numFmtId="0" fontId="3" fillId="2" borderId="8" xfId="21" applyFont="1" applyFill="1" applyBorder="1" applyAlignment="1">
      <alignment/>
      <protection/>
    </xf>
    <xf numFmtId="0" fontId="2" fillId="2" borderId="9" xfId="21" applyFont="1" applyFill="1" applyBorder="1" applyAlignment="1">
      <alignment horizontal="center"/>
      <protection/>
    </xf>
    <xf numFmtId="0" fontId="2" fillId="2" borderId="7" xfId="21" applyFont="1" applyFill="1" applyBorder="1" applyAlignment="1">
      <alignment horizontal="center"/>
      <protection/>
    </xf>
    <xf numFmtId="0" fontId="1" fillId="2" borderId="10" xfId="0" applyFont="1" applyFill="1" applyBorder="1" applyAlignment="1">
      <alignment horizontal="center"/>
    </xf>
    <xf numFmtId="0" fontId="1" fillId="2" borderId="14" xfId="21" applyFont="1" applyFill="1" applyBorder="1">
      <alignment/>
      <protection/>
    </xf>
    <xf numFmtId="0" fontId="2" fillId="0" borderId="15" xfId="21" applyFont="1" applyBorder="1">
      <alignment/>
      <protection/>
    </xf>
    <xf numFmtId="0" fontId="3" fillId="2" borderId="6" xfId="21" applyFont="1" applyFill="1" applyBorder="1">
      <alignment/>
      <protection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12" xfId="21" applyFont="1" applyFill="1" applyBorder="1" applyAlignment="1">
      <alignment/>
      <protection/>
    </xf>
    <xf numFmtId="0" fontId="4" fillId="2" borderId="3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2" fillId="2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10" fontId="2" fillId="2" borderId="12" xfId="0" applyNumberFormat="1" applyFont="1" applyFill="1" applyBorder="1" applyAlignment="1">
      <alignment horizontal="right" wrapText="1"/>
    </xf>
    <xf numFmtId="10" fontId="2" fillId="0" borderId="8" xfId="0" applyNumberFormat="1" applyFont="1" applyFill="1" applyBorder="1" applyAlignment="1">
      <alignment/>
    </xf>
    <xf numFmtId="0" fontId="1" fillId="2" borderId="4" xfId="21" applyFont="1" applyFill="1" applyBorder="1">
      <alignment/>
      <protection/>
    </xf>
    <xf numFmtId="0" fontId="2" fillId="0" borderId="6" xfId="21" applyFont="1" applyBorder="1">
      <alignment/>
      <protection/>
    </xf>
    <xf numFmtId="0" fontId="2" fillId="0" borderId="9" xfId="21" applyFont="1" applyBorder="1">
      <alignment/>
      <protection/>
    </xf>
    <xf numFmtId="0" fontId="2" fillId="0" borderId="3" xfId="21" applyFont="1" applyBorder="1">
      <alignment/>
      <protection/>
    </xf>
    <xf numFmtId="0" fontId="16" fillId="0" borderId="0" xfId="20" applyFont="1">
      <alignment/>
      <protection/>
    </xf>
    <xf numFmtId="0" fontId="4" fillId="2" borderId="0" xfId="20" applyFont="1" applyFill="1" applyBorder="1">
      <alignment/>
      <protection/>
    </xf>
    <xf numFmtId="0" fontId="4" fillId="2" borderId="3" xfId="20" applyFont="1" applyFill="1" applyBorder="1">
      <alignment/>
      <protection/>
    </xf>
    <xf numFmtId="0" fontId="4" fillId="0" borderId="8" xfId="20" applyFont="1" applyBorder="1">
      <alignment/>
      <protection/>
    </xf>
    <xf numFmtId="0" fontId="4" fillId="0" borderId="9" xfId="20" applyFont="1" applyBorder="1">
      <alignment/>
      <protection/>
    </xf>
    <xf numFmtId="0" fontId="4" fillId="2" borderId="5" xfId="20" applyFont="1" applyFill="1" applyBorder="1">
      <alignment/>
      <protection/>
    </xf>
    <xf numFmtId="0" fontId="4" fillId="2" borderId="9" xfId="20" applyFont="1" applyFill="1" applyBorder="1">
      <alignment/>
      <protection/>
    </xf>
    <xf numFmtId="0" fontId="4" fillId="2" borderId="7" xfId="20" applyFont="1" applyFill="1" applyBorder="1" applyAlignment="1">
      <alignment horizontal="center"/>
      <protection/>
    </xf>
    <xf numFmtId="0" fontId="8" fillId="2" borderId="0" xfId="21" applyFont="1" applyFill="1" applyBorder="1">
      <alignment/>
      <protection/>
    </xf>
    <xf numFmtId="172" fontId="2" fillId="2" borderId="0" xfId="17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5" fontId="2" fillId="4" borderId="8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9" fontId="2" fillId="5" borderId="8" xfId="0" applyNumberFormat="1" applyFont="1" applyFill="1" applyBorder="1" applyAlignment="1">
      <alignment/>
    </xf>
    <xf numFmtId="9" fontId="2" fillId="5" borderId="9" xfId="0" applyNumberFormat="1" applyFont="1" applyFill="1" applyBorder="1" applyAlignment="1">
      <alignment/>
    </xf>
    <xf numFmtId="0" fontId="2" fillId="5" borderId="8" xfId="0" applyFont="1" applyFill="1" applyBorder="1" applyAlignment="1">
      <alignment horizontal="left"/>
    </xf>
    <xf numFmtId="173" fontId="2" fillId="0" borderId="0" xfId="23" applyNumberFormat="1" applyFont="1" applyAlignment="1">
      <alignment horizontal="center"/>
    </xf>
    <xf numFmtId="169" fontId="2" fillId="0" borderId="0" xfId="23" applyNumberFormat="1" applyFont="1" applyAlignment="1">
      <alignment/>
    </xf>
    <xf numFmtId="0" fontId="2" fillId="0" borderId="7" xfId="21" applyFont="1" applyBorder="1">
      <alignment/>
      <protection/>
    </xf>
    <xf numFmtId="0" fontId="2" fillId="0" borderId="0" xfId="22" applyFont="1" applyFill="1" applyBorder="1">
      <alignment/>
      <protection/>
    </xf>
    <xf numFmtId="0" fontId="2" fillId="4" borderId="8" xfId="0" applyNumberFormat="1" applyFont="1" applyFill="1" applyBorder="1" applyAlignment="1">
      <alignment horizontal="right"/>
    </xf>
    <xf numFmtId="2" fontId="2" fillId="5" borderId="8" xfId="0" applyNumberFormat="1" applyFont="1" applyFill="1" applyBorder="1" applyAlignment="1">
      <alignment/>
    </xf>
    <xf numFmtId="172" fontId="2" fillId="6" borderId="8" xfId="0" applyNumberFormat="1" applyFont="1" applyFill="1" applyBorder="1" applyAlignment="1">
      <alignment wrapText="1"/>
    </xf>
    <xf numFmtId="172" fontId="2" fillId="4" borderId="8" xfId="0" applyNumberFormat="1" applyFont="1" applyFill="1" applyBorder="1" applyAlignment="1">
      <alignment/>
    </xf>
    <xf numFmtId="172" fontId="2" fillId="4" borderId="12" xfId="0" applyNumberFormat="1" applyFont="1" applyFill="1" applyBorder="1" applyAlignment="1">
      <alignment wrapText="1"/>
    </xf>
    <xf numFmtId="172" fontId="2" fillId="2" borderId="8" xfId="0" applyNumberFormat="1" applyFont="1" applyFill="1" applyBorder="1" applyAlignment="1">
      <alignment/>
    </xf>
    <xf numFmtId="172" fontId="7" fillId="2" borderId="8" xfId="0" applyNumberFormat="1" applyFont="1" applyFill="1" applyBorder="1" applyAlignment="1">
      <alignment/>
    </xf>
    <xf numFmtId="172" fontId="1" fillId="2" borderId="8" xfId="0" applyNumberFormat="1" applyFont="1" applyFill="1" applyBorder="1" applyAlignment="1">
      <alignment/>
    </xf>
    <xf numFmtId="172" fontId="1" fillId="2" borderId="8" xfId="17" applyNumberFormat="1" applyFont="1" applyFill="1" applyBorder="1" applyAlignment="1">
      <alignment/>
    </xf>
    <xf numFmtId="172" fontId="2" fillId="2" borderId="7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 horizontal="center" vertical="top"/>
    </xf>
    <xf numFmtId="172" fontId="2" fillId="2" borderId="13" xfId="0" applyNumberFormat="1" applyFont="1" applyFill="1" applyBorder="1" applyAlignment="1">
      <alignment horizontal="center" vertical="top" wrapText="1"/>
    </xf>
    <xf numFmtId="172" fontId="2" fillId="2" borderId="0" xfId="0" applyNumberFormat="1" applyFont="1" applyFill="1" applyBorder="1" applyAlignment="1">
      <alignment horizontal="center" vertical="top" wrapText="1"/>
    </xf>
    <xf numFmtId="172" fontId="2" fillId="2" borderId="0" xfId="0" applyNumberFormat="1" applyFont="1" applyFill="1" applyBorder="1" applyAlignment="1">
      <alignment horizontal="center" wrapText="1"/>
    </xf>
    <xf numFmtId="172" fontId="7" fillId="2" borderId="0" xfId="0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172" fontId="1" fillId="2" borderId="3" xfId="0" applyNumberFormat="1" applyFont="1" applyFill="1" applyBorder="1" applyAlignment="1">
      <alignment/>
    </xf>
    <xf numFmtId="172" fontId="2" fillId="2" borderId="3" xfId="0" applyNumberFormat="1" applyFont="1" applyFill="1" applyBorder="1" applyAlignment="1">
      <alignment horizontal="center" vertical="top"/>
    </xf>
    <xf numFmtId="172" fontId="2" fillId="2" borderId="0" xfId="0" applyNumberFormat="1" applyFont="1" applyFill="1" applyBorder="1" applyAlignment="1">
      <alignment wrapText="1"/>
    </xf>
    <xf numFmtId="172" fontId="2" fillId="2" borderId="0" xfId="0" applyNumberFormat="1" applyFont="1" applyFill="1" applyBorder="1" applyAlignment="1">
      <alignment/>
    </xf>
    <xf numFmtId="172" fontId="2" fillId="2" borderId="1" xfId="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2" borderId="0" xfId="0" applyNumberFormat="1" applyFont="1" applyFill="1" applyBorder="1" applyAlignment="1">
      <alignment horizontal="center"/>
    </xf>
    <xf numFmtId="172" fontId="2" fillId="2" borderId="8" xfId="0" applyNumberFormat="1" applyFont="1" applyFill="1" applyBorder="1" applyAlignment="1">
      <alignment horizontal="center" vertical="top"/>
    </xf>
    <xf numFmtId="172" fontId="2" fillId="2" borderId="2" xfId="0" applyNumberFormat="1" applyFont="1" applyFill="1" applyBorder="1" applyAlignment="1">
      <alignment horizontal="center" vertical="top"/>
    </xf>
    <xf numFmtId="172" fontId="2" fillId="6" borderId="8" xfId="0" applyNumberFormat="1" applyFont="1" applyFill="1" applyBorder="1" applyAlignment="1">
      <alignment horizontal="center" vertical="top"/>
    </xf>
    <xf numFmtId="172" fontId="2" fillId="6" borderId="12" xfId="0" applyNumberFormat="1" applyFont="1" applyFill="1" applyBorder="1" applyAlignment="1">
      <alignment horizontal="center" vertical="top" wrapText="1"/>
    </xf>
    <xf numFmtId="172" fontId="2" fillId="2" borderId="12" xfId="0" applyNumberFormat="1" applyFont="1" applyFill="1" applyBorder="1" applyAlignment="1">
      <alignment horizontal="right" vertical="top" wrapText="1"/>
    </xf>
    <xf numFmtId="172" fontId="2" fillId="2" borderId="2" xfId="0" applyNumberFormat="1" applyFont="1" applyFill="1" applyBorder="1" applyAlignment="1">
      <alignment/>
    </xf>
    <xf numFmtId="172" fontId="2" fillId="2" borderId="4" xfId="0" applyNumberFormat="1" applyFont="1" applyFill="1" applyBorder="1" applyAlignment="1">
      <alignment/>
    </xf>
    <xf numFmtId="172" fontId="2" fillId="2" borderId="11" xfId="0" applyNumberFormat="1" applyFont="1" applyFill="1" applyBorder="1" applyAlignment="1">
      <alignment/>
    </xf>
    <xf numFmtId="172" fontId="2" fillId="4" borderId="13" xfId="0" applyNumberFormat="1" applyFont="1" applyFill="1" applyBorder="1" applyAlignment="1">
      <alignment/>
    </xf>
    <xf numFmtId="172" fontId="14" fillId="2" borderId="0" xfId="0" applyNumberFormat="1" applyFont="1" applyFill="1" applyBorder="1" applyAlignment="1">
      <alignment/>
    </xf>
    <xf numFmtId="172" fontId="2" fillId="2" borderId="3" xfId="0" applyNumberFormat="1" applyFont="1" applyFill="1" applyBorder="1" applyAlignment="1">
      <alignment/>
    </xf>
    <xf numFmtId="172" fontId="2" fillId="2" borderId="8" xfId="0" applyNumberFormat="1" applyFont="1" applyFill="1" applyBorder="1" applyAlignment="1">
      <alignment horizontal="right"/>
    </xf>
    <xf numFmtId="172" fontId="2" fillId="2" borderId="0" xfId="0" applyNumberFormat="1" applyFont="1" applyFill="1" applyBorder="1" applyAlignment="1">
      <alignment horizontal="right"/>
    </xf>
    <xf numFmtId="172" fontId="2" fillId="0" borderId="8" xfId="0" applyNumberFormat="1" applyFont="1" applyFill="1" applyBorder="1" applyAlignment="1">
      <alignment/>
    </xf>
    <xf numFmtId="172" fontId="4" fillId="2" borderId="8" xfId="20" applyNumberFormat="1" applyFont="1" applyFill="1" applyBorder="1">
      <alignment/>
      <protection/>
    </xf>
    <xf numFmtId="172" fontId="4" fillId="4" borderId="8" xfId="20" applyNumberFormat="1" applyFont="1" applyFill="1" applyBorder="1">
      <alignment/>
      <protection/>
    </xf>
    <xf numFmtId="172" fontId="4" fillId="2" borderId="5" xfId="20" applyNumberFormat="1" applyFont="1" applyFill="1" applyBorder="1">
      <alignment/>
      <protection/>
    </xf>
    <xf numFmtId="172" fontId="4" fillId="2" borderId="15" xfId="20" applyNumberFormat="1" applyFont="1" applyFill="1" applyBorder="1">
      <alignment/>
      <protection/>
    </xf>
    <xf numFmtId="172" fontId="16" fillId="2" borderId="13" xfId="20" applyNumberFormat="1" applyFont="1" applyFill="1" applyBorder="1">
      <alignment/>
      <protection/>
    </xf>
    <xf numFmtId="172" fontId="2" fillId="2" borderId="4" xfId="21" applyNumberFormat="1" applyFont="1" applyFill="1" applyBorder="1">
      <alignment/>
      <protection/>
    </xf>
    <xf numFmtId="172" fontId="2" fillId="2" borderId="5" xfId="21" applyNumberFormat="1" applyFont="1" applyFill="1" applyBorder="1">
      <alignment/>
      <protection/>
    </xf>
    <xf numFmtId="172" fontId="2" fillId="2" borderId="15" xfId="21" applyNumberFormat="1" applyFont="1" applyFill="1" applyBorder="1">
      <alignment/>
      <protection/>
    </xf>
    <xf numFmtId="172" fontId="2" fillId="2" borderId="0" xfId="21" applyNumberFormat="1" applyFont="1" applyFill="1" applyBorder="1">
      <alignment/>
      <protection/>
    </xf>
    <xf numFmtId="9" fontId="2" fillId="2" borderId="5" xfId="23" applyFont="1" applyFill="1" applyBorder="1" applyAlignment="1">
      <alignment horizontal="right"/>
    </xf>
    <xf numFmtId="172" fontId="2" fillId="4" borderId="8" xfId="21" applyNumberFormat="1" applyFont="1" applyFill="1" applyBorder="1">
      <alignment/>
      <protection/>
    </xf>
    <xf numFmtId="172" fontId="2" fillId="2" borderId="8" xfId="21" applyNumberFormat="1" applyFont="1" applyFill="1" applyBorder="1">
      <alignment/>
      <protection/>
    </xf>
    <xf numFmtId="172" fontId="1" fillId="0" borderId="8" xfId="21" applyNumberFormat="1" applyFont="1" applyBorder="1">
      <alignment/>
      <protection/>
    </xf>
    <xf numFmtId="172" fontId="2" fillId="0" borderId="8" xfId="21" applyNumberFormat="1" applyFont="1" applyFill="1" applyBorder="1">
      <alignment/>
      <protection/>
    </xf>
    <xf numFmtId="172" fontId="3" fillId="0" borderId="8" xfId="21" applyNumberFormat="1" applyFont="1" applyBorder="1">
      <alignment/>
      <protection/>
    </xf>
    <xf numFmtId="172" fontId="2" fillId="7" borderId="8" xfId="21" applyNumberFormat="1" applyFont="1" applyFill="1" applyBorder="1">
      <alignment/>
      <protection/>
    </xf>
    <xf numFmtId="172" fontId="2" fillId="7" borderId="8" xfId="0" applyNumberFormat="1" applyFont="1" applyFill="1" applyBorder="1" applyAlignment="1">
      <alignment/>
    </xf>
    <xf numFmtId="172" fontId="2" fillId="6" borderId="8" xfId="0" applyNumberFormat="1" applyFont="1" applyFill="1" applyBorder="1" applyAlignment="1">
      <alignment horizontal="right"/>
    </xf>
    <xf numFmtId="172" fontId="2" fillId="4" borderId="8" xfId="0" applyNumberFormat="1" applyFont="1" applyFill="1" applyBorder="1" applyAlignment="1">
      <alignment horizontal="right"/>
    </xf>
    <xf numFmtId="9" fontId="2" fillId="2" borderId="0" xfId="23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/>
    </xf>
    <xf numFmtId="172" fontId="2" fillId="2" borderId="8" xfId="0" applyNumberFormat="1" applyFont="1" applyFill="1" applyBorder="1" applyAlignment="1" quotePrefix="1">
      <alignment horizontal="right"/>
    </xf>
    <xf numFmtId="172" fontId="1" fillId="2" borderId="8" xfId="22" applyNumberFormat="1" applyFont="1" applyFill="1" applyBorder="1">
      <alignment/>
      <protection/>
    </xf>
    <xf numFmtId="172" fontId="2" fillId="4" borderId="8" xfId="22" applyNumberFormat="1" applyFont="1" applyFill="1" applyBorder="1" applyAlignment="1">
      <alignment wrapText="1"/>
      <protection/>
    </xf>
    <xf numFmtId="172" fontId="2" fillId="4" borderId="8" xfId="22" applyNumberFormat="1" applyFont="1" applyFill="1" applyBorder="1">
      <alignment/>
      <protection/>
    </xf>
    <xf numFmtId="172" fontId="2" fillId="6" borderId="8" xfId="22" applyNumberFormat="1" applyFont="1" applyFill="1" applyBorder="1">
      <alignment/>
      <protection/>
    </xf>
    <xf numFmtId="172" fontId="2" fillId="2" borderId="12" xfId="22" applyNumberFormat="1" applyFont="1" applyFill="1" applyBorder="1">
      <alignment/>
      <protection/>
    </xf>
    <xf numFmtId="172" fontId="2" fillId="2" borderId="12" xfId="22" applyNumberFormat="1" applyFont="1" applyFill="1" applyBorder="1" applyAlignment="1">
      <alignment wrapText="1"/>
      <protection/>
    </xf>
    <xf numFmtId="172" fontId="2" fillId="2" borderId="0" xfId="22" applyNumberFormat="1" applyFont="1" applyFill="1" applyBorder="1" applyAlignment="1">
      <alignment wrapText="1"/>
      <protection/>
    </xf>
    <xf numFmtId="172" fontId="2" fillId="2" borderId="8" xfId="22" applyNumberFormat="1" applyFont="1" applyFill="1" applyBorder="1">
      <alignment/>
      <protection/>
    </xf>
    <xf numFmtId="172" fontId="3" fillId="2" borderId="8" xfId="22" applyNumberFormat="1" applyFont="1" applyFill="1" applyBorder="1">
      <alignment/>
      <protection/>
    </xf>
    <xf numFmtId="0" fontId="4" fillId="0" borderId="10" xfId="0" applyFont="1" applyBorder="1" applyAlignment="1">
      <alignment/>
    </xf>
    <xf numFmtId="172" fontId="2" fillId="0" borderId="8" xfId="0" applyNumberFormat="1" applyFont="1" applyFill="1" applyBorder="1" applyAlignment="1">
      <alignment horizontal="right"/>
    </xf>
    <xf numFmtId="172" fontId="2" fillId="2" borderId="11" xfId="21" applyNumberFormat="1" applyFont="1" applyFill="1" applyBorder="1">
      <alignment/>
      <protection/>
    </xf>
    <xf numFmtId="174" fontId="4" fillId="4" borderId="8" xfId="20" applyNumberFormat="1" applyFont="1" applyFill="1" applyBorder="1">
      <alignment/>
      <protection/>
    </xf>
    <xf numFmtId="9" fontId="4" fillId="2" borderId="6" xfId="23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2" borderId="4" xfId="0" applyFont="1" applyFill="1" applyBorder="1" applyAlignment="1">
      <alignment horizontal="right"/>
    </xf>
    <xf numFmtId="172" fontId="2" fillId="2" borderId="4" xfId="0" applyNumberFormat="1" applyFont="1" applyFill="1" applyBorder="1" applyAlignment="1">
      <alignment horizontal="right"/>
    </xf>
    <xf numFmtId="172" fontId="2" fillId="2" borderId="0" xfId="17" applyNumberFormat="1" applyFont="1" applyFill="1" applyBorder="1" applyAlignment="1">
      <alignment horizontal="right"/>
    </xf>
    <xf numFmtId="9" fontId="2" fillId="2" borderId="3" xfId="0" applyNumberFormat="1" applyFont="1" applyFill="1" applyBorder="1" applyAlignment="1">
      <alignment/>
    </xf>
    <xf numFmtId="172" fontId="2" fillId="2" borderId="3" xfId="0" applyNumberFormat="1" applyFont="1" applyFill="1" applyBorder="1" applyAlignment="1">
      <alignment wrapText="1"/>
    </xf>
    <xf numFmtId="172" fontId="2" fillId="2" borderId="3" xfId="0" applyNumberFormat="1" applyFont="1" applyFill="1" applyBorder="1" applyAlignment="1">
      <alignment/>
    </xf>
    <xf numFmtId="172" fontId="2" fillId="2" borderId="3" xfId="0" applyNumberFormat="1" applyFont="1" applyFill="1" applyBorder="1" applyAlignment="1">
      <alignment horizontal="center" wrapText="1"/>
    </xf>
    <xf numFmtId="172" fontId="2" fillId="2" borderId="3" xfId="0" applyNumberFormat="1" applyFont="1" applyFill="1" applyBorder="1" applyAlignment="1">
      <alignment horizontal="right" vertical="top" wrapText="1"/>
    </xf>
    <xf numFmtId="172" fontId="2" fillId="4" borderId="10" xfId="0" applyNumberFormat="1" applyFont="1" applyFill="1" applyBorder="1" applyAlignment="1">
      <alignment/>
    </xf>
    <xf numFmtId="172" fontId="2" fillId="2" borderId="12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12" xfId="0" applyBorder="1" applyAlignment="1">
      <alignment/>
    </xf>
    <xf numFmtId="172" fontId="7" fillId="2" borderId="8" xfId="0" applyNumberFormat="1" applyFont="1" applyFill="1" applyBorder="1" applyAlignment="1">
      <alignment horizontal="center"/>
    </xf>
    <xf numFmtId="172" fontId="1" fillId="2" borderId="0" xfId="17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8" xfId="21" applyFont="1" applyFill="1" applyBorder="1" applyAlignment="1">
      <alignment/>
      <protection/>
    </xf>
    <xf numFmtId="172" fontId="7" fillId="0" borderId="8" xfId="21" applyNumberFormat="1" applyFont="1" applyBorder="1">
      <alignment/>
      <protection/>
    </xf>
    <xf numFmtId="172" fontId="7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right" vertical="top" wrapText="1"/>
    </xf>
    <xf numFmtId="164" fontId="2" fillId="4" borderId="8" xfId="0" applyNumberFormat="1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/>
    </xf>
    <xf numFmtId="164" fontId="2" fillId="4" borderId="8" xfId="0" applyNumberFormat="1" applyFont="1" applyFill="1" applyBorder="1" applyAlignment="1">
      <alignment/>
    </xf>
    <xf numFmtId="164" fontId="2" fillId="4" borderId="13" xfId="0" applyNumberFormat="1" applyFont="1" applyFill="1" applyBorder="1" applyAlignment="1">
      <alignment/>
    </xf>
    <xf numFmtId="164" fontId="14" fillId="2" borderId="0" xfId="0" applyNumberFormat="1" applyFont="1" applyFill="1" applyBorder="1" applyAlignment="1">
      <alignment/>
    </xf>
    <xf numFmtId="164" fontId="14" fillId="2" borderId="0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70" fontId="1" fillId="2" borderId="0" xfId="17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70" fontId="2" fillId="4" borderId="8" xfId="16" applyNumberFormat="1" applyFont="1" applyFill="1" applyBorder="1" applyAlignment="1">
      <alignment horizontal="center"/>
    </xf>
    <xf numFmtId="170" fontId="2" fillId="2" borderId="9" xfId="17" applyNumberFormat="1" applyFont="1" applyFill="1" applyBorder="1" applyAlignment="1">
      <alignment/>
    </xf>
    <xf numFmtId="170" fontId="2" fillId="2" borderId="7" xfId="17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/>
    </xf>
    <xf numFmtId="170" fontId="2" fillId="2" borderId="0" xfId="17" applyNumberFormat="1" applyFont="1" applyFill="1" applyBorder="1" applyAlignment="1">
      <alignment horizontal="center"/>
    </xf>
    <xf numFmtId="170" fontId="2" fillId="2" borderId="13" xfId="17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Border="1" applyAlignment="1">
      <alignment/>
    </xf>
    <xf numFmtId="1" fontId="2" fillId="2" borderId="15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9" fontId="2" fillId="2" borderId="11" xfId="0" applyNumberFormat="1" applyFont="1" applyFill="1" applyBorder="1" applyAlignment="1">
      <alignment horizontal="right" wrapText="1"/>
    </xf>
    <xf numFmtId="9" fontId="2" fillId="2" borderId="1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164" fontId="22" fillId="2" borderId="0" xfId="0" applyNumberFormat="1" applyFont="1" applyFill="1" applyBorder="1" applyAlignment="1">
      <alignment/>
    </xf>
    <xf numFmtId="172" fontId="1" fillId="0" borderId="8" xfId="21" applyNumberFormat="1" applyFont="1" applyFill="1" applyBorder="1">
      <alignment/>
      <protection/>
    </xf>
    <xf numFmtId="172" fontId="1" fillId="2" borderId="8" xfId="21" applyNumberFormat="1" applyFont="1" applyFill="1" applyBorder="1">
      <alignment/>
      <protection/>
    </xf>
    <xf numFmtId="0" fontId="2" fillId="0" borderId="8" xfId="21" applyFont="1" applyBorder="1">
      <alignment/>
      <protection/>
    </xf>
    <xf numFmtId="0" fontId="3" fillId="2" borderId="15" xfId="0" applyFont="1" applyFill="1" applyBorder="1" applyAlignment="1">
      <alignment horizontal="center"/>
    </xf>
    <xf numFmtId="0" fontId="7" fillId="2" borderId="13" xfId="0" applyFont="1" applyFill="1" applyBorder="1" applyAlignment="1">
      <alignment/>
    </xf>
    <xf numFmtId="0" fontId="1" fillId="2" borderId="2" xfId="21" applyFont="1" applyFill="1" applyBorder="1" applyAlignment="1">
      <alignment/>
      <protection/>
    </xf>
    <xf numFmtId="0" fontId="2" fillId="0" borderId="0" xfId="21" applyFont="1" applyAlignment="1">
      <alignment/>
      <protection/>
    </xf>
    <xf numFmtId="0" fontId="20" fillId="8" borderId="13" xfId="0" applyFont="1" applyFill="1" applyBorder="1" applyAlignment="1">
      <alignment/>
    </xf>
    <xf numFmtId="0" fontId="7" fillId="8" borderId="13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22" fillId="2" borderId="0" xfId="0" applyNumberFormat="1" applyFont="1" applyFill="1" applyBorder="1" applyAlignment="1">
      <alignment/>
    </xf>
    <xf numFmtId="0" fontId="16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0" xfId="20" applyFont="1" applyFill="1" applyAlignment="1">
      <alignment horizontal="center"/>
      <protection/>
    </xf>
    <xf numFmtId="0" fontId="4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wrapText="1"/>
      <protection/>
    </xf>
    <xf numFmtId="0" fontId="4" fillId="0" borderId="0" xfId="20" applyFont="1" applyFill="1" applyAlignment="1">
      <alignment horizontal="center" wrapText="1"/>
      <protection/>
    </xf>
    <xf numFmtId="0" fontId="4" fillId="0" borderId="0" xfId="20" applyFont="1" applyFill="1" applyAlignment="1">
      <alignment horizontal="center" vertical="center"/>
      <protection/>
    </xf>
    <xf numFmtId="0" fontId="16" fillId="0" borderId="0" xfId="20" applyFont="1" applyFill="1" applyAlignment="1">
      <alignment horizontal="center" wrapText="1"/>
      <protection/>
    </xf>
    <xf numFmtId="0" fontId="16" fillId="0" borderId="0" xfId="20" applyFont="1" applyFill="1" applyBorder="1">
      <alignment/>
      <protection/>
    </xf>
    <xf numFmtId="0" fontId="16" fillId="2" borderId="7" xfId="20" applyFont="1" applyFill="1" applyBorder="1">
      <alignment/>
      <protection/>
    </xf>
    <xf numFmtId="0" fontId="16" fillId="2" borderId="3" xfId="20" applyFont="1" applyFill="1" applyBorder="1">
      <alignment/>
      <protection/>
    </xf>
    <xf numFmtId="0" fontId="16" fillId="2" borderId="10" xfId="20" applyFont="1" applyFill="1" applyBorder="1">
      <alignment/>
      <protection/>
    </xf>
    <xf numFmtId="0" fontId="16" fillId="2" borderId="2" xfId="20" applyFont="1" applyFill="1" applyBorder="1">
      <alignment/>
      <protection/>
    </xf>
    <xf numFmtId="0" fontId="16" fillId="2" borderId="0" xfId="20" applyFont="1" applyFill="1" applyBorder="1">
      <alignment/>
      <protection/>
    </xf>
    <xf numFmtId="0" fontId="16" fillId="2" borderId="0" xfId="20" applyFont="1" applyFill="1" applyBorder="1" applyAlignment="1">
      <alignment horizontal="center"/>
      <protection/>
    </xf>
    <xf numFmtId="0" fontId="16" fillId="2" borderId="4" xfId="20" applyFont="1" applyFill="1" applyBorder="1">
      <alignment/>
      <protection/>
    </xf>
    <xf numFmtId="0" fontId="10" fillId="2" borderId="0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4" xfId="20" applyFont="1" applyFill="1" applyBorder="1">
      <alignment/>
      <protection/>
    </xf>
    <xf numFmtId="0" fontId="4" fillId="2" borderId="11" xfId="20" applyFont="1" applyFill="1" applyBorder="1">
      <alignment/>
      <protection/>
    </xf>
    <xf numFmtId="0" fontId="4" fillId="2" borderId="2" xfId="20" applyFont="1" applyFill="1" applyBorder="1" applyAlignment="1">
      <alignment horizontal="center"/>
      <protection/>
    </xf>
    <xf numFmtId="0" fontId="4" fillId="2" borderId="12" xfId="20" applyFont="1" applyFill="1" applyBorder="1" applyAlignment="1">
      <alignment wrapText="1"/>
      <protection/>
    </xf>
    <xf numFmtId="0" fontId="4" fillId="2" borderId="11" xfId="20" applyFont="1" applyFill="1" applyBorder="1" applyAlignment="1">
      <alignment horizontal="center" wrapText="1"/>
      <protection/>
    </xf>
    <xf numFmtId="0" fontId="4" fillId="2" borderId="0" xfId="20" applyFont="1" applyFill="1" applyBorder="1" applyAlignment="1">
      <alignment horizontal="center"/>
      <protection/>
    </xf>
    <xf numFmtId="0" fontId="4" fillId="2" borderId="4" xfId="20" applyFont="1" applyFill="1" applyBorder="1" applyAlignment="1">
      <alignment horizontal="center"/>
      <protection/>
    </xf>
    <xf numFmtId="0" fontId="4" fillId="2" borderId="9" xfId="20" applyFont="1" applyFill="1" applyBorder="1" applyAlignment="1">
      <alignment horizontal="center"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2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top" wrapText="1"/>
      <protection/>
    </xf>
    <xf numFmtId="0" fontId="4" fillId="2" borderId="2" xfId="20" applyFont="1" applyFill="1" applyBorder="1" applyAlignment="1">
      <alignment horizontal="center" wrapText="1"/>
      <protection/>
    </xf>
    <xf numFmtId="0" fontId="4" fillId="2" borderId="8" xfId="20" applyFont="1" applyFill="1" applyBorder="1" applyAlignment="1">
      <alignment horizontal="left"/>
      <protection/>
    </xf>
    <xf numFmtId="0" fontId="4" fillId="2" borderId="2" xfId="20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wrapText="1"/>
      <protection/>
    </xf>
    <xf numFmtId="0" fontId="4" fillId="2" borderId="13" xfId="20" applyFont="1" applyFill="1" applyBorder="1" applyAlignment="1">
      <alignment horizontal="center" vertical="top" wrapText="1"/>
      <protection/>
    </xf>
    <xf numFmtId="0" fontId="4" fillId="2" borderId="12" xfId="20" applyFont="1" applyFill="1" applyBorder="1" applyAlignment="1">
      <alignment horizontal="center" vertical="top" wrapText="1"/>
      <protection/>
    </xf>
    <xf numFmtId="0" fontId="4" fillId="2" borderId="6" xfId="20" applyFont="1" applyFill="1" applyBorder="1">
      <alignment/>
      <protection/>
    </xf>
    <xf numFmtId="0" fontId="4" fillId="2" borderId="6" xfId="20" applyFont="1" applyFill="1" applyBorder="1" applyAlignment="1">
      <alignment horizontal="left" wrapText="1"/>
      <protection/>
    </xf>
    <xf numFmtId="0" fontId="4" fillId="2" borderId="2" xfId="20" applyFont="1" applyFill="1" applyBorder="1" applyAlignment="1">
      <alignment horizontal="left"/>
      <protection/>
    </xf>
    <xf numFmtId="0" fontId="4" fillId="2" borderId="9" xfId="20" applyFont="1" applyFill="1" applyBorder="1" applyAlignment="1">
      <alignment horizontal="left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16" fillId="2" borderId="2" xfId="20" applyFont="1" applyFill="1" applyBorder="1" applyAlignment="1">
      <alignment horizontal="center" wrapText="1"/>
      <protection/>
    </xf>
    <xf numFmtId="0" fontId="16" fillId="2" borderId="12" xfId="20" applyFont="1" applyFill="1" applyBorder="1" applyAlignment="1">
      <alignment horizontal="center" vertical="top" wrapText="1"/>
      <protection/>
    </xf>
    <xf numFmtId="0" fontId="4" fillId="2" borderId="13" xfId="20" applyFont="1" applyFill="1" applyBorder="1" applyAlignment="1">
      <alignment horizontal="left"/>
      <protection/>
    </xf>
    <xf numFmtId="0" fontId="16" fillId="2" borderId="11" xfId="20" applyFont="1" applyFill="1" applyBorder="1">
      <alignment/>
      <protection/>
    </xf>
    <xf numFmtId="0" fontId="16" fillId="2" borderId="12" xfId="20" applyFont="1" applyFill="1" applyBorder="1">
      <alignment/>
      <protection/>
    </xf>
    <xf numFmtId="0" fontId="16" fillId="2" borderId="6" xfId="20" applyFont="1" applyFill="1" applyBorder="1">
      <alignment/>
      <protection/>
    </xf>
    <xf numFmtId="0" fontId="3" fillId="2" borderId="8" xfId="20" applyFont="1" applyFill="1" applyBorder="1">
      <alignment/>
      <protection/>
    </xf>
    <xf numFmtId="0" fontId="4" fillId="2" borderId="15" xfId="20" applyFont="1" applyFill="1" applyBorder="1" applyAlignment="1">
      <alignment horizontal="center" vertical="top" wrapText="1"/>
      <protection/>
    </xf>
    <xf numFmtId="0" fontId="4" fillId="2" borderId="11" xfId="20" applyFont="1" applyFill="1" applyBorder="1" applyAlignment="1">
      <alignment horizontal="center" vertical="top" wrapText="1"/>
      <protection/>
    </xf>
    <xf numFmtId="0" fontId="4" fillId="2" borderId="6" xfId="20" applyFont="1" applyFill="1" applyBorder="1" applyAlignment="1">
      <alignment horizontal="center" vertical="top" wrapText="1"/>
      <protection/>
    </xf>
    <xf numFmtId="0" fontId="4" fillId="2" borderId="6" xfId="20" applyFont="1" applyFill="1" applyBorder="1" applyAlignment="1">
      <alignment horizontal="center" wrapText="1"/>
      <protection/>
    </xf>
    <xf numFmtId="0" fontId="4" fillId="2" borderId="3" xfId="20" applyFont="1" applyFill="1" applyBorder="1" applyAlignment="1">
      <alignment horizontal="center" wrapText="1"/>
      <protection/>
    </xf>
    <xf numFmtId="0" fontId="4" fillId="2" borderId="2" xfId="20" applyFont="1" applyFill="1" applyBorder="1" applyAlignment="1">
      <alignment horizontal="center" vertical="top" wrapText="1"/>
      <protection/>
    </xf>
    <xf numFmtId="0" fontId="4" fillId="2" borderId="11" xfId="20" applyFont="1" applyFill="1" applyBorder="1" applyAlignment="1">
      <alignment horizontal="center"/>
      <protection/>
    </xf>
    <xf numFmtId="0" fontId="16" fillId="2" borderId="1" xfId="20" applyFont="1" applyFill="1" applyBorder="1">
      <alignment/>
      <protection/>
    </xf>
    <xf numFmtId="0" fontId="4" fillId="2" borderId="12" xfId="20" applyFont="1" applyFill="1" applyBorder="1" applyAlignment="1">
      <alignment horizontal="center" wrapText="1"/>
      <protection/>
    </xf>
    <xf numFmtId="0" fontId="4" fillId="2" borderId="15" xfId="20" applyFont="1" applyFill="1" applyBorder="1" applyAlignment="1">
      <alignment horizontal="center" wrapText="1"/>
      <protection/>
    </xf>
    <xf numFmtId="0" fontId="4" fillId="2" borderId="0" xfId="20" applyFont="1" applyFill="1" applyBorder="1" applyAlignment="1">
      <alignment vertical="center"/>
      <protection/>
    </xf>
    <xf numFmtId="0" fontId="4" fillId="2" borderId="4" xfId="20" applyFont="1" applyFill="1" applyBorder="1" applyAlignment="1">
      <alignment vertical="center"/>
      <protection/>
    </xf>
    <xf numFmtId="0" fontId="4" fillId="2" borderId="0" xfId="20" applyFont="1" applyFill="1" applyBorder="1" applyAlignment="1">
      <alignment wrapText="1"/>
      <protection/>
    </xf>
    <xf numFmtId="0" fontId="4" fillId="2" borderId="4" xfId="20" applyFont="1" applyFill="1" applyBorder="1" applyAlignment="1">
      <alignment wrapText="1"/>
      <protection/>
    </xf>
    <xf numFmtId="0" fontId="4" fillId="2" borderId="0" xfId="20" applyFont="1" applyFill="1" applyBorder="1" applyAlignment="1">
      <alignment horizontal="center" wrapText="1"/>
      <protection/>
    </xf>
    <xf numFmtId="0" fontId="4" fillId="2" borderId="4" xfId="20" applyFont="1" applyFill="1" applyBorder="1" applyAlignment="1">
      <alignment horizontal="center" wrapText="1"/>
      <protection/>
    </xf>
    <xf numFmtId="0" fontId="4" fillId="2" borderId="0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horizontal="center" wrapText="1"/>
      <protection/>
    </xf>
    <xf numFmtId="0" fontId="16" fillId="2" borderId="4" xfId="20" applyFont="1" applyFill="1" applyBorder="1" applyAlignment="1">
      <alignment horizontal="center" wrapText="1"/>
      <protection/>
    </xf>
    <xf numFmtId="0" fontId="16" fillId="2" borderId="5" xfId="20" applyFont="1" applyFill="1" applyBorder="1">
      <alignment/>
      <protection/>
    </xf>
    <xf numFmtId="0" fontId="4" fillId="2" borderId="5" xfId="20" applyFont="1" applyFill="1" applyBorder="1" applyAlignment="1">
      <alignment horizontal="center" vertical="top" wrapText="1"/>
      <protection/>
    </xf>
    <xf numFmtId="0" fontId="4" fillId="2" borderId="4" xfId="20" applyFont="1" applyFill="1" applyBorder="1" applyAlignment="1">
      <alignment horizontal="center" vertical="top" wrapText="1"/>
      <protection/>
    </xf>
    <xf numFmtId="0" fontId="4" fillId="2" borderId="12" xfId="20" applyFont="1" applyFill="1" applyBorder="1">
      <alignment/>
      <protection/>
    </xf>
    <xf numFmtId="172" fontId="4" fillId="2" borderId="12" xfId="20" applyNumberFormat="1" applyFont="1" applyFill="1" applyBorder="1">
      <alignment/>
      <protection/>
    </xf>
    <xf numFmtId="0" fontId="4" fillId="2" borderId="8" xfId="20" applyFont="1" applyFill="1" applyBorder="1">
      <alignment/>
      <protection/>
    </xf>
    <xf numFmtId="0" fontId="4" fillId="2" borderId="13" xfId="20" applyFont="1" applyFill="1" applyBorder="1">
      <alignment/>
      <protection/>
    </xf>
    <xf numFmtId="0" fontId="2" fillId="2" borderId="8" xfId="22" applyFont="1" applyFill="1" applyBorder="1" applyAlignment="1">
      <alignment horizontal="left" wrapText="1"/>
      <protection/>
    </xf>
    <xf numFmtId="0" fontId="4" fillId="2" borderId="10" xfId="0" applyFont="1" applyFill="1" applyBorder="1" applyAlignment="1">
      <alignment/>
    </xf>
    <xf numFmtId="172" fontId="2" fillId="2" borderId="4" xfId="17" applyNumberFormat="1" applyFont="1" applyFill="1" applyBorder="1" applyAlignment="1" applyProtection="1">
      <alignment horizontal="right" vertical="center"/>
      <protection locked="0"/>
    </xf>
    <xf numFmtId="172" fontId="2" fillId="2" borderId="4" xfId="0" applyNumberFormat="1" applyFont="1" applyFill="1" applyBorder="1" applyAlignment="1" quotePrefix="1">
      <alignment horizontal="right"/>
    </xf>
    <xf numFmtId="0" fontId="3" fillId="2" borderId="0" xfId="22" applyFont="1" applyFill="1" applyBorder="1" applyAlignment="1">
      <alignment horizontal="left" wrapText="1"/>
      <protection/>
    </xf>
    <xf numFmtId="172" fontId="3" fillId="2" borderId="0" xfId="22" applyNumberFormat="1" applyFont="1" applyFill="1" applyBorder="1">
      <alignment/>
      <protection/>
    </xf>
    <xf numFmtId="0" fontId="3" fillId="2" borderId="2" xfId="22" applyFont="1" applyFill="1" applyBorder="1">
      <alignment/>
      <protection/>
    </xf>
    <xf numFmtId="0" fontId="3" fillId="2" borderId="0" xfId="22" applyFont="1" applyFill="1" applyBorder="1" applyAlignment="1">
      <alignment wrapText="1"/>
      <protection/>
    </xf>
    <xf numFmtId="0" fontId="3" fillId="2" borderId="0" xfId="22" applyFont="1" applyFill="1" applyBorder="1">
      <alignment/>
      <protection/>
    </xf>
    <xf numFmtId="0" fontId="3" fillId="2" borderId="4" xfId="22" applyFont="1" applyFill="1" applyBorder="1">
      <alignment/>
      <protection/>
    </xf>
    <xf numFmtId="0" fontId="3" fillId="0" borderId="0" xfId="22" applyFont="1" applyFill="1">
      <alignment/>
      <protection/>
    </xf>
    <xf numFmtId="0" fontId="3" fillId="0" borderId="0" xfId="22" applyFont="1">
      <alignment/>
      <protection/>
    </xf>
    <xf numFmtId="0" fontId="2" fillId="2" borderId="0" xfId="22" applyFont="1" applyFill="1" applyBorder="1" applyAlignment="1">
      <alignment horizontal="left" wrapText="1"/>
      <protection/>
    </xf>
    <xf numFmtId="0" fontId="16" fillId="7" borderId="8" xfId="22" applyFont="1" applyFill="1" applyBorder="1">
      <alignment/>
      <protection/>
    </xf>
    <xf numFmtId="0" fontId="16" fillId="2" borderId="0" xfId="22" applyFont="1" applyFill="1">
      <alignment/>
      <protection/>
    </xf>
    <xf numFmtId="0" fontId="3" fillId="2" borderId="1" xfId="22" applyFont="1" applyFill="1" applyBorder="1" applyAlignment="1">
      <alignment horizontal="left" wrapText="1"/>
      <protection/>
    </xf>
    <xf numFmtId="0" fontId="3" fillId="2" borderId="1" xfId="22" applyFont="1" applyFill="1" applyBorder="1" applyAlignment="1">
      <alignment wrapText="1"/>
      <protection/>
    </xf>
    <xf numFmtId="0" fontId="3" fillId="2" borderId="1" xfId="22" applyFont="1" applyFill="1" applyBorder="1">
      <alignment/>
      <protection/>
    </xf>
    <xf numFmtId="172" fontId="3" fillId="2" borderId="1" xfId="22" applyNumberFormat="1" applyFont="1" applyFill="1" applyBorder="1">
      <alignment/>
      <protection/>
    </xf>
    <xf numFmtId="0" fontId="3" fillId="2" borderId="15" xfId="22" applyFont="1" applyFill="1" applyBorder="1">
      <alignment/>
      <protection/>
    </xf>
    <xf numFmtId="0" fontId="1" fillId="2" borderId="0" xfId="22" applyFont="1" applyFill="1" applyBorder="1" applyAlignment="1">
      <alignment horizontal="left"/>
      <protection/>
    </xf>
    <xf numFmtId="0" fontId="11" fillId="2" borderId="14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9" fontId="2" fillId="0" borderId="0" xfId="0" applyNumberFormat="1" applyFont="1" applyAlignment="1">
      <alignment/>
    </xf>
    <xf numFmtId="171" fontId="2" fillId="0" borderId="0" xfId="17" applyNumberFormat="1" applyFont="1" applyAlignment="1">
      <alignment/>
    </xf>
    <xf numFmtId="0" fontId="25" fillId="0" borderId="0" xfId="0" applyFont="1" applyAlignment="1">
      <alignment/>
    </xf>
    <xf numFmtId="9" fontId="2" fillId="0" borderId="0" xfId="23" applyFont="1" applyAlignment="1">
      <alignment/>
    </xf>
    <xf numFmtId="0" fontId="2" fillId="5" borderId="8" xfId="0" applyFont="1" applyFill="1" applyBorder="1" applyAlignment="1">
      <alignment/>
    </xf>
    <xf numFmtId="9" fontId="2" fillId="0" borderId="0" xfId="0" applyNumberFormat="1" applyFont="1" applyAlignment="1">
      <alignment horizontal="left"/>
    </xf>
    <xf numFmtId="171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9" borderId="0" xfId="0" applyFont="1" applyFill="1" applyAlignment="1">
      <alignment/>
    </xf>
    <xf numFmtId="170" fontId="2" fillId="2" borderId="8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5" fillId="0" borderId="0" xfId="0" applyFont="1" applyFill="1" applyAlignment="1">
      <alignment/>
    </xf>
    <xf numFmtId="171" fontId="7" fillId="0" borderId="0" xfId="17" applyNumberFormat="1" applyFont="1" applyAlignment="1">
      <alignment horizontal="right"/>
    </xf>
    <xf numFmtId="171" fontId="1" fillId="0" borderId="0" xfId="17" applyNumberFormat="1" applyFont="1" applyAlignment="1">
      <alignment/>
    </xf>
    <xf numFmtId="171" fontId="2" fillId="0" borderId="0" xfId="17" applyNumberFormat="1" applyFont="1" applyAlignment="1">
      <alignment horizontal="right"/>
    </xf>
    <xf numFmtId="172" fontId="2" fillId="0" borderId="0" xfId="17" applyNumberFormat="1" applyFont="1" applyAlignment="1">
      <alignment/>
    </xf>
    <xf numFmtId="9" fontId="1" fillId="0" borderId="0" xfId="23" applyFont="1" applyAlignment="1">
      <alignment/>
    </xf>
    <xf numFmtId="9" fontId="1" fillId="0" borderId="0" xfId="23" applyNumberFormat="1" applyFont="1" applyAlignment="1">
      <alignment/>
    </xf>
    <xf numFmtId="0" fontId="0" fillId="0" borderId="0" xfId="0" applyFont="1" applyBorder="1" applyAlignment="1">
      <alignment/>
    </xf>
    <xf numFmtId="0" fontId="1" fillId="2" borderId="8" xfId="0" applyFont="1" applyFill="1" applyBorder="1" applyAlignment="1">
      <alignment horizontal="center"/>
    </xf>
    <xf numFmtId="172" fontId="26" fillId="2" borderId="0" xfId="0" applyNumberFormat="1" applyFont="1" applyFill="1" applyBorder="1" applyAlignment="1">
      <alignment/>
    </xf>
    <xf numFmtId="172" fontId="2" fillId="2" borderId="15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1" fillId="2" borderId="1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/>
    </xf>
    <xf numFmtId="172" fontId="1" fillId="2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14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2" fillId="0" borderId="0" xfId="23" applyNumberFormat="1" applyFont="1" applyAlignment="1">
      <alignment/>
    </xf>
    <xf numFmtId="171" fontId="8" fillId="0" borderId="0" xfId="17" applyNumberFormat="1" applyFont="1" applyFill="1" applyAlignment="1">
      <alignment/>
    </xf>
    <xf numFmtId="0" fontId="4" fillId="0" borderId="13" xfId="0" applyFont="1" applyBorder="1" applyAlignment="1">
      <alignment/>
    </xf>
    <xf numFmtId="0" fontId="2" fillId="0" borderId="5" xfId="0" applyFont="1" applyBorder="1" applyAlignment="1">
      <alignment/>
    </xf>
    <xf numFmtId="9" fontId="2" fillId="0" borderId="0" xfId="23" applyFont="1" applyAlignment="1">
      <alignment horizontal="right"/>
    </xf>
    <xf numFmtId="0" fontId="2" fillId="0" borderId="0" xfId="0" applyNumberFormat="1" applyFont="1" applyAlignment="1">
      <alignment/>
    </xf>
    <xf numFmtId="171" fontId="2" fillId="0" borderId="0" xfId="17" applyNumberFormat="1" applyFont="1" applyFill="1" applyAlignment="1">
      <alignment/>
    </xf>
    <xf numFmtId="172" fontId="2" fillId="4" borderId="8" xfId="0" applyNumberFormat="1" applyFont="1" applyFill="1" applyBorder="1" applyAlignment="1">
      <alignment horizontal="center" vertical="top"/>
    </xf>
    <xf numFmtId="1" fontId="2" fillId="0" borderId="0" xfId="23" applyNumberFormat="1" applyFont="1" applyAlignment="1">
      <alignment/>
    </xf>
    <xf numFmtId="165" fontId="2" fillId="0" borderId="0" xfId="17" applyFont="1" applyAlignment="1">
      <alignment/>
    </xf>
    <xf numFmtId="0" fontId="8" fillId="2" borderId="0" xfId="21" applyFont="1" applyFill="1" applyBorder="1" applyAlignment="1">
      <alignment horizontal="left" vertical="top" wrapText="1"/>
      <protection/>
    </xf>
    <xf numFmtId="9" fontId="2" fillId="0" borderId="0" xfId="23" applyFont="1" applyFill="1" applyAlignment="1">
      <alignment/>
    </xf>
    <xf numFmtId="9" fontId="2" fillId="2" borderId="0" xfId="23" applyFont="1" applyFill="1" applyBorder="1" applyAlignment="1">
      <alignment horizontal="right"/>
    </xf>
    <xf numFmtId="0" fontId="2" fillId="10" borderId="0" xfId="0" applyFont="1" applyFill="1" applyAlignment="1">
      <alignment/>
    </xf>
    <xf numFmtId="0" fontId="2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0" xfId="0" applyFont="1" applyFill="1" applyAlignment="1">
      <alignment/>
    </xf>
    <xf numFmtId="0" fontId="2" fillId="12" borderId="0" xfId="0" applyFont="1" applyFill="1" applyAlignment="1">
      <alignment/>
    </xf>
    <xf numFmtId="0" fontId="25" fillId="13" borderId="0" xfId="0" applyFont="1" applyFill="1" applyAlignment="1">
      <alignment/>
    </xf>
    <xf numFmtId="0" fontId="2" fillId="13" borderId="0" xfId="0" applyFont="1" applyFill="1" applyAlignment="1">
      <alignment/>
    </xf>
    <xf numFmtId="0" fontId="2" fillId="13" borderId="0" xfId="0" applyFont="1" applyFill="1" applyAlignment="1">
      <alignment horizontal="left"/>
    </xf>
    <xf numFmtId="9" fontId="2" fillId="13" borderId="0" xfId="23" applyFont="1" applyFill="1" applyAlignment="1">
      <alignment/>
    </xf>
    <xf numFmtId="0" fontId="2" fillId="14" borderId="0" xfId="0" applyFont="1" applyFill="1" applyAlignment="1">
      <alignment/>
    </xf>
    <xf numFmtId="0" fontId="25" fillId="14" borderId="0" xfId="0" applyFont="1" applyFill="1" applyAlignment="1">
      <alignment/>
    </xf>
    <xf numFmtId="9" fontId="2" fillId="14" borderId="0" xfId="0" applyNumberFormat="1" applyFont="1" applyFill="1" applyAlignment="1">
      <alignment horizontal="left"/>
    </xf>
    <xf numFmtId="171" fontId="2" fillId="14" borderId="0" xfId="17" applyNumberFormat="1" applyFont="1" applyFill="1" applyAlignment="1">
      <alignment/>
    </xf>
    <xf numFmtId="0" fontId="2" fillId="7" borderId="0" xfId="0" applyFont="1" applyFill="1" applyAlignment="1">
      <alignment/>
    </xf>
    <xf numFmtId="0" fontId="25" fillId="7" borderId="0" xfId="0" applyFont="1" applyFill="1" applyAlignment="1">
      <alignment/>
    </xf>
    <xf numFmtId="0" fontId="2" fillId="7" borderId="0" xfId="0" applyFont="1" applyFill="1" applyAlignment="1">
      <alignment horizontal="left"/>
    </xf>
    <xf numFmtId="9" fontId="2" fillId="7" borderId="0" xfId="23" applyFont="1" applyFill="1" applyAlignment="1">
      <alignment/>
    </xf>
    <xf numFmtId="0" fontId="2" fillId="6" borderId="0" xfId="0" applyFont="1" applyFill="1" applyAlignment="1">
      <alignment/>
    </xf>
    <xf numFmtId="0" fontId="25" fillId="6" borderId="0" xfId="0" applyFont="1" applyFill="1" applyAlignment="1">
      <alignment/>
    </xf>
    <xf numFmtId="0" fontId="2" fillId="6" borderId="0" xfId="0" applyFont="1" applyFill="1" applyAlignment="1">
      <alignment horizontal="left"/>
    </xf>
    <xf numFmtId="9" fontId="2" fillId="6" borderId="0" xfId="23" applyFont="1" applyFill="1" applyAlignment="1">
      <alignment/>
    </xf>
    <xf numFmtId="0" fontId="2" fillId="15" borderId="0" xfId="0" applyFont="1" applyFill="1" applyAlignment="1">
      <alignment/>
    </xf>
    <xf numFmtId="0" fontId="25" fillId="15" borderId="0" xfId="0" applyFont="1" applyFill="1" applyAlignment="1">
      <alignment/>
    </xf>
    <xf numFmtId="9" fontId="2" fillId="15" borderId="0" xfId="0" applyNumberFormat="1" applyFont="1" applyFill="1" applyAlignment="1">
      <alignment horizontal="left"/>
    </xf>
    <xf numFmtId="165" fontId="2" fillId="15" borderId="0" xfId="17" applyFont="1" applyFill="1" applyAlignment="1">
      <alignment/>
    </xf>
    <xf numFmtId="9" fontId="2" fillId="15" borderId="0" xfId="23" applyFont="1" applyFill="1" applyAlignment="1">
      <alignment/>
    </xf>
    <xf numFmtId="0" fontId="2" fillId="5" borderId="0" xfId="0" applyFont="1" applyFill="1" applyAlignment="1">
      <alignment/>
    </xf>
    <xf numFmtId="0" fontId="25" fillId="5" borderId="0" xfId="0" applyFont="1" applyFill="1" applyAlignment="1">
      <alignment/>
    </xf>
    <xf numFmtId="0" fontId="2" fillId="5" borderId="0" xfId="0" applyFont="1" applyFill="1" applyAlignment="1">
      <alignment horizontal="left"/>
    </xf>
    <xf numFmtId="9" fontId="2" fillId="5" borderId="0" xfId="23" applyFont="1" applyFill="1" applyAlignment="1">
      <alignment/>
    </xf>
    <xf numFmtId="0" fontId="1" fillId="0" borderId="0" xfId="0" applyFont="1" applyFill="1" applyAlignment="1">
      <alignment/>
    </xf>
    <xf numFmtId="0" fontId="2" fillId="12" borderId="0" xfId="0" applyFont="1" applyFill="1" applyAlignment="1">
      <alignment horizontal="left"/>
    </xf>
    <xf numFmtId="9" fontId="2" fillId="12" borderId="0" xfId="23" applyFont="1" applyFill="1" applyAlignment="1">
      <alignment/>
    </xf>
    <xf numFmtId="0" fontId="25" fillId="11" borderId="0" xfId="0" applyFont="1" applyFill="1" applyAlignment="1">
      <alignment/>
    </xf>
    <xf numFmtId="0" fontId="25" fillId="12" borderId="0" xfId="0" applyFont="1" applyFill="1" applyAlignment="1">
      <alignment/>
    </xf>
    <xf numFmtId="0" fontId="25" fillId="16" borderId="0" xfId="0" applyFont="1" applyFill="1" applyAlignment="1">
      <alignment/>
    </xf>
    <xf numFmtId="0" fontId="2" fillId="16" borderId="0" xfId="0" applyFont="1" applyFill="1" applyAlignment="1">
      <alignment/>
    </xf>
    <xf numFmtId="172" fontId="14" fillId="2" borderId="4" xfId="0" applyNumberFormat="1" applyFont="1" applyFill="1" applyBorder="1" applyAlignment="1">
      <alignment/>
    </xf>
    <xf numFmtId="0" fontId="2" fillId="2" borderId="4" xfId="21" applyFont="1" applyFill="1" applyBorder="1" applyAlignment="1">
      <alignment horizontal="center"/>
      <protection/>
    </xf>
    <xf numFmtId="172" fontId="0" fillId="2" borderId="0" xfId="0" applyNumberFormat="1" applyFill="1" applyBorder="1" applyAlignment="1">
      <alignment/>
    </xf>
    <xf numFmtId="0" fontId="8" fillId="2" borderId="4" xfId="21" applyFont="1" applyFill="1" applyBorder="1" applyAlignment="1">
      <alignment horizontal="left" vertical="top" wrapText="1"/>
      <protection/>
    </xf>
    <xf numFmtId="0" fontId="2" fillId="17" borderId="0" xfId="0" applyFont="1" applyFill="1" applyAlignment="1">
      <alignment/>
    </xf>
    <xf numFmtId="10" fontId="2" fillId="17" borderId="0" xfId="0" applyNumberFormat="1" applyFont="1" applyFill="1" applyAlignment="1">
      <alignment/>
    </xf>
    <xf numFmtId="1" fontId="2" fillId="0" borderId="0" xfId="17" applyNumberFormat="1" applyFont="1" applyAlignment="1">
      <alignment/>
    </xf>
    <xf numFmtId="9" fontId="4" fillId="2" borderId="8" xfId="23" applyFont="1" applyFill="1" applyBorder="1" applyAlignment="1">
      <alignment horizontal="center"/>
    </xf>
    <xf numFmtId="172" fontId="3" fillId="2" borderId="8" xfId="20" applyNumberFormat="1" applyFont="1" applyFill="1" applyBorder="1">
      <alignment/>
      <protection/>
    </xf>
    <xf numFmtId="0" fontId="8" fillId="0" borderId="0" xfId="0" applyFont="1" applyAlignment="1">
      <alignment/>
    </xf>
    <xf numFmtId="0" fontId="11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3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4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9" fillId="2" borderId="8" xfId="20" applyFont="1" applyFill="1" applyBorder="1" applyAlignment="1">
      <alignment horizontal="center"/>
      <protection/>
    </xf>
    <xf numFmtId="3" fontId="2" fillId="2" borderId="8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 horizontal="right"/>
    </xf>
    <xf numFmtId="4" fontId="2" fillId="6" borderId="12" xfId="0" applyNumberFormat="1" applyFont="1" applyFill="1" applyBorder="1" applyAlignment="1">
      <alignment horizontal="right" vertical="top" wrapText="1"/>
    </xf>
    <xf numFmtId="4" fontId="2" fillId="4" borderId="12" xfId="0" applyNumberFormat="1" applyFont="1" applyFill="1" applyBorder="1" applyAlignment="1">
      <alignment horizontal="right" vertical="top" wrapText="1"/>
    </xf>
    <xf numFmtId="4" fontId="2" fillId="4" borderId="13" xfId="0" applyNumberFormat="1" applyFont="1" applyFill="1" applyBorder="1" applyAlignment="1">
      <alignment horizontal="right"/>
    </xf>
    <xf numFmtId="4" fontId="2" fillId="4" borderId="8" xfId="0" applyNumberFormat="1" applyFont="1" applyFill="1" applyBorder="1" applyAlignment="1">
      <alignment horizontal="right"/>
    </xf>
    <xf numFmtId="172" fontId="2" fillId="4" borderId="12" xfId="0" applyNumberFormat="1" applyFont="1" applyFill="1" applyBorder="1" applyAlignment="1">
      <alignment horizontal="right" vertical="top" wrapText="1"/>
    </xf>
    <xf numFmtId="172" fontId="2" fillId="4" borderId="8" xfId="0" applyNumberFormat="1" applyFont="1" applyFill="1" applyBorder="1" applyAlignment="1">
      <alignment horizontal="right" vertical="top"/>
    </xf>
    <xf numFmtId="172" fontId="2" fillId="2" borderId="2" xfId="0" applyNumberFormat="1" applyFont="1" applyFill="1" applyBorder="1" applyAlignment="1">
      <alignment horizontal="right" vertical="top"/>
    </xf>
    <xf numFmtId="172" fontId="2" fillId="2" borderId="2" xfId="0" applyNumberFormat="1" applyFont="1" applyFill="1" applyBorder="1" applyAlignment="1">
      <alignment horizontal="right"/>
    </xf>
    <xf numFmtId="172" fontId="2" fillId="4" borderId="13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2" borderId="14" xfId="20" applyFont="1" applyFill="1" applyBorder="1" applyAlignment="1">
      <alignment horizontal="center" wrapText="1"/>
      <protection/>
    </xf>
    <xf numFmtId="0" fontId="1" fillId="17" borderId="0" xfId="0" applyFont="1" applyFill="1" applyAlignment="1">
      <alignment/>
    </xf>
    <xf numFmtId="0" fontId="10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9" fillId="2" borderId="14" xfId="0" applyFont="1" applyFill="1" applyBorder="1" applyAlignment="1">
      <alignment/>
    </xf>
    <xf numFmtId="0" fontId="25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165" fontId="2" fillId="0" borderId="0" xfId="23" applyNumberFormat="1" applyFont="1" applyAlignment="1">
      <alignment/>
    </xf>
    <xf numFmtId="0" fontId="8" fillId="2" borderId="3" xfId="0" applyFont="1" applyFill="1" applyBorder="1" applyAlignment="1">
      <alignment/>
    </xf>
    <xf numFmtId="0" fontId="2" fillId="18" borderId="0" xfId="0" applyFont="1" applyFill="1" applyAlignment="1">
      <alignment/>
    </xf>
    <xf numFmtId="9" fontId="2" fillId="18" borderId="0" xfId="0" applyNumberFormat="1" applyFont="1" applyFill="1" applyAlignment="1">
      <alignment horizontal="left"/>
    </xf>
    <xf numFmtId="9" fontId="2" fillId="18" borderId="0" xfId="23" applyFont="1" applyFill="1" applyAlignment="1">
      <alignment/>
    </xf>
    <xf numFmtId="171" fontId="2" fillId="18" borderId="0" xfId="17" applyNumberFormat="1" applyFont="1" applyFill="1" applyAlignment="1">
      <alignment/>
    </xf>
    <xf numFmtId="0" fontId="2" fillId="19" borderId="0" xfId="0" applyFont="1" applyFill="1" applyAlignment="1">
      <alignment/>
    </xf>
    <xf numFmtId="0" fontId="2" fillId="19" borderId="0" xfId="0" applyFont="1" applyFill="1" applyAlignment="1">
      <alignment horizontal="left"/>
    </xf>
    <xf numFmtId="9" fontId="2" fillId="19" borderId="0" xfId="23" applyFont="1" applyFill="1" applyAlignment="1">
      <alignment/>
    </xf>
    <xf numFmtId="9" fontId="2" fillId="0" borderId="0" xfId="0" applyNumberFormat="1" applyFont="1" applyFill="1" applyAlignment="1">
      <alignment horizontal="left"/>
    </xf>
    <xf numFmtId="0" fontId="25" fillId="10" borderId="0" xfId="0" applyFont="1" applyFill="1" applyAlignment="1">
      <alignment/>
    </xf>
    <xf numFmtId="0" fontId="25" fillId="19" borderId="0" xfId="0" applyFont="1" applyFill="1" applyAlignment="1">
      <alignment/>
    </xf>
    <xf numFmtId="0" fontId="25" fillId="18" borderId="0" xfId="0" applyFont="1" applyFill="1" applyAlignment="1">
      <alignment/>
    </xf>
    <xf numFmtId="0" fontId="25" fillId="17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0" fontId="2" fillId="0" borderId="0" xfId="22" applyFont="1" applyFill="1" applyBorder="1" applyAlignment="1">
      <alignment horizontal="left" wrapText="1"/>
      <protection/>
    </xf>
    <xf numFmtId="0" fontId="2" fillId="0" borderId="0" xfId="22" applyFont="1" applyFill="1" applyBorder="1" applyAlignment="1">
      <alignment horizontal="right" wrapText="1"/>
      <protection/>
    </xf>
    <xf numFmtId="0" fontId="1" fillId="0" borderId="0" xfId="22" applyFont="1" applyFill="1" applyBorder="1" applyAlignment="1">
      <alignment horizontal="left" wrapText="1"/>
      <protection/>
    </xf>
    <xf numFmtId="0" fontId="2" fillId="2" borderId="0" xfId="0" applyFont="1" applyFill="1" applyBorder="1" applyAlignment="1" quotePrefix="1">
      <alignment/>
    </xf>
    <xf numFmtId="0" fontId="2" fillId="0" borderId="8" xfId="0" applyFont="1" applyFill="1" applyBorder="1" applyAlignment="1">
      <alignment horizontal="right"/>
    </xf>
    <xf numFmtId="168" fontId="2" fillId="7" borderId="8" xfId="23" applyNumberFormat="1" applyFont="1" applyFill="1" applyBorder="1" applyAlignment="1">
      <alignment/>
    </xf>
    <xf numFmtId="0" fontId="7" fillId="8" borderId="0" xfId="0" applyFont="1" applyFill="1" applyAlignment="1">
      <alignment/>
    </xf>
    <xf numFmtId="9" fontId="2" fillId="5" borderId="8" xfId="23" applyFont="1" applyFill="1" applyBorder="1" applyAlignment="1">
      <alignment/>
    </xf>
    <xf numFmtId="0" fontId="2" fillId="5" borderId="8" xfId="0" applyFont="1" applyFill="1" applyBorder="1" applyAlignment="1">
      <alignment horizontal="right"/>
    </xf>
    <xf numFmtId="0" fontId="7" fillId="8" borderId="0" xfId="0" applyFont="1" applyFill="1" applyAlignment="1">
      <alignment horizontal="center"/>
    </xf>
    <xf numFmtId="9" fontId="7" fillId="2" borderId="8" xfId="23" applyFont="1" applyFill="1" applyBorder="1" applyAlignment="1">
      <alignment/>
    </xf>
    <xf numFmtId="168" fontId="2" fillId="2" borderId="0" xfId="23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9" fontId="16" fillId="2" borderId="13" xfId="23" applyFont="1" applyFill="1" applyBorder="1" applyAlignment="1">
      <alignment horizontal="center"/>
    </xf>
    <xf numFmtId="172" fontId="16" fillId="2" borderId="11" xfId="20" applyNumberFormat="1" applyFont="1" applyFill="1" applyBorder="1">
      <alignment/>
      <protection/>
    </xf>
    <xf numFmtId="9" fontId="16" fillId="2" borderId="11" xfId="23" applyFont="1" applyFill="1" applyBorder="1" applyAlignment="1">
      <alignment horizontal="center"/>
    </xf>
    <xf numFmtId="172" fontId="16" fillId="2" borderId="12" xfId="20" applyNumberFormat="1" applyFont="1" applyFill="1" applyBorder="1">
      <alignment/>
      <protection/>
    </xf>
    <xf numFmtId="9" fontId="16" fillId="2" borderId="12" xfId="23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0" fillId="0" borderId="10" xfId="0" applyBorder="1" applyAlignment="1">
      <alignment/>
    </xf>
    <xf numFmtId="172" fontId="2" fillId="0" borderId="8" xfId="17" applyNumberFormat="1" applyFont="1" applyFill="1" applyBorder="1" applyAlignment="1" applyProtection="1">
      <alignment horizontal="right" vertical="center"/>
      <protection locked="0"/>
    </xf>
    <xf numFmtId="172" fontId="2" fillId="0" borderId="8" xfId="0" applyNumberFormat="1" applyFont="1" applyFill="1" applyBorder="1" applyAlignment="1" quotePrefix="1">
      <alignment horizontal="right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0" fontId="24" fillId="0" borderId="0" xfId="0" applyNumberFormat="1" applyFont="1" applyFill="1" applyBorder="1" applyAlignment="1">
      <alignment/>
    </xf>
    <xf numFmtId="9" fontId="24" fillId="0" borderId="0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9" fontId="2" fillId="2" borderId="12" xfId="0" applyNumberFormat="1" applyFont="1" applyFill="1" applyBorder="1" applyAlignment="1">
      <alignment/>
    </xf>
    <xf numFmtId="9" fontId="2" fillId="2" borderId="8" xfId="0" applyNumberFormat="1" applyFont="1" applyFill="1" applyBorder="1" applyAlignment="1">
      <alignment/>
    </xf>
    <xf numFmtId="9" fontId="2" fillId="2" borderId="13" xfId="0" applyNumberFormat="1" applyFont="1" applyFill="1" applyBorder="1" applyAlignment="1">
      <alignment horizontal="right"/>
    </xf>
    <xf numFmtId="9" fontId="2" fillId="2" borderId="13" xfId="0" applyNumberFormat="1" applyFont="1" applyFill="1" applyBorder="1" applyAlignment="1">
      <alignment/>
    </xf>
    <xf numFmtId="172" fontId="2" fillId="2" borderId="13" xfId="0" applyNumberFormat="1" applyFont="1" applyFill="1" applyBorder="1" applyAlignment="1">
      <alignment/>
    </xf>
    <xf numFmtId="172" fontId="2" fillId="2" borderId="8" xfId="0" applyNumberFormat="1" applyFont="1" applyFill="1" applyBorder="1" applyAlignment="1">
      <alignment wrapText="1"/>
    </xf>
    <xf numFmtId="172" fontId="2" fillId="2" borderId="12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 horizontal="left"/>
      <protection/>
    </xf>
    <xf numFmtId="9" fontId="2" fillId="0" borderId="0" xfId="0" applyNumberFormat="1" applyFont="1" applyFill="1" applyAlignment="1">
      <alignment/>
    </xf>
    <xf numFmtId="0" fontId="3" fillId="0" borderId="0" xfId="20" applyFont="1" applyFill="1" applyBorder="1">
      <alignment/>
      <protection/>
    </xf>
    <xf numFmtId="172" fontId="2" fillId="4" borderId="12" xfId="0" applyNumberFormat="1" applyFont="1" applyFill="1" applyBorder="1" applyAlignment="1">
      <alignment horizontal="center" vertical="top" wrapText="1"/>
    </xf>
    <xf numFmtId="172" fontId="2" fillId="2" borderId="5" xfId="0" applyNumberFormat="1" applyFont="1" applyFill="1" applyBorder="1" applyAlignment="1">
      <alignment horizontal="right" vertical="top" wrapText="1"/>
    </xf>
    <xf numFmtId="172" fontId="2" fillId="6" borderId="11" xfId="0" applyNumberFormat="1" applyFont="1" applyFill="1" applyBorder="1" applyAlignment="1">
      <alignment horizontal="center" vertical="top" wrapText="1"/>
    </xf>
    <xf numFmtId="172" fontId="2" fillId="2" borderId="12" xfId="0" applyNumberFormat="1" applyFont="1" applyFill="1" applyBorder="1" applyAlignment="1">
      <alignment/>
    </xf>
    <xf numFmtId="172" fontId="2" fillId="2" borderId="3" xfId="0" applyNumberFormat="1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center" vertical="top" wrapText="1"/>
    </xf>
    <xf numFmtId="172" fontId="2" fillId="0" borderId="7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172" fontId="1" fillId="2" borderId="8" xfId="0" applyNumberFormat="1" applyFont="1" applyFill="1" applyBorder="1" applyAlignment="1">
      <alignment horizontal="right"/>
    </xf>
    <xf numFmtId="0" fontId="1" fillId="2" borderId="1" xfId="22" applyFont="1" applyFill="1" applyBorder="1" applyAlignment="1">
      <alignment horizontal="center" vertical="top" wrapText="1"/>
      <protection/>
    </xf>
    <xf numFmtId="0" fontId="1" fillId="2" borderId="15" xfId="22" applyFont="1" applyFill="1" applyBorder="1" applyAlignment="1">
      <alignment horizontal="center" vertical="top" wrapText="1"/>
      <protection/>
    </xf>
    <xf numFmtId="0" fontId="3" fillId="2" borderId="10" xfId="22" applyFont="1" applyFill="1" applyBorder="1" applyAlignment="1">
      <alignment horizontal="center"/>
      <protection/>
    </xf>
    <xf numFmtId="0" fontId="1" fillId="2" borderId="14" xfId="22" applyFont="1" applyFill="1" applyBorder="1" applyAlignment="1">
      <alignment horizontal="center" vertical="top" wrapText="1"/>
      <protection/>
    </xf>
    <xf numFmtId="0" fontId="1" fillId="2" borderId="9" xfId="21" applyFont="1" applyFill="1" applyBorder="1" applyAlignment="1">
      <alignment horizontal="left" wrapText="1"/>
      <protection/>
    </xf>
    <xf numFmtId="0" fontId="1" fillId="2" borderId="7" xfId="21" applyFont="1" applyFill="1" applyBorder="1" applyAlignment="1">
      <alignment horizontal="left" wrapText="1"/>
      <protection/>
    </xf>
    <xf numFmtId="0" fontId="1" fillId="2" borderId="10" xfId="21" applyFont="1" applyFill="1" applyBorder="1" applyAlignment="1">
      <alignment horizontal="left"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2" borderId="15" xfId="21" applyFont="1" applyFill="1" applyBorder="1" applyAlignment="1">
      <alignment horizontal="center"/>
      <protection/>
    </xf>
    <xf numFmtId="0" fontId="8" fillId="2" borderId="1" xfId="21" applyFont="1" applyFill="1" applyBorder="1" applyAlignment="1">
      <alignment horizontal="left" vertical="top" wrapText="1"/>
      <protection/>
    </xf>
    <xf numFmtId="0" fontId="0" fillId="0" borderId="1" xfId="0" applyBorder="1" applyAlignment="1">
      <alignment horizontal="left" vertical="top" wrapText="1"/>
    </xf>
    <xf numFmtId="0" fontId="1" fillId="2" borderId="6" xfId="21" applyFont="1" applyFill="1" applyBorder="1" applyAlignment="1">
      <alignment horizontal="center"/>
      <protection/>
    </xf>
    <xf numFmtId="0" fontId="1" fillId="2" borderId="3" xfId="21" applyFont="1" applyFill="1" applyBorder="1" applyAlignment="1">
      <alignment horizontal="center"/>
      <protection/>
    </xf>
    <xf numFmtId="0" fontId="1" fillId="2" borderId="5" xfId="21" applyFont="1" applyFill="1" applyBorder="1" applyAlignment="1">
      <alignment horizontal="center"/>
      <protection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4" borderId="9" xfId="21" applyFont="1" applyFill="1" applyBorder="1" applyAlignment="1">
      <alignment horizontal="left"/>
      <protection/>
    </xf>
    <xf numFmtId="0" fontId="2" fillId="4" borderId="7" xfId="21" applyFont="1" applyFill="1" applyBorder="1" applyAlignment="1">
      <alignment horizontal="left"/>
      <protection/>
    </xf>
    <xf numFmtId="0" fontId="2" fillId="4" borderId="10" xfId="21" applyFont="1" applyFill="1" applyBorder="1" applyAlignment="1">
      <alignment horizontal="left"/>
      <protection/>
    </xf>
    <xf numFmtId="0" fontId="27" fillId="2" borderId="2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left" wrapText="1"/>
    </xf>
    <xf numFmtId="0" fontId="3" fillId="2" borderId="9" xfId="22" applyFont="1" applyFill="1" applyBorder="1" applyAlignment="1">
      <alignment horizontal="center"/>
      <protection/>
    </xf>
    <xf numFmtId="0" fontId="3" fillId="2" borderId="7" xfId="22" applyFont="1" applyFill="1" applyBorder="1" applyAlignment="1">
      <alignment horizontal="center"/>
      <protection/>
    </xf>
    <xf numFmtId="0" fontId="1" fillId="2" borderId="6" xfId="22" applyFont="1" applyFill="1" applyBorder="1" applyAlignment="1">
      <alignment horizontal="center" vertical="top" wrapText="1"/>
      <protection/>
    </xf>
    <xf numFmtId="0" fontId="1" fillId="2" borderId="3" xfId="22" applyFont="1" applyFill="1" applyBorder="1" applyAlignment="1">
      <alignment horizontal="center" vertical="top" wrapText="1"/>
      <protection/>
    </xf>
    <xf numFmtId="0" fontId="1" fillId="2" borderId="5" xfId="22" applyFont="1" applyFill="1" applyBorder="1" applyAlignment="1">
      <alignment horizontal="center" vertical="top" wrapText="1"/>
      <protection/>
    </xf>
    <xf numFmtId="0" fontId="2" fillId="2" borderId="8" xfId="22" applyFont="1" applyFill="1" applyBorder="1" applyAlignment="1">
      <alignment horizontal="left" wrapText="1"/>
      <protection/>
    </xf>
    <xf numFmtId="0" fontId="16" fillId="20" borderId="14" xfId="22" applyFont="1" applyFill="1" applyBorder="1" applyAlignment="1">
      <alignment horizontal="left" wrapText="1"/>
      <protection/>
    </xf>
    <xf numFmtId="0" fontId="16" fillId="20" borderId="1" xfId="22" applyFont="1" applyFill="1" applyBorder="1" applyAlignment="1">
      <alignment horizontal="left" wrapText="1"/>
      <protection/>
    </xf>
    <xf numFmtId="0" fontId="16" fillId="20" borderId="15" xfId="22" applyFont="1" applyFill="1" applyBorder="1" applyAlignment="1">
      <alignment horizontal="left" wrapText="1"/>
      <protection/>
    </xf>
    <xf numFmtId="0" fontId="16" fillId="20" borderId="2" xfId="22" applyFont="1" applyFill="1" applyBorder="1" applyAlignment="1">
      <alignment horizontal="left" wrapText="1"/>
      <protection/>
    </xf>
    <xf numFmtId="0" fontId="16" fillId="20" borderId="0" xfId="22" applyFont="1" applyFill="1" applyBorder="1" applyAlignment="1">
      <alignment horizontal="left" wrapText="1"/>
      <protection/>
    </xf>
    <xf numFmtId="0" fontId="16" fillId="20" borderId="4" xfId="22" applyFont="1" applyFill="1" applyBorder="1" applyAlignment="1">
      <alignment horizontal="left" wrapText="1"/>
      <protection/>
    </xf>
    <xf numFmtId="0" fontId="16" fillId="20" borderId="6" xfId="22" applyFont="1" applyFill="1" applyBorder="1" applyAlignment="1">
      <alignment horizontal="left" wrapText="1"/>
      <protection/>
    </xf>
    <xf numFmtId="0" fontId="16" fillId="20" borderId="3" xfId="22" applyFont="1" applyFill="1" applyBorder="1" applyAlignment="1">
      <alignment horizontal="left" wrapText="1"/>
      <protection/>
    </xf>
    <xf numFmtId="0" fontId="16" fillId="20" borderId="5" xfId="22" applyFont="1" applyFill="1" applyBorder="1" applyAlignment="1">
      <alignment horizontal="left" wrapText="1"/>
      <protection/>
    </xf>
    <xf numFmtId="0" fontId="16" fillId="5" borderId="14" xfId="22" applyFont="1" applyFill="1" applyBorder="1" applyAlignment="1">
      <alignment horizontal="left" wrapText="1"/>
      <protection/>
    </xf>
    <xf numFmtId="0" fontId="0" fillId="5" borderId="1" xfId="0" applyFill="1" applyBorder="1" applyAlignment="1">
      <alignment horizontal="left" wrapText="1"/>
    </xf>
    <xf numFmtId="0" fontId="0" fillId="5" borderId="16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0" fillId="5" borderId="6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18" xfId="0" applyFill="1" applyBorder="1" applyAlignment="1">
      <alignment horizontal="left" wrapText="1"/>
    </xf>
    <xf numFmtId="0" fontId="16" fillId="20" borderId="19" xfId="22" applyFont="1" applyFill="1" applyBorder="1" applyAlignment="1">
      <alignment horizontal="left" wrapText="1"/>
      <protection/>
    </xf>
    <xf numFmtId="0" fontId="16" fillId="20" borderId="20" xfId="22" applyFont="1" applyFill="1" applyBorder="1" applyAlignment="1">
      <alignment horizontal="left" wrapText="1"/>
      <protection/>
    </xf>
    <xf numFmtId="0" fontId="16" fillId="20" borderId="21" xfId="22" applyFont="1" applyFill="1" applyBorder="1" applyAlignment="1">
      <alignment horizontal="left" wrapText="1"/>
      <protection/>
    </xf>
    <xf numFmtId="0" fontId="16" fillId="20" borderId="16" xfId="22" applyFont="1" applyFill="1" applyBorder="1" applyAlignment="1">
      <alignment horizontal="left" wrapText="1"/>
      <protection/>
    </xf>
    <xf numFmtId="0" fontId="16" fillId="20" borderId="17" xfId="22" applyFont="1" applyFill="1" applyBorder="1" applyAlignment="1">
      <alignment horizontal="left" wrapText="1"/>
      <protection/>
    </xf>
    <xf numFmtId="0" fontId="16" fillId="20" borderId="18" xfId="22" applyFont="1" applyFill="1" applyBorder="1" applyAlignment="1">
      <alignment horizontal="left" wrapText="1"/>
      <protection/>
    </xf>
    <xf numFmtId="0" fontId="1" fillId="2" borderId="9" xfId="22" applyFont="1" applyFill="1" applyBorder="1" applyAlignment="1">
      <alignment horizontal="left"/>
      <protection/>
    </xf>
    <xf numFmtId="0" fontId="1" fillId="2" borderId="10" xfId="22" applyFont="1" applyFill="1" applyBorder="1" applyAlignment="1">
      <alignment horizontal="left"/>
      <protection/>
    </xf>
    <xf numFmtId="0" fontId="3" fillId="2" borderId="9" xfId="22" applyFont="1" applyFill="1" applyBorder="1" applyAlignment="1">
      <alignment horizontal="left" wrapText="1"/>
      <protection/>
    </xf>
    <xf numFmtId="0" fontId="3" fillId="2" borderId="7" xfId="22" applyFont="1" applyFill="1" applyBorder="1" applyAlignment="1">
      <alignment horizontal="left" wrapText="1"/>
      <protection/>
    </xf>
    <xf numFmtId="0" fontId="3" fillId="2" borderId="10" xfId="22" applyFont="1" applyFill="1" applyBorder="1" applyAlignment="1">
      <alignment horizontal="left" wrapText="1"/>
      <protection/>
    </xf>
    <xf numFmtId="0" fontId="1" fillId="2" borderId="6" xfId="22" applyFont="1" applyFill="1" applyBorder="1" applyAlignment="1">
      <alignment horizontal="left" wrapText="1"/>
      <protection/>
    </xf>
    <xf numFmtId="0" fontId="1" fillId="2" borderId="5" xfId="22" applyFont="1" applyFill="1" applyBorder="1" applyAlignment="1">
      <alignment horizontal="left" wrapText="1"/>
      <protection/>
    </xf>
    <xf numFmtId="0" fontId="2" fillId="2" borderId="13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wrapText="1"/>
    </xf>
    <xf numFmtId="172" fontId="2" fillId="2" borderId="13" xfId="0" applyNumberFormat="1" applyFont="1" applyFill="1" applyBorder="1" applyAlignment="1">
      <alignment horizontal="center" vertical="top" wrapText="1"/>
    </xf>
    <xf numFmtId="172" fontId="2" fillId="2" borderId="12" xfId="0" applyNumberFormat="1" applyFont="1" applyFill="1" applyBorder="1" applyAlignment="1">
      <alignment horizontal="center" vertical="top" wrapText="1"/>
    </xf>
    <xf numFmtId="172" fontId="2" fillId="2" borderId="9" xfId="0" applyNumberFormat="1" applyFont="1" applyFill="1" applyBorder="1" applyAlignment="1">
      <alignment horizontal="center" vertical="top"/>
    </xf>
    <xf numFmtId="172" fontId="2" fillId="2" borderId="10" xfId="0" applyNumberFormat="1" applyFont="1" applyFill="1" applyBorder="1" applyAlignment="1">
      <alignment horizontal="center" vertical="top"/>
    </xf>
    <xf numFmtId="172" fontId="2" fillId="2" borderId="9" xfId="0" applyNumberFormat="1" applyFont="1" applyFill="1" applyBorder="1" applyAlignment="1">
      <alignment horizontal="center" vertical="top" wrapText="1"/>
    </xf>
    <xf numFmtId="172" fontId="2" fillId="2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2" borderId="2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172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4" fillId="2" borderId="13" xfId="20" applyFont="1" applyFill="1" applyBorder="1" applyAlignment="1">
      <alignment horizontal="center" vertical="top" wrapText="1"/>
      <protection/>
    </xf>
    <xf numFmtId="0" fontId="4" fillId="2" borderId="12" xfId="2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 horizontal="center" wrapText="1"/>
    </xf>
  </cellXfs>
  <cellStyles count="12">
    <cellStyle name="Normal" xfId="0"/>
    <cellStyle name="Followed Hyperlink" xfId="15"/>
    <cellStyle name="Comma_IRBtemplate" xfId="16"/>
    <cellStyle name="Comma" xfId="17"/>
    <cellStyle name="Comma [0]" xfId="18"/>
    <cellStyle name="Hyperlink" xfId="19"/>
    <cellStyle name="Normal_QIS3 - op risk 15.4.02 DO NOT SHOW TO BANKS" xfId="20"/>
    <cellStyle name="Normal_QISAustria" xfId="21"/>
    <cellStyle name="Normal_scope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2143125</xdr:colOff>
      <xdr:row>1</xdr:row>
      <xdr:rowOff>142875</xdr:rowOff>
    </xdr:from>
    <xdr:to>
      <xdr:col>13</xdr:col>
      <xdr:colOff>390525</xdr:colOff>
      <xdr:row>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1563350" y="523875"/>
          <a:ext cx="2533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11</xdr:col>
      <xdr:colOff>533400</xdr:colOff>
      <xdr:row>33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3825" y="495300"/>
          <a:ext cx="7743825" cy="6029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Indicate any  notes here: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11.00390625" defaultRowHeight="15.75"/>
  <cols>
    <col min="1" max="16384" width="8.75390625" style="0" customWidth="1"/>
  </cols>
  <sheetData>
    <row r="1" spans="1:2" ht="15">
      <c r="A1">
        <v>0</v>
      </c>
      <c r="B1" t="s">
        <v>65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workbookViewId="0" topLeftCell="A1">
      <selection activeCell="B17" sqref="B17"/>
    </sheetView>
  </sheetViews>
  <sheetFormatPr defaultColWidth="11.00390625" defaultRowHeight="15.75"/>
  <cols>
    <col min="1" max="16384" width="8.75390625" style="0" customWidth="1"/>
  </cols>
  <sheetData>
    <row r="1" spans="1:12" ht="30">
      <c r="A1" s="508" t="s">
        <v>350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50"/>
    </row>
    <row r="2" spans="1:12" ht="15">
      <c r="A2" s="24"/>
      <c r="B2" s="8"/>
      <c r="C2" s="8"/>
      <c r="D2" s="8"/>
      <c r="E2" s="8"/>
      <c r="F2" s="8"/>
      <c r="G2" s="8"/>
      <c r="H2" s="8"/>
      <c r="I2" s="8"/>
      <c r="J2" s="8"/>
      <c r="K2" s="8"/>
      <c r="L2" s="11"/>
    </row>
    <row r="3" spans="1:12" ht="15">
      <c r="A3" s="24"/>
      <c r="B3" s="8"/>
      <c r="C3" s="8"/>
      <c r="D3" s="8"/>
      <c r="E3" s="8"/>
      <c r="F3" s="8"/>
      <c r="G3" s="8"/>
      <c r="H3" s="8"/>
      <c r="I3" s="8"/>
      <c r="J3" s="8"/>
      <c r="K3" s="8"/>
      <c r="L3" s="11"/>
    </row>
    <row r="4" spans="1:12" ht="15">
      <c r="A4" s="24"/>
      <c r="B4" s="8"/>
      <c r="C4" s="8"/>
      <c r="D4" s="8"/>
      <c r="E4" s="8"/>
      <c r="F4" s="8"/>
      <c r="G4" s="8"/>
      <c r="H4" s="8"/>
      <c r="I4" s="8"/>
      <c r="J4" s="8"/>
      <c r="K4" s="8"/>
      <c r="L4" s="11"/>
    </row>
    <row r="5" spans="1:12" ht="15">
      <c r="A5" s="24"/>
      <c r="B5" s="8"/>
      <c r="C5" s="8"/>
      <c r="D5" s="8"/>
      <c r="E5" s="8"/>
      <c r="F5" s="8"/>
      <c r="G5" s="8"/>
      <c r="H5" s="8"/>
      <c r="I5" s="8"/>
      <c r="J5" s="8"/>
      <c r="K5" s="8"/>
      <c r="L5" s="11"/>
    </row>
    <row r="6" spans="1:12" ht="15">
      <c r="A6" s="24"/>
      <c r="B6" s="8"/>
      <c r="C6" s="8"/>
      <c r="D6" s="8"/>
      <c r="E6" s="8"/>
      <c r="F6" s="8"/>
      <c r="G6" s="8"/>
      <c r="H6" s="8"/>
      <c r="I6" s="8"/>
      <c r="J6" s="8"/>
      <c r="K6" s="8"/>
      <c r="L6" s="11"/>
    </row>
    <row r="7" spans="1:12" ht="15">
      <c r="A7" s="24"/>
      <c r="B7" s="8"/>
      <c r="C7" s="8"/>
      <c r="D7" s="8"/>
      <c r="E7" s="8"/>
      <c r="F7" s="8"/>
      <c r="G7" s="8"/>
      <c r="H7" s="8"/>
      <c r="I7" s="8"/>
      <c r="J7" s="8"/>
      <c r="K7" s="8"/>
      <c r="L7" s="11"/>
    </row>
    <row r="8" spans="1:12" ht="15">
      <c r="A8" s="24"/>
      <c r="B8" s="8"/>
      <c r="C8" s="8"/>
      <c r="D8" s="8"/>
      <c r="E8" s="8"/>
      <c r="F8" s="8"/>
      <c r="G8" s="8"/>
      <c r="H8" s="8"/>
      <c r="I8" s="8"/>
      <c r="J8" s="8"/>
      <c r="K8" s="8"/>
      <c r="L8" s="11"/>
    </row>
    <row r="9" spans="1:12" ht="15">
      <c r="A9" s="24"/>
      <c r="B9" s="8"/>
      <c r="C9" s="8"/>
      <c r="D9" s="8"/>
      <c r="E9" s="8"/>
      <c r="F9" s="8"/>
      <c r="G9" s="8"/>
      <c r="H9" s="8"/>
      <c r="I9" s="8"/>
      <c r="J9" s="8"/>
      <c r="K9" s="8"/>
      <c r="L9" s="11"/>
    </row>
    <row r="10" spans="1:12" ht="15">
      <c r="A10" s="24"/>
      <c r="B10" s="8"/>
      <c r="C10" s="8"/>
      <c r="D10" s="8"/>
      <c r="E10" s="8"/>
      <c r="F10" s="8"/>
      <c r="G10" s="8"/>
      <c r="H10" s="8"/>
      <c r="I10" s="8"/>
      <c r="J10" s="8"/>
      <c r="K10" s="8"/>
      <c r="L10" s="11"/>
    </row>
    <row r="11" spans="1:12" ht="15">
      <c r="A11" s="24"/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</row>
    <row r="12" spans="1:12" ht="15">
      <c r="A12" s="24"/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</row>
    <row r="13" spans="1:12" ht="15">
      <c r="A13" s="24"/>
      <c r="B13" s="8"/>
      <c r="C13" s="8"/>
      <c r="D13" s="8"/>
      <c r="E13" s="8"/>
      <c r="F13" s="8"/>
      <c r="G13" s="8"/>
      <c r="H13" s="8"/>
      <c r="I13" s="8"/>
      <c r="J13" s="8"/>
      <c r="K13" s="8"/>
      <c r="L13" s="11"/>
    </row>
    <row r="14" spans="1:12" ht="15">
      <c r="A14" s="24"/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</row>
    <row r="15" spans="1:12" ht="15">
      <c r="A15" s="24"/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</row>
    <row r="16" spans="1:12" ht="15">
      <c r="A16" s="24"/>
      <c r="B16" s="8"/>
      <c r="C16" s="8"/>
      <c r="D16" s="8"/>
      <c r="E16" s="8"/>
      <c r="F16" s="8"/>
      <c r="G16" s="8"/>
      <c r="H16" s="8"/>
      <c r="I16" s="8"/>
      <c r="J16" s="8"/>
      <c r="K16" s="8"/>
      <c r="L16" s="11"/>
    </row>
    <row r="17" spans="1:12" ht="15">
      <c r="A17" s="24"/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</row>
    <row r="18" spans="1:12" ht="15">
      <c r="A18" s="24"/>
      <c r="B18" s="8"/>
      <c r="C18" s="8"/>
      <c r="D18" s="8"/>
      <c r="E18" s="8"/>
      <c r="F18" s="8"/>
      <c r="G18" s="8"/>
      <c r="H18" s="8"/>
      <c r="I18" s="8"/>
      <c r="J18" s="8"/>
      <c r="K18" s="8"/>
      <c r="L18" s="11"/>
    </row>
    <row r="19" spans="1:12" ht="15">
      <c r="A19" s="24"/>
      <c r="B19" s="8"/>
      <c r="C19" s="8"/>
      <c r="D19" s="8"/>
      <c r="E19" s="8"/>
      <c r="F19" s="8"/>
      <c r="G19" s="8"/>
      <c r="H19" s="8"/>
      <c r="I19" s="8"/>
      <c r="J19" s="8"/>
      <c r="K19" s="8"/>
      <c r="L19" s="11"/>
    </row>
    <row r="20" spans="1:12" ht="15">
      <c r="A20" s="24"/>
      <c r="B20" s="8"/>
      <c r="C20" s="8"/>
      <c r="D20" s="8"/>
      <c r="E20" s="8"/>
      <c r="F20" s="8"/>
      <c r="G20" s="8"/>
      <c r="H20" s="8"/>
      <c r="I20" s="8"/>
      <c r="J20" s="8"/>
      <c r="K20" s="8"/>
      <c r="L20" s="11"/>
    </row>
    <row r="21" spans="1:12" ht="15">
      <c r="A21" s="24"/>
      <c r="B21" s="8"/>
      <c r="C21" s="8"/>
      <c r="D21" s="8"/>
      <c r="E21" s="8"/>
      <c r="F21" s="8"/>
      <c r="G21" s="8"/>
      <c r="H21" s="8"/>
      <c r="I21" s="8"/>
      <c r="J21" s="8"/>
      <c r="K21" s="8"/>
      <c r="L21" s="11"/>
    </row>
    <row r="22" spans="1:12" ht="15">
      <c r="A22" s="24"/>
      <c r="B22" s="8"/>
      <c r="C22" s="8"/>
      <c r="D22" s="8"/>
      <c r="E22" s="8"/>
      <c r="F22" s="8"/>
      <c r="G22" s="8"/>
      <c r="H22" s="8"/>
      <c r="I22" s="8"/>
      <c r="J22" s="8"/>
      <c r="K22" s="8"/>
      <c r="L22" s="11"/>
    </row>
    <row r="23" spans="1:12" ht="15">
      <c r="A23" s="24"/>
      <c r="B23" s="8"/>
      <c r="C23" s="8"/>
      <c r="D23" s="8"/>
      <c r="E23" s="8"/>
      <c r="F23" s="8"/>
      <c r="G23" s="8"/>
      <c r="H23" s="8"/>
      <c r="I23" s="8"/>
      <c r="J23" s="8"/>
      <c r="K23" s="8"/>
      <c r="L23" s="11"/>
    </row>
    <row r="24" spans="1:12" ht="15">
      <c r="A24" s="24"/>
      <c r="B24" s="8"/>
      <c r="C24" s="8"/>
      <c r="D24" s="8"/>
      <c r="E24" s="8"/>
      <c r="F24" s="8"/>
      <c r="G24" s="8"/>
      <c r="H24" s="8"/>
      <c r="I24" s="8"/>
      <c r="J24" s="8"/>
      <c r="K24" s="8"/>
      <c r="L24" s="11"/>
    </row>
    <row r="25" spans="1:12" ht="15">
      <c r="A25" s="24"/>
      <c r="B25" s="8"/>
      <c r="C25" s="8"/>
      <c r="D25" s="8"/>
      <c r="E25" s="8"/>
      <c r="F25" s="8"/>
      <c r="G25" s="8"/>
      <c r="H25" s="8"/>
      <c r="I25" s="8"/>
      <c r="J25" s="8"/>
      <c r="K25" s="8"/>
      <c r="L25" s="11"/>
    </row>
    <row r="26" spans="1:12" ht="15">
      <c r="A26" s="24"/>
      <c r="B26" s="8"/>
      <c r="C26" s="8"/>
      <c r="D26" s="8"/>
      <c r="E26" s="8"/>
      <c r="F26" s="8"/>
      <c r="G26" s="8"/>
      <c r="H26" s="8"/>
      <c r="I26" s="8"/>
      <c r="J26" s="8"/>
      <c r="K26" s="8"/>
      <c r="L26" s="11"/>
    </row>
    <row r="27" spans="1:12" ht="15">
      <c r="A27" s="24"/>
      <c r="B27" s="8"/>
      <c r="C27" s="8"/>
      <c r="D27" s="8"/>
      <c r="E27" s="8"/>
      <c r="F27" s="8"/>
      <c r="G27" s="8"/>
      <c r="H27" s="8"/>
      <c r="I27" s="8"/>
      <c r="J27" s="8"/>
      <c r="K27" s="8"/>
      <c r="L27" s="11"/>
    </row>
    <row r="28" spans="1:12" ht="15">
      <c r="A28" s="24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</row>
    <row r="29" spans="1:12" ht="15">
      <c r="A29" s="24"/>
      <c r="B29" s="8"/>
      <c r="C29" s="8"/>
      <c r="D29" s="8"/>
      <c r="E29" s="8"/>
      <c r="F29" s="8"/>
      <c r="G29" s="8"/>
      <c r="H29" s="8"/>
      <c r="I29" s="8"/>
      <c r="J29" s="8"/>
      <c r="K29" s="8"/>
      <c r="L29" s="11"/>
    </row>
    <row r="30" spans="1:12" ht="15">
      <c r="A30" s="24"/>
      <c r="B30" s="8"/>
      <c r="C30" s="8"/>
      <c r="D30" s="8"/>
      <c r="E30" s="8"/>
      <c r="F30" s="8"/>
      <c r="G30" s="8"/>
      <c r="H30" s="8"/>
      <c r="I30" s="8"/>
      <c r="J30" s="8"/>
      <c r="K30" s="8"/>
      <c r="L30" s="11"/>
    </row>
    <row r="31" spans="1:12" ht="15">
      <c r="A31" s="24"/>
      <c r="B31" s="8"/>
      <c r="C31" s="8"/>
      <c r="D31" s="8"/>
      <c r="E31" s="8"/>
      <c r="F31" s="8"/>
      <c r="G31" s="8"/>
      <c r="H31" s="8"/>
      <c r="I31" s="8"/>
      <c r="J31" s="8"/>
      <c r="K31" s="8"/>
      <c r="L31" s="11"/>
    </row>
    <row r="32" spans="1:12" ht="15">
      <c r="A32" s="24"/>
      <c r="B32" s="8"/>
      <c r="C32" s="8"/>
      <c r="D32" s="8"/>
      <c r="E32" s="8"/>
      <c r="F32" s="8"/>
      <c r="G32" s="8"/>
      <c r="H32" s="8"/>
      <c r="I32" s="8"/>
      <c r="J32" s="8"/>
      <c r="K32" s="8"/>
      <c r="L32" s="11"/>
    </row>
    <row r="33" spans="1:12" ht="15">
      <c r="A33" s="24"/>
      <c r="B33" s="8"/>
      <c r="C33" s="8"/>
      <c r="D33" s="8"/>
      <c r="E33" s="8"/>
      <c r="F33" s="8"/>
      <c r="G33" s="8"/>
      <c r="H33" s="8"/>
      <c r="I33" s="8"/>
      <c r="J33" s="8"/>
      <c r="K33" s="8"/>
      <c r="L33" s="11"/>
    </row>
    <row r="34" spans="1:12" ht="1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</row>
  </sheetData>
  <printOptions/>
  <pageMargins left="0.75" right="0.75" top="1" bottom="1" header="0.5" footer="0.5"/>
  <pageSetup horizontalDpi="600" verticalDpi="600" orientation="landscape" paperSize="9" scale="56" r:id="rId2"/>
  <headerFooter alignWithMargins="0">
    <oddHeader>&amp;R&amp;"Arial,Regular"&amp;8&amp;D  &amp;T</oddHeader>
    <oddFooter>&amp;C&amp;"Arial,Regular"&amp;8Page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5"/>
  <sheetViews>
    <sheetView zoomScale="75" zoomScaleNormal="75" workbookViewId="0" topLeftCell="A76">
      <selection activeCell="F199" sqref="F199"/>
    </sheetView>
  </sheetViews>
  <sheetFormatPr defaultColWidth="11.00390625" defaultRowHeight="15.75"/>
  <cols>
    <col min="1" max="1" width="2.375" style="120" customWidth="1"/>
    <col min="2" max="3" width="2.625" style="120" customWidth="1"/>
    <col min="4" max="4" width="62.50390625" style="120" customWidth="1"/>
    <col min="5" max="5" width="17.375" style="120" customWidth="1"/>
    <col min="6" max="6" width="15.00390625" style="120" customWidth="1"/>
    <col min="7" max="7" width="15.25390625" style="120" customWidth="1"/>
    <col min="8" max="8" width="2.25390625" style="120" customWidth="1"/>
    <col min="9" max="16384" width="9.00390625" style="120" customWidth="1"/>
  </cols>
  <sheetData>
    <row r="1" spans="1:8" ht="30">
      <c r="A1" s="35" t="s">
        <v>128</v>
      </c>
      <c r="B1" s="163"/>
      <c r="C1" s="163"/>
      <c r="D1" s="163"/>
      <c r="E1" s="163"/>
      <c r="F1" s="163"/>
      <c r="G1" s="163"/>
      <c r="H1" s="164"/>
    </row>
    <row r="2" spans="1:8" ht="15">
      <c r="A2" s="17" t="s">
        <v>284</v>
      </c>
      <c r="B2" s="158"/>
      <c r="C2" s="158"/>
      <c r="D2" s="158"/>
      <c r="E2" s="158"/>
      <c r="F2" s="158"/>
      <c r="G2" s="158"/>
      <c r="H2" s="165"/>
    </row>
    <row r="3" spans="1:8" ht="15">
      <c r="A3" s="17"/>
      <c r="B3" s="158"/>
      <c r="C3" s="158"/>
      <c r="D3" s="158"/>
      <c r="E3" s="158"/>
      <c r="F3" s="158"/>
      <c r="G3" s="158"/>
      <c r="H3" s="165"/>
    </row>
    <row r="4" spans="1:8" ht="12.75">
      <c r="A4" s="53"/>
      <c r="B4" s="39" t="s">
        <v>285</v>
      </c>
      <c r="C4" s="124"/>
      <c r="D4" s="200"/>
      <c r="E4" s="254"/>
      <c r="F4" s="158"/>
      <c r="G4" s="158"/>
      <c r="H4" s="165"/>
    </row>
    <row r="5" spans="1:8" ht="12.75">
      <c r="A5" s="53"/>
      <c r="B5" s="57" t="s">
        <v>119</v>
      </c>
      <c r="C5" s="128"/>
      <c r="D5" s="255"/>
      <c r="E5" s="263"/>
      <c r="F5" s="158"/>
      <c r="G5" s="158"/>
      <c r="H5" s="165"/>
    </row>
    <row r="6" spans="1:8" ht="12.75">
      <c r="A6" s="53"/>
      <c r="B6" s="57" t="s">
        <v>49</v>
      </c>
      <c r="C6" s="128"/>
      <c r="D6" s="255"/>
      <c r="E6" s="264"/>
      <c r="F6" s="158"/>
      <c r="G6" s="158"/>
      <c r="H6" s="165"/>
    </row>
    <row r="7" spans="1:8" ht="15">
      <c r="A7" s="17"/>
      <c r="B7" s="248" t="s">
        <v>48</v>
      </c>
      <c r="C7" s="158"/>
      <c r="D7" s="158"/>
      <c r="E7" s="158"/>
      <c r="F7" s="158"/>
      <c r="G7" s="158"/>
      <c r="H7" s="165"/>
    </row>
    <row r="8" spans="1:8" ht="15">
      <c r="A8" s="17"/>
      <c r="B8" s="158"/>
      <c r="C8" s="158"/>
      <c r="D8" s="158"/>
      <c r="E8" s="158"/>
      <c r="F8" s="158"/>
      <c r="G8" s="158"/>
      <c r="H8" s="165"/>
    </row>
    <row r="9" spans="1:8" ht="15">
      <c r="A9" s="116" t="s">
        <v>4</v>
      </c>
      <c r="B9" s="196"/>
      <c r="C9" s="196"/>
      <c r="D9" s="196"/>
      <c r="E9" s="196"/>
      <c r="F9" s="196"/>
      <c r="G9" s="196"/>
      <c r="H9" s="168"/>
    </row>
    <row r="10" spans="1:8" ht="15">
      <c r="A10" s="17"/>
      <c r="B10" s="158"/>
      <c r="C10" s="158"/>
      <c r="D10" s="158"/>
      <c r="E10" s="158"/>
      <c r="F10" s="158"/>
      <c r="G10" s="158"/>
      <c r="H10" s="165"/>
    </row>
    <row r="11" spans="1:8" ht="12.75">
      <c r="A11" s="61"/>
      <c r="B11" s="158"/>
      <c r="C11" s="158"/>
      <c r="D11" s="158"/>
      <c r="E11" s="158"/>
      <c r="F11" s="158"/>
      <c r="G11" s="158"/>
      <c r="H11" s="165"/>
    </row>
    <row r="12" spans="1:8" ht="12.75">
      <c r="A12" s="61"/>
      <c r="B12" s="217"/>
      <c r="C12" s="218"/>
      <c r="D12" s="174"/>
      <c r="E12" s="219" t="s">
        <v>767</v>
      </c>
      <c r="F12" s="224"/>
      <c r="G12" s="158"/>
      <c r="H12" s="165"/>
    </row>
    <row r="13" spans="1:8" ht="12.75">
      <c r="A13" s="61"/>
      <c r="B13" s="220" t="s">
        <v>125</v>
      </c>
      <c r="C13" s="196"/>
      <c r="D13" s="168"/>
      <c r="E13" s="221"/>
      <c r="F13" s="47"/>
      <c r="G13" s="158"/>
      <c r="H13" s="165"/>
    </row>
    <row r="14" spans="1:8" ht="12.75">
      <c r="A14" s="61"/>
      <c r="B14" s="159" t="s">
        <v>802</v>
      </c>
      <c r="C14" s="158"/>
      <c r="D14" s="165"/>
      <c r="E14" s="295">
        <f>F54</f>
        <v>0</v>
      </c>
      <c r="F14" s="273"/>
      <c r="G14" s="158"/>
      <c r="H14" s="165"/>
    </row>
    <row r="15" spans="1:8" ht="12.75">
      <c r="A15" s="61"/>
      <c r="B15" s="159" t="s">
        <v>803</v>
      </c>
      <c r="C15" s="158"/>
      <c r="D15" s="165"/>
      <c r="E15" s="308">
        <f>F57</f>
        <v>0</v>
      </c>
      <c r="F15" s="311"/>
      <c r="G15" s="158"/>
      <c r="H15" s="165"/>
    </row>
    <row r="16" spans="1:8" ht="12.75">
      <c r="A16" s="61"/>
      <c r="B16" s="159" t="s">
        <v>684</v>
      </c>
      <c r="C16" s="158"/>
      <c r="D16" s="165"/>
      <c r="E16" s="308">
        <f>F62</f>
        <v>0</v>
      </c>
      <c r="F16" s="311"/>
      <c r="G16" s="158"/>
      <c r="H16" s="165"/>
    </row>
    <row r="17" spans="1:8" ht="12.75">
      <c r="A17" s="61"/>
      <c r="B17" s="159" t="s">
        <v>685</v>
      </c>
      <c r="C17" s="158"/>
      <c r="D17" s="165"/>
      <c r="E17" s="336">
        <f>F83</f>
        <v>0</v>
      </c>
      <c r="F17" s="311"/>
      <c r="G17" s="158"/>
      <c r="H17" s="165"/>
    </row>
    <row r="18" spans="1:8" ht="12.75">
      <c r="A18" s="61"/>
      <c r="B18" s="159" t="s">
        <v>686</v>
      </c>
      <c r="C18" s="158"/>
      <c r="D18" s="165"/>
      <c r="E18" s="308">
        <f>F99</f>
        <v>0</v>
      </c>
      <c r="F18" s="311"/>
      <c r="G18" s="158"/>
      <c r="H18" s="165"/>
    </row>
    <row r="19" spans="1:8" ht="12.75">
      <c r="A19" s="61"/>
      <c r="B19" s="220" t="s">
        <v>126</v>
      </c>
      <c r="C19" s="196"/>
      <c r="D19" s="168"/>
      <c r="E19" s="310"/>
      <c r="F19" s="311"/>
      <c r="G19" s="158"/>
      <c r="H19" s="165"/>
    </row>
    <row r="20" spans="1:8" ht="12.75">
      <c r="A20" s="61"/>
      <c r="B20" s="159" t="s">
        <v>281</v>
      </c>
      <c r="C20" s="158"/>
      <c r="D20" s="165"/>
      <c r="E20" s="308">
        <f>F140</f>
        <v>0</v>
      </c>
      <c r="F20" s="311"/>
      <c r="G20" s="158"/>
      <c r="H20" s="165"/>
    </row>
    <row r="21" spans="1:8" ht="12.75">
      <c r="A21" s="61"/>
      <c r="B21" s="197" t="s">
        <v>701</v>
      </c>
      <c r="C21" s="198"/>
      <c r="D21" s="186"/>
      <c r="E21" s="309">
        <f>F146</f>
        <v>0</v>
      </c>
      <c r="F21" s="311"/>
      <c r="G21" s="158"/>
      <c r="H21" s="165"/>
    </row>
    <row r="22" spans="1:8" ht="12.75">
      <c r="A22" s="61"/>
      <c r="B22" s="157" t="s">
        <v>127</v>
      </c>
      <c r="C22" s="158"/>
      <c r="D22" s="165"/>
      <c r="E22" s="308"/>
      <c r="F22" s="311"/>
      <c r="G22" s="158"/>
      <c r="H22" s="165"/>
    </row>
    <row r="23" spans="1:8" ht="12.75">
      <c r="A23" s="61"/>
      <c r="B23" s="159" t="s">
        <v>1</v>
      </c>
      <c r="C23" s="158"/>
      <c r="D23" s="165"/>
      <c r="E23" s="308">
        <f>F189</f>
        <v>0</v>
      </c>
      <c r="F23" s="311"/>
      <c r="G23" s="158"/>
      <c r="H23" s="165"/>
    </row>
    <row r="24" spans="1:8" ht="12.75">
      <c r="A24" s="61"/>
      <c r="B24" s="159" t="s">
        <v>2</v>
      </c>
      <c r="C24" s="158"/>
      <c r="D24" s="165"/>
      <c r="E24" s="308">
        <f>F209</f>
        <v>0</v>
      </c>
      <c r="F24" s="311"/>
      <c r="G24" s="158"/>
      <c r="H24" s="165"/>
    </row>
    <row r="25" spans="1:8" ht="12.75">
      <c r="A25" s="61"/>
      <c r="B25" s="197" t="s">
        <v>702</v>
      </c>
      <c r="C25" s="198"/>
      <c r="D25" s="186"/>
      <c r="E25" s="309">
        <f>F221</f>
        <v>0</v>
      </c>
      <c r="F25" s="311"/>
      <c r="G25" s="158"/>
      <c r="H25" s="165"/>
    </row>
    <row r="26" spans="1:8" ht="12.75">
      <c r="A26" s="61"/>
      <c r="B26" s="158"/>
      <c r="C26" s="158"/>
      <c r="D26" s="158"/>
      <c r="E26" s="308"/>
      <c r="F26" s="311"/>
      <c r="G26" s="158"/>
      <c r="H26" s="165"/>
    </row>
    <row r="27" spans="1:8" ht="15">
      <c r="A27" s="61"/>
      <c r="B27" s="195" t="s">
        <v>5</v>
      </c>
      <c r="C27" s="196"/>
      <c r="D27" s="168"/>
      <c r="E27" s="310">
        <f>E14+E15+E16+E20+E23+E24</f>
        <v>0</v>
      </c>
      <c r="F27" s="311"/>
      <c r="G27" s="158"/>
      <c r="H27" s="165"/>
    </row>
    <row r="28" spans="1:8" ht="15">
      <c r="A28" s="61"/>
      <c r="B28" s="160" t="s">
        <v>237</v>
      </c>
      <c r="C28" s="158"/>
      <c r="D28" s="165"/>
      <c r="E28" s="308">
        <f>E17+E21+E25</f>
        <v>0</v>
      </c>
      <c r="F28" s="311"/>
      <c r="G28" s="158"/>
      <c r="H28" s="165"/>
    </row>
    <row r="29" spans="1:8" ht="15">
      <c r="A29" s="61"/>
      <c r="B29" s="222" t="s">
        <v>6</v>
      </c>
      <c r="C29" s="198"/>
      <c r="D29" s="186"/>
      <c r="E29" s="312">
        <f>IF(SUM(E27:E28)=0,0,E27/SUM(E27:E28))</f>
        <v>0</v>
      </c>
      <c r="F29" s="561"/>
      <c r="G29" s="158"/>
      <c r="H29" s="165"/>
    </row>
    <row r="30" spans="1:8" ht="12.75">
      <c r="A30" s="58"/>
      <c r="B30" s="198"/>
      <c r="C30" s="198"/>
      <c r="D30" s="198"/>
      <c r="E30" s="198"/>
      <c r="F30" s="198"/>
      <c r="G30" s="198"/>
      <c r="H30" s="186"/>
    </row>
    <row r="31" spans="1:8" ht="15">
      <c r="A31" s="160" t="s">
        <v>559</v>
      </c>
      <c r="B31" s="158"/>
      <c r="C31" s="158"/>
      <c r="D31" s="158"/>
      <c r="E31" s="158"/>
      <c r="F31" s="158"/>
      <c r="G31" s="158"/>
      <c r="H31" s="11"/>
    </row>
    <row r="32" spans="1:8" ht="12.75">
      <c r="A32" s="159"/>
      <c r="B32" s="158"/>
      <c r="C32" s="158"/>
      <c r="D32" s="158"/>
      <c r="E32" s="158"/>
      <c r="F32" s="158"/>
      <c r="G32" s="158"/>
      <c r="H32" s="207"/>
    </row>
    <row r="33" spans="1:8" ht="15">
      <c r="A33" s="159"/>
      <c r="B33" s="166" t="s">
        <v>802</v>
      </c>
      <c r="C33" s="166"/>
      <c r="D33" s="158"/>
      <c r="E33" s="158"/>
      <c r="F33" s="158"/>
      <c r="G33" s="158"/>
      <c r="H33" s="207"/>
    </row>
    <row r="34" spans="1:8" ht="12.75">
      <c r="A34" s="159"/>
      <c r="B34" s="167"/>
      <c r="C34" s="196"/>
      <c r="D34" s="168"/>
      <c r="E34" s="718"/>
      <c r="F34" s="718"/>
      <c r="G34" s="719"/>
      <c r="H34" s="207"/>
    </row>
    <row r="35" spans="1:8" ht="12.75">
      <c r="A35" s="159"/>
      <c r="B35" s="159"/>
      <c r="C35" s="158"/>
      <c r="D35" s="165"/>
      <c r="E35" s="169" t="s">
        <v>129</v>
      </c>
      <c r="F35" s="170"/>
      <c r="G35" s="171"/>
      <c r="H35" s="207"/>
    </row>
    <row r="36" spans="1:8" ht="12.75">
      <c r="A36" s="159"/>
      <c r="B36" s="172"/>
      <c r="C36" s="210"/>
      <c r="D36" s="173"/>
      <c r="E36" s="174" t="s">
        <v>752</v>
      </c>
      <c r="F36" s="175" t="s">
        <v>753</v>
      </c>
      <c r="G36" s="175" t="s">
        <v>764</v>
      </c>
      <c r="H36" s="207"/>
    </row>
    <row r="37" spans="1:8" ht="12.75">
      <c r="A37" s="159"/>
      <c r="B37" s="159" t="s">
        <v>322</v>
      </c>
      <c r="C37" s="177"/>
      <c r="D37" s="236"/>
      <c r="E37" s="302">
        <f>SUM(E38:E39)</f>
        <v>0</v>
      </c>
      <c r="F37" s="302">
        <f>SUM(F38:F39)</f>
        <v>0</v>
      </c>
      <c r="G37" s="314">
        <f>E37-F37</f>
        <v>0</v>
      </c>
      <c r="H37" s="600"/>
    </row>
    <row r="38" spans="1:8" ht="12.75">
      <c r="A38" s="5"/>
      <c r="B38" s="238"/>
      <c r="C38" s="16" t="s">
        <v>181</v>
      </c>
      <c r="D38" s="40"/>
      <c r="E38" s="266"/>
      <c r="F38" s="313"/>
      <c r="G38" s="314">
        <f>E38-F38</f>
        <v>0</v>
      </c>
      <c r="H38" s="600"/>
    </row>
    <row r="39" spans="1:8" ht="12.75">
      <c r="A39" s="5"/>
      <c r="B39" s="237"/>
      <c r="C39" s="9" t="s">
        <v>406</v>
      </c>
      <c r="D39" s="40"/>
      <c r="E39" s="302"/>
      <c r="F39" s="316"/>
      <c r="G39" s="316"/>
      <c r="H39" s="600"/>
    </row>
    <row r="40" spans="1:8" ht="12.75">
      <c r="A40" s="5"/>
      <c r="B40" s="237" t="s">
        <v>690</v>
      </c>
      <c r="C40" s="9"/>
      <c r="D40" s="12"/>
      <c r="E40" s="266"/>
      <c r="F40" s="313"/>
      <c r="G40" s="314">
        <f>E40-F40</f>
        <v>0</v>
      </c>
      <c r="H40" s="600"/>
    </row>
    <row r="41" spans="1:8" ht="12.75">
      <c r="A41" s="5"/>
      <c r="B41" s="237" t="s">
        <v>280</v>
      </c>
      <c r="C41" s="9"/>
      <c r="D41" s="12"/>
      <c r="E41" s="266"/>
      <c r="F41" s="313"/>
      <c r="G41" s="314">
        <f>E41-F41</f>
        <v>0</v>
      </c>
      <c r="H41" s="600"/>
    </row>
    <row r="42" spans="1:8" ht="12.75">
      <c r="A42" s="5"/>
      <c r="B42" s="13" t="s">
        <v>235</v>
      </c>
      <c r="C42" s="9"/>
      <c r="D42" s="12"/>
      <c r="E42" s="268">
        <f>SUM(E43:E45)</f>
        <v>0</v>
      </c>
      <c r="F42" s="268">
        <f>SUM(F43:F45)</f>
        <v>0</v>
      </c>
      <c r="G42" s="268">
        <f>SUM(G43:G45)</f>
        <v>0</v>
      </c>
      <c r="H42" s="600"/>
    </row>
    <row r="43" spans="1:8" ht="12.75">
      <c r="A43" s="5"/>
      <c r="B43" s="176"/>
      <c r="C43" s="16" t="s">
        <v>694</v>
      </c>
      <c r="D43" s="40"/>
      <c r="E43" s="266"/>
      <c r="F43" s="313"/>
      <c r="G43" s="314">
        <f aca="true" t="shared" si="0" ref="G43:G49">E43-F43</f>
        <v>0</v>
      </c>
      <c r="H43" s="600"/>
    </row>
    <row r="44" spans="1:8" ht="12.75">
      <c r="A44" s="5"/>
      <c r="B44" s="176"/>
      <c r="C44" s="16" t="s">
        <v>180</v>
      </c>
      <c r="D44" s="40"/>
      <c r="E44" s="266"/>
      <c r="F44" s="313"/>
      <c r="G44" s="314">
        <f t="shared" si="0"/>
        <v>0</v>
      </c>
      <c r="H44" s="600"/>
    </row>
    <row r="45" spans="1:8" ht="12.75">
      <c r="A45" s="5"/>
      <c r="B45" s="176"/>
      <c r="C45" s="16" t="s">
        <v>407</v>
      </c>
      <c r="D45" s="40"/>
      <c r="E45" s="302"/>
      <c r="F45" s="316"/>
      <c r="G45" s="316"/>
      <c r="H45" s="600"/>
    </row>
    <row r="46" spans="1:8" ht="12.75">
      <c r="A46" s="5"/>
      <c r="B46" s="176" t="s">
        <v>529</v>
      </c>
      <c r="C46" s="16"/>
      <c r="D46" s="40"/>
      <c r="E46" s="268">
        <f>SUM(E47:E48)</f>
        <v>0</v>
      </c>
      <c r="F46" s="268">
        <f>SUM(F47:F48)</f>
        <v>0</v>
      </c>
      <c r="G46" s="268">
        <f>SUM(G47:G48)</f>
        <v>0</v>
      </c>
      <c r="H46" s="600"/>
    </row>
    <row r="47" spans="1:8" ht="12.75">
      <c r="A47" s="5"/>
      <c r="B47" s="176"/>
      <c r="C47" s="16" t="s">
        <v>669</v>
      </c>
      <c r="D47" s="40"/>
      <c r="E47" s="266"/>
      <c r="F47" s="313"/>
      <c r="G47" s="314">
        <f t="shared" si="0"/>
        <v>0</v>
      </c>
      <c r="H47" s="600"/>
    </row>
    <row r="48" spans="1:8" ht="12.75">
      <c r="A48" s="5"/>
      <c r="B48" s="176"/>
      <c r="C48" s="16" t="s">
        <v>670</v>
      </c>
      <c r="D48" s="40"/>
      <c r="E48" s="266"/>
      <c r="F48" s="313"/>
      <c r="G48" s="314">
        <f t="shared" si="0"/>
        <v>0</v>
      </c>
      <c r="H48" s="600"/>
    </row>
    <row r="49" spans="1:8" ht="12.75">
      <c r="A49" s="5"/>
      <c r="B49" s="176" t="s">
        <v>754</v>
      </c>
      <c r="C49" s="16"/>
      <c r="D49" s="40"/>
      <c r="E49" s="266"/>
      <c r="F49" s="313"/>
      <c r="G49" s="314">
        <f t="shared" si="0"/>
        <v>0</v>
      </c>
      <c r="H49" s="600"/>
    </row>
    <row r="50" spans="1:8" ht="12.75">
      <c r="A50" s="5"/>
      <c r="B50" s="176" t="s">
        <v>408</v>
      </c>
      <c r="C50" s="261"/>
      <c r="D50" s="12"/>
      <c r="E50" s="302"/>
      <c r="F50" s="316"/>
      <c r="G50" s="316"/>
      <c r="H50" s="600"/>
    </row>
    <row r="51" spans="1:8" ht="12.75">
      <c r="A51" s="5"/>
      <c r="B51" s="176" t="s">
        <v>409</v>
      </c>
      <c r="C51" s="261"/>
      <c r="D51" s="12"/>
      <c r="E51" s="302"/>
      <c r="F51" s="316"/>
      <c r="G51" s="316"/>
      <c r="H51" s="600"/>
    </row>
    <row r="52" spans="1:8" ht="12.75">
      <c r="A52" s="5"/>
      <c r="B52" s="176"/>
      <c r="C52" s="163" t="s">
        <v>642</v>
      </c>
      <c r="D52" s="12"/>
      <c r="E52" s="302"/>
      <c r="F52" s="316"/>
      <c r="G52" s="316"/>
      <c r="H52" s="600"/>
    </row>
    <row r="53" spans="1:8" ht="12.75">
      <c r="A53" s="5"/>
      <c r="B53" s="176"/>
      <c r="C53" s="163" t="s">
        <v>643</v>
      </c>
      <c r="D53" s="12"/>
      <c r="E53" s="302"/>
      <c r="F53" s="316"/>
      <c r="G53" s="316"/>
      <c r="H53" s="600"/>
    </row>
    <row r="54" spans="1:8" ht="12.75">
      <c r="A54" s="5"/>
      <c r="B54" s="715" t="s">
        <v>800</v>
      </c>
      <c r="C54" s="716"/>
      <c r="D54" s="717"/>
      <c r="E54" s="315">
        <f>SUM(E38:E42,E46,E49,E50,E51)</f>
        <v>0</v>
      </c>
      <c r="F54" s="315">
        <f>SUM(F38:F42,F46,F49,F50,F51)</f>
        <v>0</v>
      </c>
      <c r="G54" s="315">
        <f>SUM(G38:G42,G46,G49,G50,G51)</f>
        <v>0</v>
      </c>
      <c r="H54" s="600"/>
    </row>
    <row r="55" spans="1:8" ht="12.75" customHeight="1">
      <c r="A55" s="159"/>
      <c r="B55" s="158"/>
      <c r="C55" s="158"/>
      <c r="D55" s="158"/>
      <c r="E55" s="158"/>
      <c r="F55" s="158"/>
      <c r="G55" s="158"/>
      <c r="H55" s="207"/>
    </row>
    <row r="56" spans="1:8" ht="15">
      <c r="A56" s="159"/>
      <c r="B56" s="166" t="s">
        <v>803</v>
      </c>
      <c r="C56" s="166"/>
      <c r="D56" s="177"/>
      <c r="E56" s="184"/>
      <c r="F56" s="183"/>
      <c r="G56" s="183"/>
      <c r="H56" s="207"/>
    </row>
    <row r="57" spans="1:8" ht="12.75">
      <c r="A57" s="159"/>
      <c r="B57" s="140" t="s">
        <v>325</v>
      </c>
      <c r="C57" s="140"/>
      <c r="D57" s="140"/>
      <c r="E57" s="302">
        <f>SUM(E58:E59)</f>
        <v>0</v>
      </c>
      <c r="F57" s="302">
        <f>SUM(F58:F59)</f>
        <v>0</v>
      </c>
      <c r="G57" s="314">
        <f>E57-F57</f>
        <v>0</v>
      </c>
      <c r="H57" s="207"/>
    </row>
    <row r="58" spans="1:8" ht="12.75">
      <c r="A58" s="159"/>
      <c r="B58" s="140" t="s">
        <v>723</v>
      </c>
      <c r="C58" s="140"/>
      <c r="D58" s="140"/>
      <c r="E58" s="266"/>
      <c r="F58" s="313"/>
      <c r="G58" s="314">
        <f>E58-F58</f>
        <v>0</v>
      </c>
      <c r="H58" s="207"/>
    </row>
    <row r="59" spans="1:8" ht="12.75">
      <c r="A59" s="159"/>
      <c r="B59" s="140" t="s">
        <v>722</v>
      </c>
      <c r="C59" s="140"/>
      <c r="D59" s="140"/>
      <c r="E59" s="266"/>
      <c r="F59" s="313"/>
      <c r="G59" s="314">
        <f>E59-F59</f>
        <v>0</v>
      </c>
      <c r="H59" s="207"/>
    </row>
    <row r="60" spans="1:8" ht="12.75">
      <c r="A60" s="159"/>
      <c r="B60" s="158"/>
      <c r="C60" s="158"/>
      <c r="D60" s="158"/>
      <c r="E60" s="158"/>
      <c r="F60" s="158"/>
      <c r="G60" s="158"/>
      <c r="H60" s="165"/>
    </row>
    <row r="61" spans="1:8" ht="15">
      <c r="A61" s="159"/>
      <c r="B61" s="166" t="s">
        <v>684</v>
      </c>
      <c r="C61" s="158"/>
      <c r="D61" s="158"/>
      <c r="E61" s="158"/>
      <c r="F61" s="158"/>
      <c r="G61" s="158"/>
      <c r="H61" s="165"/>
    </row>
    <row r="62" spans="1:8" ht="12.75">
      <c r="A62" s="159"/>
      <c r="B62" s="176" t="s">
        <v>700</v>
      </c>
      <c r="C62" s="16"/>
      <c r="D62" s="40"/>
      <c r="E62" s="266"/>
      <c r="F62" s="313"/>
      <c r="G62" s="314">
        <f>E62-F62</f>
        <v>0</v>
      </c>
      <c r="H62" s="207"/>
    </row>
    <row r="63" spans="1:8" ht="12.75">
      <c r="A63" s="159"/>
      <c r="B63" s="158"/>
      <c r="C63" s="158"/>
      <c r="D63" s="158"/>
      <c r="E63" s="158"/>
      <c r="F63" s="158"/>
      <c r="G63" s="158"/>
      <c r="H63" s="165"/>
    </row>
    <row r="64" spans="1:8" ht="15">
      <c r="A64" s="159"/>
      <c r="B64" s="166" t="s">
        <v>685</v>
      </c>
      <c r="C64" s="166"/>
      <c r="D64" s="158"/>
      <c r="E64" s="158"/>
      <c r="F64" s="158"/>
      <c r="G64" s="158"/>
      <c r="H64" s="165"/>
    </row>
    <row r="65" spans="1:8" ht="12.75">
      <c r="A65" s="159"/>
      <c r="B65" s="178"/>
      <c r="C65" s="163"/>
      <c r="D65" s="179"/>
      <c r="E65" s="161" t="s">
        <v>752</v>
      </c>
      <c r="F65" s="175" t="s">
        <v>753</v>
      </c>
      <c r="G65" s="175" t="s">
        <v>764</v>
      </c>
      <c r="H65" s="601"/>
    </row>
    <row r="66" spans="1:8" ht="12.75">
      <c r="A66" s="159"/>
      <c r="B66" s="159" t="s">
        <v>322</v>
      </c>
      <c r="C66" s="177"/>
      <c r="D66" s="236"/>
      <c r="E66" s="302">
        <f>SUM(E67:E68)</f>
        <v>0</v>
      </c>
      <c r="F66" s="302">
        <f>SUM(F67:F68)</f>
        <v>0</v>
      </c>
      <c r="G66" s="302">
        <f>SUM(G67:G68)</f>
        <v>0</v>
      </c>
      <c r="H66" s="207"/>
    </row>
    <row r="67" spans="1:8" ht="12.75">
      <c r="A67" s="5"/>
      <c r="B67" s="238"/>
      <c r="C67" s="16" t="s">
        <v>181</v>
      </c>
      <c r="D67" s="40"/>
      <c r="E67" s="266"/>
      <c r="F67" s="313"/>
      <c r="G67" s="314">
        <f>E67-F67</f>
        <v>0</v>
      </c>
      <c r="H67" s="207"/>
    </row>
    <row r="68" spans="1:8" ht="12.75">
      <c r="A68" s="5"/>
      <c r="B68" s="237"/>
      <c r="C68" s="9" t="s">
        <v>412</v>
      </c>
      <c r="D68" s="40"/>
      <c r="E68" s="302"/>
      <c r="F68" s="316"/>
      <c r="G68" s="316"/>
      <c r="H68" s="207"/>
    </row>
    <row r="69" spans="1:8" ht="12.75">
      <c r="A69" s="159"/>
      <c r="B69" s="50" t="s">
        <v>690</v>
      </c>
      <c r="C69" s="50"/>
      <c r="D69" s="50"/>
      <c r="E69" s="313"/>
      <c r="F69" s="313"/>
      <c r="G69" s="314">
        <f aca="true" t="shared" si="1" ref="G69:G82">E69-F69</f>
        <v>0</v>
      </c>
      <c r="H69" s="165"/>
    </row>
    <row r="70" spans="1:8" ht="12.75">
      <c r="A70" s="159"/>
      <c r="B70" s="725" t="s">
        <v>280</v>
      </c>
      <c r="C70" s="726"/>
      <c r="D70" s="727"/>
      <c r="E70" s="313"/>
      <c r="F70" s="313"/>
      <c r="G70" s="314">
        <f t="shared" si="1"/>
        <v>0</v>
      </c>
      <c r="H70" s="165"/>
    </row>
    <row r="71" spans="1:8" ht="12.75">
      <c r="A71" s="159"/>
      <c r="B71" s="176" t="s">
        <v>235</v>
      </c>
      <c r="C71" s="16"/>
      <c r="D71" s="40"/>
      <c r="E71" s="314">
        <f>SUM(E72:E74)</f>
        <v>0</v>
      </c>
      <c r="F71" s="314">
        <f>SUM(F72:F74)</f>
        <v>0</v>
      </c>
      <c r="G71" s="268">
        <f>SUM(G72:G74)</f>
        <v>0</v>
      </c>
      <c r="H71" s="165"/>
    </row>
    <row r="72" spans="1:8" ht="12.75">
      <c r="A72" s="159"/>
      <c r="B72" s="176"/>
      <c r="C72" s="16" t="s">
        <v>694</v>
      </c>
      <c r="D72" s="40"/>
      <c r="E72" s="313"/>
      <c r="F72" s="313"/>
      <c r="G72" s="314">
        <f t="shared" si="1"/>
        <v>0</v>
      </c>
      <c r="H72" s="165"/>
    </row>
    <row r="73" spans="1:8" ht="12.75">
      <c r="A73" s="159"/>
      <c r="B73" s="176"/>
      <c r="C73" s="16" t="s">
        <v>180</v>
      </c>
      <c r="D73" s="40"/>
      <c r="E73" s="313"/>
      <c r="F73" s="313"/>
      <c r="G73" s="314">
        <f t="shared" si="1"/>
        <v>0</v>
      </c>
      <c r="H73" s="165"/>
    </row>
    <row r="74" spans="1:8" ht="12.75">
      <c r="A74" s="159"/>
      <c r="B74" s="176"/>
      <c r="C74" s="16" t="s">
        <v>407</v>
      </c>
      <c r="D74" s="40"/>
      <c r="E74" s="302"/>
      <c r="F74" s="316"/>
      <c r="G74" s="316"/>
      <c r="H74" s="165"/>
    </row>
    <row r="75" spans="1:8" ht="12.75">
      <c r="A75" s="159"/>
      <c r="B75" s="176" t="s">
        <v>236</v>
      </c>
      <c r="C75" s="176"/>
      <c r="D75" s="50"/>
      <c r="E75" s="313"/>
      <c r="F75" s="313"/>
      <c r="G75" s="314">
        <f t="shared" si="1"/>
        <v>0</v>
      </c>
      <c r="H75" s="165"/>
    </row>
    <row r="76" spans="1:8" ht="12.75">
      <c r="A76" s="159"/>
      <c r="B76" s="176" t="s">
        <v>754</v>
      </c>
      <c r="C76" s="16"/>
      <c r="D76" s="40"/>
      <c r="E76" s="266"/>
      <c r="F76" s="313"/>
      <c r="G76" s="314">
        <f t="shared" si="1"/>
        <v>0</v>
      </c>
      <c r="H76" s="165"/>
    </row>
    <row r="77" spans="1:8" ht="12.75">
      <c r="A77" s="5"/>
      <c r="B77" s="176" t="s">
        <v>408</v>
      </c>
      <c r="C77" s="138"/>
      <c r="D77" s="12"/>
      <c r="E77" s="302"/>
      <c r="F77" s="316"/>
      <c r="G77" s="316"/>
      <c r="H77" s="207"/>
    </row>
    <row r="78" spans="1:8" ht="12.75">
      <c r="A78" s="5"/>
      <c r="B78" s="176" t="s">
        <v>409</v>
      </c>
      <c r="C78" s="261"/>
      <c r="D78" s="12"/>
      <c r="E78" s="302"/>
      <c r="F78" s="316"/>
      <c r="G78" s="316"/>
      <c r="H78" s="207"/>
    </row>
    <row r="79" spans="1:8" ht="12.75">
      <c r="A79" s="5"/>
      <c r="B79" s="176"/>
      <c r="C79" s="163" t="s">
        <v>642</v>
      </c>
      <c r="D79" s="12"/>
      <c r="E79" s="302"/>
      <c r="F79" s="316"/>
      <c r="G79" s="316"/>
      <c r="H79" s="207"/>
    </row>
    <row r="80" spans="1:8" ht="12.75">
      <c r="A80" s="5"/>
      <c r="B80" s="176"/>
      <c r="C80" s="163" t="s">
        <v>643</v>
      </c>
      <c r="D80" s="12"/>
      <c r="E80" s="302"/>
      <c r="F80" s="316"/>
      <c r="G80" s="316"/>
      <c r="H80" s="207"/>
    </row>
    <row r="81" spans="1:8" ht="12.75">
      <c r="A81" s="159"/>
      <c r="B81" s="140" t="s">
        <v>332</v>
      </c>
      <c r="C81" s="140"/>
      <c r="D81" s="140"/>
      <c r="E81" s="266"/>
      <c r="F81" s="313"/>
      <c r="G81" s="314">
        <f t="shared" si="1"/>
        <v>0</v>
      </c>
      <c r="H81" s="165"/>
    </row>
    <row r="82" spans="1:8" ht="12.75">
      <c r="A82" s="159"/>
      <c r="B82" s="178" t="s">
        <v>724</v>
      </c>
      <c r="C82" s="163"/>
      <c r="D82" s="164"/>
      <c r="E82" s="266"/>
      <c r="F82" s="313"/>
      <c r="G82" s="314">
        <f t="shared" si="1"/>
        <v>0</v>
      </c>
      <c r="H82" s="165"/>
    </row>
    <row r="83" spans="1:8" ht="12.75">
      <c r="A83" s="159"/>
      <c r="B83" s="715" t="s">
        <v>798</v>
      </c>
      <c r="C83" s="716"/>
      <c r="D83" s="717"/>
      <c r="E83" s="315">
        <f>SUM(E69:E71,E75:E78,E81:E82,E66)</f>
        <v>0</v>
      </c>
      <c r="F83" s="315">
        <f>SUM(F69:F71,F75:F78,F81:F82,F66)</f>
        <v>0</v>
      </c>
      <c r="G83" s="315">
        <f>SUM(G69:G71,G75:G78,G81:G82,G66)</f>
        <v>0</v>
      </c>
      <c r="H83" s="165"/>
    </row>
    <row r="84" spans="1:8" ht="12.75">
      <c r="A84" s="159"/>
      <c r="B84" s="6"/>
      <c r="C84" s="6"/>
      <c r="D84" s="6"/>
      <c r="E84" s="158"/>
      <c r="F84" s="158"/>
      <c r="G84" s="158"/>
      <c r="H84" s="165"/>
    </row>
    <row r="85" spans="1:8" ht="15">
      <c r="A85" s="159"/>
      <c r="B85" s="166" t="s">
        <v>686</v>
      </c>
      <c r="C85" s="166"/>
      <c r="D85" s="158"/>
      <c r="E85" s="158"/>
      <c r="F85" s="158"/>
      <c r="G85" s="158"/>
      <c r="H85" s="165"/>
    </row>
    <row r="86" spans="1:8" ht="12.75">
      <c r="A86" s="159"/>
      <c r="B86" s="180"/>
      <c r="C86" s="211"/>
      <c r="D86" s="179"/>
      <c r="E86" s="161" t="s">
        <v>752</v>
      </c>
      <c r="F86" s="123" t="s">
        <v>753</v>
      </c>
      <c r="G86" s="175" t="s">
        <v>764</v>
      </c>
      <c r="H86" s="601"/>
    </row>
    <row r="87" spans="1:8" ht="12.75">
      <c r="A87" s="159"/>
      <c r="B87" s="181" t="s">
        <v>756</v>
      </c>
      <c r="C87" s="181"/>
      <c r="D87" s="181"/>
      <c r="E87" s="313"/>
      <c r="F87" s="313"/>
      <c r="G87" s="314">
        <f aca="true" t="shared" si="2" ref="G87:G98">E87-F87</f>
        <v>0</v>
      </c>
      <c r="H87" s="165"/>
    </row>
    <row r="88" spans="1:8" ht="12.75">
      <c r="A88" s="159"/>
      <c r="B88" s="178" t="s">
        <v>757</v>
      </c>
      <c r="C88" s="163"/>
      <c r="D88" s="164"/>
      <c r="E88" s="313"/>
      <c r="F88" s="313"/>
      <c r="G88" s="314">
        <f t="shared" si="2"/>
        <v>0</v>
      </c>
      <c r="H88" s="165"/>
    </row>
    <row r="89" spans="1:8" ht="12.75">
      <c r="A89" s="159"/>
      <c r="B89" s="140" t="s">
        <v>704</v>
      </c>
      <c r="C89" s="140"/>
      <c r="D89" s="140"/>
      <c r="E89" s="313"/>
      <c r="F89" s="313"/>
      <c r="G89" s="314">
        <f t="shared" si="2"/>
        <v>0</v>
      </c>
      <c r="H89" s="165"/>
    </row>
    <row r="90" spans="1:8" ht="12.75">
      <c r="A90" s="159"/>
      <c r="B90" s="178" t="s">
        <v>434</v>
      </c>
      <c r="C90" s="163"/>
      <c r="D90" s="164"/>
      <c r="E90" s="314">
        <v>0</v>
      </c>
      <c r="F90" s="314">
        <v>0</v>
      </c>
      <c r="G90" s="314">
        <v>0</v>
      </c>
      <c r="H90" s="165"/>
    </row>
    <row r="91" spans="1:8" ht="12.75">
      <c r="A91" s="159"/>
      <c r="B91" s="178"/>
      <c r="C91" s="163" t="s">
        <v>433</v>
      </c>
      <c r="D91" s="164"/>
      <c r="E91" s="313"/>
      <c r="F91" s="313"/>
      <c r="G91" s="314">
        <f t="shared" si="2"/>
        <v>0</v>
      </c>
      <c r="H91" s="165"/>
    </row>
    <row r="92" spans="1:8" ht="12.75">
      <c r="A92" s="159"/>
      <c r="B92" s="178"/>
      <c r="C92" s="163" t="s">
        <v>435</v>
      </c>
      <c r="D92" s="164"/>
      <c r="E92" s="313"/>
      <c r="F92" s="313"/>
      <c r="G92" s="314">
        <f t="shared" si="2"/>
        <v>0</v>
      </c>
      <c r="H92" s="165"/>
    </row>
    <row r="93" spans="1:8" ht="12.75">
      <c r="A93" s="159"/>
      <c r="B93" s="140" t="s">
        <v>227</v>
      </c>
      <c r="C93" s="140"/>
      <c r="D93" s="140"/>
      <c r="E93" s="316">
        <f>SUM(E94:E95)</f>
        <v>0</v>
      </c>
      <c r="F93" s="316">
        <f>SUM(F94:F95)</f>
        <v>0</v>
      </c>
      <c r="G93" s="316">
        <f>SUM(G94:G95)</f>
        <v>0</v>
      </c>
      <c r="H93" s="165"/>
    </row>
    <row r="94" spans="1:8" ht="12.75">
      <c r="A94" s="159"/>
      <c r="B94" s="728"/>
      <c r="C94" s="729"/>
      <c r="D94" s="730"/>
      <c r="E94" s="313"/>
      <c r="F94" s="313"/>
      <c r="G94" s="314">
        <f t="shared" si="2"/>
        <v>0</v>
      </c>
      <c r="H94" s="165"/>
    </row>
    <row r="95" spans="1:8" ht="12.75">
      <c r="A95" s="159"/>
      <c r="B95" s="728"/>
      <c r="C95" s="729"/>
      <c r="D95" s="730"/>
      <c r="E95" s="313"/>
      <c r="F95" s="313"/>
      <c r="G95" s="314">
        <f t="shared" si="2"/>
        <v>0</v>
      </c>
      <c r="H95" s="165"/>
    </row>
    <row r="96" spans="1:8" ht="12.75">
      <c r="A96" s="159"/>
      <c r="B96" s="140" t="s">
        <v>758</v>
      </c>
      <c r="C96" s="140"/>
      <c r="D96" s="140"/>
      <c r="E96" s="313"/>
      <c r="F96" s="313"/>
      <c r="G96" s="314">
        <f t="shared" si="2"/>
        <v>0</v>
      </c>
      <c r="H96" s="165"/>
    </row>
    <row r="97" spans="1:8" ht="12.75">
      <c r="A97" s="159"/>
      <c r="B97" s="140" t="s">
        <v>114</v>
      </c>
      <c r="C97" s="140"/>
      <c r="D97" s="140"/>
      <c r="E97" s="313"/>
      <c r="F97" s="313"/>
      <c r="G97" s="314">
        <f t="shared" si="2"/>
        <v>0</v>
      </c>
      <c r="H97" s="165"/>
    </row>
    <row r="98" spans="1:8" ht="12.75">
      <c r="A98" s="159"/>
      <c r="B98" s="140" t="s">
        <v>797</v>
      </c>
      <c r="C98" s="140"/>
      <c r="D98" s="140"/>
      <c r="E98" s="266"/>
      <c r="F98" s="313"/>
      <c r="G98" s="314">
        <f t="shared" si="2"/>
        <v>0</v>
      </c>
      <c r="H98" s="165"/>
    </row>
    <row r="99" spans="1:8" ht="12.75">
      <c r="A99" s="159"/>
      <c r="B99" s="715" t="s">
        <v>799</v>
      </c>
      <c r="C99" s="716"/>
      <c r="D99" s="717"/>
      <c r="E99" s="315">
        <f>SUM(E87:E90,E93,E96:E98)</f>
        <v>0</v>
      </c>
      <c r="F99" s="315">
        <f>SUM(F87:F90,F93,F96:F98)</f>
        <v>0</v>
      </c>
      <c r="G99" s="315">
        <f>SUM(G87:G90,G93,G96:G98)</f>
        <v>0</v>
      </c>
      <c r="H99" s="165"/>
    </row>
    <row r="100" spans="1:8" ht="12.75">
      <c r="A100" s="159"/>
      <c r="B100" s="158"/>
      <c r="C100" s="158"/>
      <c r="D100" s="158"/>
      <c r="E100" s="158"/>
      <c r="F100" s="158"/>
      <c r="G100" s="158"/>
      <c r="H100" s="165"/>
    </row>
    <row r="101" spans="1:8" ht="15">
      <c r="A101" s="159"/>
      <c r="B101" s="166" t="s">
        <v>687</v>
      </c>
      <c r="C101" s="166"/>
      <c r="D101" s="158"/>
      <c r="E101" s="138"/>
      <c r="F101" s="158"/>
      <c r="G101" s="158"/>
      <c r="H101" s="165"/>
    </row>
    <row r="102" spans="1:8" s="139" customFormat="1" ht="15">
      <c r="A102" s="160"/>
      <c r="B102" s="214" t="s">
        <v>333</v>
      </c>
      <c r="C102" s="205"/>
      <c r="D102" s="215"/>
      <c r="E102" s="317">
        <f>F54+F57+F62+F83+F99</f>
        <v>0</v>
      </c>
      <c r="F102" s="166"/>
      <c r="G102" s="166"/>
      <c r="H102" s="185"/>
    </row>
    <row r="103" spans="1:8" ht="15">
      <c r="A103" s="21"/>
      <c r="B103" s="22"/>
      <c r="C103" s="22"/>
      <c r="D103" s="22"/>
      <c r="E103" s="162"/>
      <c r="F103" s="22"/>
      <c r="G103" s="22"/>
      <c r="H103" s="23"/>
    </row>
    <row r="104" spans="1:8" ht="15">
      <c r="A104" s="195" t="s">
        <v>336</v>
      </c>
      <c r="B104" s="196"/>
      <c r="C104" s="196"/>
      <c r="D104" s="196"/>
      <c r="E104" s="196"/>
      <c r="F104" s="196"/>
      <c r="G104" s="196"/>
      <c r="H104" s="168"/>
    </row>
    <row r="105" spans="1:8" ht="15">
      <c r="A105" s="160"/>
      <c r="B105" s="158"/>
      <c r="C105" s="158"/>
      <c r="D105" s="158"/>
      <c r="E105" s="158"/>
      <c r="F105" s="158"/>
      <c r="G105" s="158"/>
      <c r="H105" s="165"/>
    </row>
    <row r="106" spans="1:8" ht="15">
      <c r="A106" s="159"/>
      <c r="B106" s="166" t="s">
        <v>804</v>
      </c>
      <c r="C106" s="166"/>
      <c r="D106" s="158"/>
      <c r="E106" s="158"/>
      <c r="F106" s="158"/>
      <c r="G106" s="158"/>
      <c r="H106" s="165"/>
    </row>
    <row r="107" spans="1:8" ht="12.75">
      <c r="A107" s="159"/>
      <c r="B107" s="167"/>
      <c r="C107" s="196"/>
      <c r="D107" s="168"/>
      <c r="E107" s="718"/>
      <c r="F107" s="718"/>
      <c r="G107" s="719"/>
      <c r="H107" s="207"/>
    </row>
    <row r="108" spans="1:8" ht="12.75">
      <c r="A108" s="159"/>
      <c r="B108" s="159"/>
      <c r="C108" s="158"/>
      <c r="D108" s="165"/>
      <c r="E108" s="169" t="s">
        <v>129</v>
      </c>
      <c r="F108" s="170"/>
      <c r="G108" s="171"/>
      <c r="H108" s="207"/>
    </row>
    <row r="109" spans="1:8" ht="12.75">
      <c r="A109" s="159"/>
      <c r="B109" s="193"/>
      <c r="C109" s="208"/>
      <c r="D109" s="173"/>
      <c r="E109" s="174" t="s">
        <v>752</v>
      </c>
      <c r="F109" s="175" t="s">
        <v>753</v>
      </c>
      <c r="G109" s="175" t="s">
        <v>764</v>
      </c>
      <c r="H109" s="207"/>
    </row>
    <row r="110" spans="1:8" ht="12.75">
      <c r="A110" s="159"/>
      <c r="B110" s="201" t="s">
        <v>334</v>
      </c>
      <c r="C110" s="201"/>
      <c r="D110" s="181"/>
      <c r="E110" s="395">
        <f>SUM(E111,E114:E116,E120,E123,E124)</f>
        <v>0</v>
      </c>
      <c r="F110" s="395">
        <f>SUM(F111,F114:F116,F120,F123,F124)</f>
        <v>0</v>
      </c>
      <c r="G110" s="314">
        <f>E110-F110</f>
        <v>0</v>
      </c>
      <c r="H110" s="236"/>
    </row>
    <row r="111" spans="1:8" ht="12.75">
      <c r="A111" s="159"/>
      <c r="B111" s="159" t="s">
        <v>322</v>
      </c>
      <c r="C111" s="177"/>
      <c r="D111" s="236"/>
      <c r="E111" s="302">
        <f>SUM(E112:E113)</f>
        <v>0</v>
      </c>
      <c r="F111" s="302">
        <f>SUM(F112:F113)</f>
        <v>0</v>
      </c>
      <c r="G111" s="302">
        <f>SUM(G112:G113)</f>
        <v>0</v>
      </c>
      <c r="H111" s="207"/>
    </row>
    <row r="112" spans="1:8" ht="12.75">
      <c r="A112" s="5"/>
      <c r="B112" s="238"/>
      <c r="C112" s="16" t="s">
        <v>181</v>
      </c>
      <c r="D112" s="40"/>
      <c r="E112" s="266"/>
      <c r="F112" s="313"/>
      <c r="G112" s="314">
        <f>E112-F112</f>
        <v>0</v>
      </c>
      <c r="H112" s="207"/>
    </row>
    <row r="113" spans="1:8" ht="12.75">
      <c r="A113" s="5"/>
      <c r="B113" s="237"/>
      <c r="C113" s="9" t="s">
        <v>410</v>
      </c>
      <c r="D113" s="40"/>
      <c r="E113" s="302"/>
      <c r="F113" s="316"/>
      <c r="G113" s="316"/>
      <c r="H113" s="207"/>
    </row>
    <row r="114" spans="1:8" ht="12.75">
      <c r="A114" s="159"/>
      <c r="B114" s="176" t="s">
        <v>690</v>
      </c>
      <c r="C114" s="261"/>
      <c r="D114" s="40"/>
      <c r="E114" s="266"/>
      <c r="F114" s="313"/>
      <c r="G114" s="314">
        <f aca="true" t="shared" si="3" ref="G114:G135">E114-F114</f>
        <v>0</v>
      </c>
      <c r="H114" s="165"/>
    </row>
    <row r="115" spans="1:8" ht="12.75">
      <c r="A115" s="159"/>
      <c r="B115" s="13" t="s">
        <v>280</v>
      </c>
      <c r="C115" s="239"/>
      <c r="D115" s="12"/>
      <c r="E115" s="266"/>
      <c r="F115" s="313"/>
      <c r="G115" s="314">
        <f t="shared" si="3"/>
        <v>0</v>
      </c>
      <c r="H115" s="165"/>
    </row>
    <row r="116" spans="1:8" ht="12.75">
      <c r="A116" s="159"/>
      <c r="B116" s="176" t="s">
        <v>235</v>
      </c>
      <c r="C116" s="16"/>
      <c r="D116" s="40"/>
      <c r="E116" s="316">
        <f>SUM(E117:E119)</f>
        <v>0</v>
      </c>
      <c r="F116" s="316">
        <f>SUM(F117:F119)</f>
        <v>0</v>
      </c>
      <c r="G116" s="316">
        <f>SUM(G117:G119)</f>
        <v>0</v>
      </c>
      <c r="H116" s="165"/>
    </row>
    <row r="117" spans="1:8" ht="12.75">
      <c r="A117" s="159"/>
      <c r="B117" s="176"/>
      <c r="C117" s="16" t="s">
        <v>694</v>
      </c>
      <c r="D117" s="40"/>
      <c r="E117" s="266"/>
      <c r="F117" s="313"/>
      <c r="G117" s="314">
        <f t="shared" si="3"/>
        <v>0</v>
      </c>
      <c r="H117" s="165"/>
    </row>
    <row r="118" spans="1:8" ht="12.75">
      <c r="A118" s="159"/>
      <c r="B118" s="176"/>
      <c r="C118" s="16" t="s">
        <v>170</v>
      </c>
      <c r="D118" s="40"/>
      <c r="E118" s="266"/>
      <c r="F118" s="313"/>
      <c r="G118" s="314">
        <f t="shared" si="3"/>
        <v>0</v>
      </c>
      <c r="H118" s="165"/>
    </row>
    <row r="119" spans="1:8" ht="12.75">
      <c r="A119" s="159"/>
      <c r="B119" s="176"/>
      <c r="C119" s="16" t="s">
        <v>407</v>
      </c>
      <c r="D119" s="16"/>
      <c r="E119" s="302"/>
      <c r="F119" s="316"/>
      <c r="G119" s="316"/>
      <c r="H119" s="165"/>
    </row>
    <row r="120" spans="1:8" ht="12.75">
      <c r="A120" s="159"/>
      <c r="B120" s="176" t="s">
        <v>236</v>
      </c>
      <c r="C120" s="16"/>
      <c r="D120" s="40"/>
      <c r="E120" s="302">
        <f>SUM(E121:E122)</f>
        <v>0</v>
      </c>
      <c r="F120" s="302">
        <f>SUM(F121:F122)</f>
        <v>0</v>
      </c>
      <c r="G120" s="302">
        <f>SUM(G121:G122)</f>
        <v>0</v>
      </c>
      <c r="H120" s="207"/>
    </row>
    <row r="121" spans="1:8" ht="12.75">
      <c r="A121" s="159"/>
      <c r="B121" s="176"/>
      <c r="C121" s="16" t="s">
        <v>669</v>
      </c>
      <c r="D121" s="40"/>
      <c r="E121" s="266"/>
      <c r="F121" s="313"/>
      <c r="G121" s="314">
        <f t="shared" si="3"/>
        <v>0</v>
      </c>
      <c r="H121" s="600"/>
    </row>
    <row r="122" spans="1:8" ht="12.75">
      <c r="A122" s="159"/>
      <c r="B122" s="176"/>
      <c r="C122" s="16" t="s">
        <v>670</v>
      </c>
      <c r="D122" s="40"/>
      <c r="E122" s="266"/>
      <c r="F122" s="313"/>
      <c r="G122" s="314">
        <f t="shared" si="3"/>
        <v>0</v>
      </c>
      <c r="H122" s="600"/>
    </row>
    <row r="123" spans="1:8" ht="12.75">
      <c r="A123" s="159"/>
      <c r="B123" s="176" t="s">
        <v>408</v>
      </c>
      <c r="C123" s="16"/>
      <c r="D123" s="40"/>
      <c r="E123" s="302"/>
      <c r="F123" s="316"/>
      <c r="G123" s="316"/>
      <c r="H123" s="600"/>
    </row>
    <row r="124" spans="1:8" ht="12.75">
      <c r="A124" s="159"/>
      <c r="B124" s="176" t="s">
        <v>411</v>
      </c>
      <c r="C124" s="16"/>
      <c r="D124" s="40"/>
      <c r="E124" s="302"/>
      <c r="F124" s="316"/>
      <c r="G124" s="316"/>
      <c r="H124" s="207"/>
    </row>
    <row r="125" spans="1:8" ht="12.75">
      <c r="A125" s="159"/>
      <c r="B125" s="176"/>
      <c r="C125" s="163" t="s">
        <v>642</v>
      </c>
      <c r="D125" s="40"/>
      <c r="E125" s="302"/>
      <c r="F125" s="316"/>
      <c r="G125" s="316"/>
      <c r="H125" s="600"/>
    </row>
    <row r="126" spans="1:8" ht="12.75">
      <c r="A126" s="159"/>
      <c r="B126" s="176"/>
      <c r="C126" s="163" t="s">
        <v>644</v>
      </c>
      <c r="D126" s="40"/>
      <c r="E126" s="302"/>
      <c r="F126" s="316"/>
      <c r="G126" s="316"/>
      <c r="H126" s="600"/>
    </row>
    <row r="127" spans="1:8" ht="12.75">
      <c r="A127" s="159"/>
      <c r="B127" s="192" t="s">
        <v>791</v>
      </c>
      <c r="C127" s="209"/>
      <c r="D127" s="164"/>
      <c r="E127" s="395">
        <f>SUM(E128,E131:E133,E137)</f>
        <v>0</v>
      </c>
      <c r="F127" s="395">
        <f>SUM(F128,F131:F133,F137)</f>
        <v>0</v>
      </c>
      <c r="G127" s="396">
        <f t="shared" si="3"/>
        <v>0</v>
      </c>
      <c r="H127" s="236"/>
    </row>
    <row r="128" spans="1:8" ht="12.75">
      <c r="A128" s="159"/>
      <c r="B128" s="159" t="s">
        <v>322</v>
      </c>
      <c r="C128" s="177"/>
      <c r="D128" s="236"/>
      <c r="E128" s="302">
        <f>SUM(E129:E130)</f>
        <v>0</v>
      </c>
      <c r="F128" s="302">
        <f>SUM(F129:F130)</f>
        <v>0</v>
      </c>
      <c r="G128" s="302">
        <f>SUM(G129:G130)</f>
        <v>0</v>
      </c>
      <c r="H128" s="207"/>
    </row>
    <row r="129" spans="1:8" ht="12.75">
      <c r="A129" s="5"/>
      <c r="B129" s="238"/>
      <c r="C129" s="16" t="s">
        <v>181</v>
      </c>
      <c r="D129" s="40"/>
      <c r="E129" s="266"/>
      <c r="F129" s="313"/>
      <c r="G129" s="314">
        <f>E129-F129</f>
        <v>0</v>
      </c>
      <c r="H129" s="207"/>
    </row>
    <row r="130" spans="1:8" ht="12.75">
      <c r="A130" s="5"/>
      <c r="B130" s="237"/>
      <c r="C130" s="9" t="s">
        <v>412</v>
      </c>
      <c r="D130" s="40"/>
      <c r="E130" s="302"/>
      <c r="F130" s="316"/>
      <c r="G130" s="316"/>
      <c r="H130" s="207"/>
    </row>
    <row r="131" spans="1:8" ht="12.75">
      <c r="A131" s="159"/>
      <c r="B131" s="176" t="s">
        <v>690</v>
      </c>
      <c r="C131" s="261"/>
      <c r="D131" s="40"/>
      <c r="E131" s="266"/>
      <c r="F131" s="313"/>
      <c r="G131" s="314">
        <f t="shared" si="3"/>
        <v>0</v>
      </c>
      <c r="H131" s="165"/>
    </row>
    <row r="132" spans="1:8" ht="12.75">
      <c r="A132" s="159"/>
      <c r="B132" s="13" t="s">
        <v>280</v>
      </c>
      <c r="C132" s="239"/>
      <c r="D132" s="12"/>
      <c r="E132" s="266"/>
      <c r="F132" s="313"/>
      <c r="G132" s="314">
        <f t="shared" si="3"/>
        <v>0</v>
      </c>
      <c r="H132" s="165"/>
    </row>
    <row r="133" spans="1:8" ht="12.75">
      <c r="A133" s="159"/>
      <c r="B133" s="176" t="s">
        <v>235</v>
      </c>
      <c r="C133" s="16"/>
      <c r="D133" s="40"/>
      <c r="E133" s="316">
        <f>SUM(E134:E136)</f>
        <v>0</v>
      </c>
      <c r="F133" s="316">
        <f>SUM(F134:F136)</f>
        <v>0</v>
      </c>
      <c r="G133" s="316">
        <f>SUM(G134:G136)</f>
        <v>0</v>
      </c>
      <c r="H133" s="165"/>
    </row>
    <row r="134" spans="1:8" ht="12.75">
      <c r="A134" s="159"/>
      <c r="B134" s="176"/>
      <c r="C134" s="16" t="s">
        <v>694</v>
      </c>
      <c r="D134" s="40"/>
      <c r="E134" s="266"/>
      <c r="F134" s="313"/>
      <c r="G134" s="314">
        <f t="shared" si="3"/>
        <v>0</v>
      </c>
      <c r="H134" s="165"/>
    </row>
    <row r="135" spans="1:8" ht="12.75">
      <c r="A135" s="159"/>
      <c r="B135" s="176"/>
      <c r="C135" s="16" t="s">
        <v>180</v>
      </c>
      <c r="D135" s="40"/>
      <c r="E135" s="266"/>
      <c r="F135" s="313"/>
      <c r="G135" s="314">
        <f t="shared" si="3"/>
        <v>0</v>
      </c>
      <c r="H135" s="165"/>
    </row>
    <row r="136" spans="1:8" ht="12.75">
      <c r="A136" s="159"/>
      <c r="B136" s="176"/>
      <c r="C136" s="16" t="s">
        <v>407</v>
      </c>
      <c r="D136" s="16"/>
      <c r="E136" s="302"/>
      <c r="F136" s="316"/>
      <c r="G136" s="316"/>
      <c r="H136" s="165"/>
    </row>
    <row r="137" spans="1:8" ht="12.75">
      <c r="A137" s="159"/>
      <c r="B137" s="176" t="s">
        <v>236</v>
      </c>
      <c r="C137" s="16"/>
      <c r="D137" s="40"/>
      <c r="E137" s="302">
        <f>SUM(E138:E139)</f>
        <v>0</v>
      </c>
      <c r="F137" s="302">
        <f>SUM(F138:F139)</f>
        <v>0</v>
      </c>
      <c r="G137" s="302">
        <f>SUM(G138:G139)</f>
        <v>0</v>
      </c>
      <c r="H137" s="207"/>
    </row>
    <row r="138" spans="1:8" ht="12.75">
      <c r="A138" s="159"/>
      <c r="B138" s="176"/>
      <c r="C138" s="16" t="s">
        <v>669</v>
      </c>
      <c r="D138" s="40"/>
      <c r="E138" s="266"/>
      <c r="F138" s="313"/>
      <c r="G138" s="314">
        <f>E138-F138</f>
        <v>0</v>
      </c>
      <c r="H138" s="600"/>
    </row>
    <row r="139" spans="1:8" ht="12.75">
      <c r="A139" s="159"/>
      <c r="B139" s="176"/>
      <c r="C139" s="16" t="s">
        <v>670</v>
      </c>
      <c r="D139" s="40"/>
      <c r="E139" s="266"/>
      <c r="F139" s="313"/>
      <c r="G139" s="314">
        <f>E139-F139</f>
        <v>0</v>
      </c>
      <c r="H139" s="600"/>
    </row>
    <row r="140" spans="1:8" ht="15">
      <c r="A140" s="159"/>
      <c r="B140" s="187" t="s">
        <v>337</v>
      </c>
      <c r="C140" s="187"/>
      <c r="D140" s="194"/>
      <c r="E140" s="315">
        <f>E110+E127</f>
        <v>0</v>
      </c>
      <c r="F140" s="315">
        <f>F110+F127</f>
        <v>0</v>
      </c>
      <c r="G140" s="315">
        <f>G110+G127</f>
        <v>0</v>
      </c>
      <c r="H140" s="165"/>
    </row>
    <row r="141" spans="1:8" ht="12.75">
      <c r="A141" s="159"/>
      <c r="B141" s="158"/>
      <c r="C141" s="158"/>
      <c r="D141" s="158"/>
      <c r="E141" s="158"/>
      <c r="F141" s="158"/>
      <c r="G141" s="158"/>
      <c r="H141" s="165"/>
    </row>
    <row r="142" spans="1:8" ht="15">
      <c r="A142" s="159"/>
      <c r="B142" s="166" t="s">
        <v>701</v>
      </c>
      <c r="C142" s="166"/>
      <c r="D142" s="158"/>
      <c r="E142" s="158"/>
      <c r="F142" s="158"/>
      <c r="G142" s="158"/>
      <c r="H142" s="165"/>
    </row>
    <row r="143" spans="1:8" ht="12.75">
      <c r="A143" s="159"/>
      <c r="B143" s="192"/>
      <c r="C143" s="209"/>
      <c r="D143" s="179"/>
      <c r="E143" s="174" t="s">
        <v>752</v>
      </c>
      <c r="F143" s="175" t="s">
        <v>753</v>
      </c>
      <c r="G143" s="175" t="s">
        <v>764</v>
      </c>
      <c r="H143" s="165"/>
    </row>
    <row r="144" spans="1:8" ht="12.75">
      <c r="A144" s="159"/>
      <c r="B144" s="188" t="s">
        <v>792</v>
      </c>
      <c r="C144" s="188"/>
      <c r="D144" s="140"/>
      <c r="E144" s="266"/>
      <c r="F144" s="313"/>
      <c r="G144" s="314">
        <f>E144-F144</f>
        <v>0</v>
      </c>
      <c r="H144" s="165"/>
    </row>
    <row r="145" spans="1:8" ht="12.75">
      <c r="A145" s="159"/>
      <c r="B145" s="191" t="s">
        <v>759</v>
      </c>
      <c r="C145" s="212"/>
      <c r="D145" s="164"/>
      <c r="E145" s="266"/>
      <c r="F145" s="313"/>
      <c r="G145" s="314">
        <f>E145-F145</f>
        <v>0</v>
      </c>
      <c r="H145" s="165"/>
    </row>
    <row r="146" spans="1:8" ht="12.75">
      <c r="A146" s="159"/>
      <c r="B146" s="187" t="s">
        <v>790</v>
      </c>
      <c r="C146" s="187"/>
      <c r="D146" s="182"/>
      <c r="E146" s="315">
        <f>SUM(E144:E145)</f>
        <v>0</v>
      </c>
      <c r="F146" s="315">
        <f>SUM(F144:F145)</f>
        <v>0</v>
      </c>
      <c r="G146" s="315">
        <f>SUM(G144:G145)</f>
        <v>0</v>
      </c>
      <c r="H146" s="165"/>
    </row>
    <row r="147" spans="1:8" ht="15">
      <c r="A147" s="159"/>
      <c r="B147" s="8"/>
      <c r="C147" s="8"/>
      <c r="D147" s="8"/>
      <c r="E147" s="8"/>
      <c r="F147" s="8"/>
      <c r="G147" s="158"/>
      <c r="H147" s="165"/>
    </row>
    <row r="148" spans="1:8" ht="15">
      <c r="A148" s="159"/>
      <c r="B148" s="37" t="s">
        <v>805</v>
      </c>
      <c r="C148" s="37"/>
      <c r="D148" s="8"/>
      <c r="E148" s="8"/>
      <c r="F148" s="8"/>
      <c r="G148" s="158"/>
      <c r="H148" s="165"/>
    </row>
    <row r="149" spans="1:8" ht="15">
      <c r="A149" s="159"/>
      <c r="B149" s="216" t="s">
        <v>760</v>
      </c>
      <c r="C149" s="216"/>
      <c r="D149" s="194"/>
      <c r="E149" s="317">
        <f>F146+F140</f>
        <v>0</v>
      </c>
      <c r="F149" s="158"/>
      <c r="G149" s="158"/>
      <c r="H149" s="165"/>
    </row>
    <row r="150" spans="1:8" ht="15">
      <c r="A150" s="197"/>
      <c r="B150" s="204"/>
      <c r="C150" s="204"/>
      <c r="D150" s="205"/>
      <c r="E150" s="206"/>
      <c r="F150" s="198"/>
      <c r="G150" s="198"/>
      <c r="H150" s="186"/>
    </row>
    <row r="151" spans="1:8" ht="15">
      <c r="A151" s="159"/>
      <c r="B151" s="202"/>
      <c r="C151" s="202"/>
      <c r="D151" s="166"/>
      <c r="E151" s="203"/>
      <c r="F151" s="158"/>
      <c r="G151" s="158"/>
      <c r="H151" s="165"/>
    </row>
    <row r="152" spans="1:8" ht="15">
      <c r="A152" s="159"/>
      <c r="B152" s="166" t="s">
        <v>0</v>
      </c>
      <c r="C152" s="166"/>
      <c r="D152" s="158"/>
      <c r="E152" s="158"/>
      <c r="F152" s="158"/>
      <c r="G152" s="158"/>
      <c r="H152" s="165"/>
    </row>
    <row r="153" spans="1:8" ht="12.75">
      <c r="A153" s="159"/>
      <c r="B153" s="167"/>
      <c r="C153" s="196"/>
      <c r="D153" s="168"/>
      <c r="E153" s="718"/>
      <c r="F153" s="718"/>
      <c r="G153" s="719"/>
      <c r="H153" s="207"/>
    </row>
    <row r="154" spans="1:8" ht="12.75">
      <c r="A154" s="159"/>
      <c r="B154" s="159"/>
      <c r="C154" s="158"/>
      <c r="D154" s="165"/>
      <c r="E154" s="169" t="s">
        <v>129</v>
      </c>
      <c r="F154" s="170"/>
      <c r="G154" s="171"/>
      <c r="H154" s="207"/>
    </row>
    <row r="155" spans="1:8" ht="12.75">
      <c r="A155" s="159"/>
      <c r="B155" s="193"/>
      <c r="C155" s="208"/>
      <c r="D155" s="173"/>
      <c r="E155" s="174" t="s">
        <v>752</v>
      </c>
      <c r="F155" s="175" t="s">
        <v>753</v>
      </c>
      <c r="G155" s="175" t="s">
        <v>764</v>
      </c>
      <c r="H155" s="165"/>
    </row>
    <row r="156" spans="1:8" ht="12.75">
      <c r="A156" s="159"/>
      <c r="B156" s="188" t="s">
        <v>334</v>
      </c>
      <c r="C156" s="188"/>
      <c r="D156" s="140"/>
      <c r="E156" s="316">
        <f>SUM(E157:E159)</f>
        <v>0</v>
      </c>
      <c r="F156" s="316">
        <f>SUM(F157:F159)</f>
        <v>0</v>
      </c>
      <c r="G156" s="316">
        <f>E156-F156</f>
        <v>0</v>
      </c>
      <c r="H156" s="308"/>
    </row>
    <row r="157" spans="1:8" ht="12.75">
      <c r="A157" s="159"/>
      <c r="B157" s="190"/>
      <c r="C157" s="213"/>
      <c r="D157" s="189" t="s">
        <v>226</v>
      </c>
      <c r="E157" s="318"/>
      <c r="F157" s="318"/>
      <c r="G157" s="316">
        <f>E157-F157</f>
        <v>0</v>
      </c>
      <c r="H157" s="308"/>
    </row>
    <row r="158" spans="1:8" ht="12.75">
      <c r="A158" s="159"/>
      <c r="B158" s="190"/>
      <c r="C158" s="213"/>
      <c r="D158" s="189" t="s">
        <v>335</v>
      </c>
      <c r="E158" s="318"/>
      <c r="F158" s="318"/>
      <c r="G158" s="316">
        <f>E158-F158</f>
        <v>0</v>
      </c>
      <c r="H158" s="308"/>
    </row>
    <row r="159" spans="1:8" ht="12.75">
      <c r="A159" s="159"/>
      <c r="B159" s="190"/>
      <c r="C159" s="213"/>
      <c r="D159" s="189" t="s">
        <v>146</v>
      </c>
      <c r="E159" s="319"/>
      <c r="F159" s="318"/>
      <c r="G159" s="316">
        <f>E159-F159</f>
        <v>0</v>
      </c>
      <c r="H159" s="308"/>
    </row>
    <row r="160" spans="1:8" ht="12.75">
      <c r="A160" s="159"/>
      <c r="B160" s="191" t="s">
        <v>759</v>
      </c>
      <c r="C160" s="212"/>
      <c r="D160" s="164"/>
      <c r="E160" s="319"/>
      <c r="F160" s="318"/>
      <c r="G160" s="316">
        <f>E160-F160</f>
        <v>0</v>
      </c>
      <c r="H160" s="308"/>
    </row>
    <row r="161" spans="1:8" ht="12.75">
      <c r="A161" s="159"/>
      <c r="B161" s="187" t="s">
        <v>337</v>
      </c>
      <c r="C161" s="187"/>
      <c r="D161" s="182"/>
      <c r="E161" s="315">
        <f>E156+E160</f>
        <v>0</v>
      </c>
      <c r="F161" s="315">
        <f>F156+F160</f>
        <v>0</v>
      </c>
      <c r="G161" s="315">
        <f>G156+G160</f>
        <v>0</v>
      </c>
      <c r="H161" s="308"/>
    </row>
    <row r="162" spans="1:8" ht="15">
      <c r="A162" s="24"/>
      <c r="B162" s="8"/>
      <c r="C162" s="8"/>
      <c r="D162" s="8"/>
      <c r="E162" s="602"/>
      <c r="F162" s="602"/>
      <c r="G162" s="602"/>
      <c r="H162" s="308"/>
    </row>
    <row r="163" spans="1:8" ht="15">
      <c r="A163" s="24"/>
      <c r="B163" s="356" t="s">
        <v>781</v>
      </c>
      <c r="C163" s="356"/>
      <c r="D163" s="140"/>
      <c r="E163" s="357">
        <f>E161</f>
        <v>0</v>
      </c>
      <c r="F163" s="357">
        <f>F161</f>
        <v>0</v>
      </c>
      <c r="G163" s="357">
        <f>G161</f>
        <v>0</v>
      </c>
      <c r="H163" s="308"/>
    </row>
    <row r="164" spans="1:8" ht="15">
      <c r="A164" s="24"/>
      <c r="B164" s="44" t="s">
        <v>371</v>
      </c>
      <c r="C164" s="356"/>
      <c r="D164" s="140"/>
      <c r="E164" s="353" t="str">
        <f>IF(E163&gt;E140*1.025,"No",IF(E163&lt;E140*0.975,"No","Yes"))</f>
        <v>Yes</v>
      </c>
      <c r="F164" s="353" t="str">
        <f>IF(F163&gt;F140*1.025,"No",IF(F163&lt;F140*0.975,"No","Yes"))</f>
        <v>Yes</v>
      </c>
      <c r="G164" s="353" t="str">
        <f>IF(G163&gt;G140*1.025,"No",IF(G163&lt;G140*0.975,"No","Yes"))</f>
        <v>Yes</v>
      </c>
      <c r="H164" s="308"/>
    </row>
    <row r="165" spans="1:8" ht="15">
      <c r="A165" s="21"/>
      <c r="B165" s="22"/>
      <c r="C165" s="22"/>
      <c r="D165" s="22"/>
      <c r="E165" s="22"/>
      <c r="F165" s="22"/>
      <c r="G165" s="22"/>
      <c r="H165" s="186"/>
    </row>
    <row r="166" spans="1:8" ht="15">
      <c r="A166" s="160" t="s">
        <v>801</v>
      </c>
      <c r="B166" s="158"/>
      <c r="C166" s="158"/>
      <c r="D166" s="6"/>
      <c r="E166" s="6"/>
      <c r="F166" s="6"/>
      <c r="G166" s="6"/>
      <c r="H166" s="10"/>
    </row>
    <row r="167" spans="1:8" ht="12.75">
      <c r="A167" s="157"/>
      <c r="B167" s="158"/>
      <c r="C167" s="158"/>
      <c r="D167" s="6"/>
      <c r="E167" s="6"/>
      <c r="F167" s="6"/>
      <c r="G167" s="6"/>
      <c r="H167" s="10"/>
    </row>
    <row r="168" spans="1:8" ht="15">
      <c r="A168" s="157"/>
      <c r="B168" s="166" t="s">
        <v>1</v>
      </c>
      <c r="C168" s="166"/>
      <c r="D168" s="158"/>
      <c r="E168" s="158"/>
      <c r="F168" s="158"/>
      <c r="G168" s="158"/>
      <c r="H168" s="165"/>
    </row>
    <row r="169" spans="1:8" ht="12.75">
      <c r="A169" s="157"/>
      <c r="B169" s="167"/>
      <c r="C169" s="196"/>
      <c r="D169" s="168"/>
      <c r="E169" s="718"/>
      <c r="F169" s="718"/>
      <c r="G169" s="719"/>
      <c r="H169" s="207"/>
    </row>
    <row r="170" spans="1:8" ht="12.75">
      <c r="A170" s="157"/>
      <c r="B170" s="159"/>
      <c r="C170" s="158"/>
      <c r="D170" s="165"/>
      <c r="E170" s="169" t="s">
        <v>129</v>
      </c>
      <c r="F170" s="170"/>
      <c r="G170" s="171"/>
      <c r="H170" s="207"/>
    </row>
    <row r="171" spans="1:8" ht="12.75">
      <c r="A171" s="157"/>
      <c r="B171" s="159"/>
      <c r="C171" s="158"/>
      <c r="D171" s="165"/>
      <c r="E171" s="722" t="s">
        <v>793</v>
      </c>
      <c r="F171" s="723"/>
      <c r="G171" s="724"/>
      <c r="H171" s="207"/>
    </row>
    <row r="172" spans="1:8" ht="12.75">
      <c r="A172" s="157"/>
      <c r="B172" s="193"/>
      <c r="C172" s="208"/>
      <c r="D172" s="173"/>
      <c r="E172" s="174" t="s">
        <v>752</v>
      </c>
      <c r="F172" s="175" t="s">
        <v>753</v>
      </c>
      <c r="G172" s="175" t="s">
        <v>764</v>
      </c>
      <c r="H172" s="207"/>
    </row>
    <row r="173" spans="1:8" ht="12.75">
      <c r="A173" s="157"/>
      <c r="B173" s="227" t="s">
        <v>794</v>
      </c>
      <c r="C173" s="201"/>
      <c r="D173" s="181"/>
      <c r="E173" s="316">
        <f>SUM(E174:E178)</f>
        <v>0</v>
      </c>
      <c r="F173" s="316">
        <f>SUM(F174:F178)</f>
        <v>0</v>
      </c>
      <c r="G173" s="316">
        <f>SUM(G174:G178)</f>
        <v>0</v>
      </c>
      <c r="H173" s="308"/>
    </row>
    <row r="174" spans="1:8" ht="12.75">
      <c r="A174" s="157"/>
      <c r="B174" s="176"/>
      <c r="C174" s="16" t="s">
        <v>181</v>
      </c>
      <c r="D174" s="40"/>
      <c r="E174" s="266"/>
      <c r="F174" s="313"/>
      <c r="G174" s="316">
        <f aca="true" t="shared" si="4" ref="G174:G188">E174-F174</f>
        <v>0</v>
      </c>
      <c r="H174" s="308"/>
    </row>
    <row r="175" spans="1:8" ht="12.75">
      <c r="A175" s="157"/>
      <c r="B175" s="176"/>
      <c r="C175" s="16" t="s">
        <v>690</v>
      </c>
      <c r="D175" s="40"/>
      <c r="E175" s="266"/>
      <c r="F175" s="313"/>
      <c r="G175" s="316">
        <f t="shared" si="4"/>
        <v>0</v>
      </c>
      <c r="H175" s="308"/>
    </row>
    <row r="176" spans="1:8" ht="12.75">
      <c r="A176" s="157"/>
      <c r="B176" s="176"/>
      <c r="C176" s="16" t="s">
        <v>280</v>
      </c>
      <c r="D176" s="40"/>
      <c r="E176" s="266"/>
      <c r="F176" s="313"/>
      <c r="G176" s="316">
        <f t="shared" si="4"/>
        <v>0</v>
      </c>
      <c r="H176" s="308"/>
    </row>
    <row r="177" spans="1:8" ht="12.75">
      <c r="A177" s="157"/>
      <c r="B177" s="176"/>
      <c r="C177" s="16" t="s">
        <v>182</v>
      </c>
      <c r="D177" s="40"/>
      <c r="E177" s="266"/>
      <c r="F177" s="313"/>
      <c r="G177" s="316">
        <f>E177-F177</f>
        <v>0</v>
      </c>
      <c r="H177" s="308"/>
    </row>
    <row r="178" spans="1:8" ht="12.75">
      <c r="A178" s="157"/>
      <c r="B178" s="176"/>
      <c r="C178" s="16" t="s">
        <v>768</v>
      </c>
      <c r="D178" s="40"/>
      <c r="E178" s="302">
        <f>SUM(E179:E180)</f>
        <v>0</v>
      </c>
      <c r="F178" s="302">
        <f>SUM(F179:F180)</f>
        <v>0</v>
      </c>
      <c r="G178" s="302">
        <f>SUM(G179:G180)</f>
        <v>0</v>
      </c>
      <c r="H178" s="207"/>
    </row>
    <row r="179" spans="1:8" ht="12.75">
      <c r="A179" s="157"/>
      <c r="B179" s="176"/>
      <c r="C179" s="16" t="s">
        <v>671</v>
      </c>
      <c r="D179" s="40"/>
      <c r="E179" s="266"/>
      <c r="F179" s="313"/>
      <c r="G179" s="316">
        <f>E179-F179</f>
        <v>0</v>
      </c>
      <c r="H179" s="308"/>
    </row>
    <row r="180" spans="1:8" ht="12.75">
      <c r="A180" s="157"/>
      <c r="B180" s="176"/>
      <c r="C180" s="16" t="s">
        <v>672</v>
      </c>
      <c r="D180" s="40"/>
      <c r="E180" s="266"/>
      <c r="F180" s="313"/>
      <c r="G180" s="316">
        <f>E180-F180</f>
        <v>0</v>
      </c>
      <c r="H180" s="308"/>
    </row>
    <row r="181" spans="1:8" ht="12.75">
      <c r="A181" s="157"/>
      <c r="B181" s="191" t="s">
        <v>795</v>
      </c>
      <c r="C181" s="212"/>
      <c r="D181" s="164"/>
      <c r="E181" s="316">
        <f>SUM(E182:E186)</f>
        <v>0</v>
      </c>
      <c r="F181" s="316">
        <f>SUM(F182:F186)</f>
        <v>0</v>
      </c>
      <c r="G181" s="316">
        <f>SUM(G182:G186)</f>
        <v>0</v>
      </c>
      <c r="H181" s="308"/>
    </row>
    <row r="182" spans="1:8" ht="12.75">
      <c r="A182" s="157"/>
      <c r="B182" s="176"/>
      <c r="C182" s="16" t="s">
        <v>181</v>
      </c>
      <c r="D182" s="40"/>
      <c r="E182" s="266"/>
      <c r="F182" s="313"/>
      <c r="G182" s="316">
        <f t="shared" si="4"/>
        <v>0</v>
      </c>
      <c r="H182" s="308"/>
    </row>
    <row r="183" spans="1:8" ht="12.75">
      <c r="A183" s="157"/>
      <c r="B183" s="176"/>
      <c r="C183" s="16" t="s">
        <v>690</v>
      </c>
      <c r="D183" s="40"/>
      <c r="E183" s="266"/>
      <c r="F183" s="313"/>
      <c r="G183" s="316">
        <f t="shared" si="4"/>
        <v>0</v>
      </c>
      <c r="H183" s="308"/>
    </row>
    <row r="184" spans="1:8" ht="12.75">
      <c r="A184" s="157"/>
      <c r="B184" s="176"/>
      <c r="C184" s="16" t="s">
        <v>280</v>
      </c>
      <c r="D184" s="40"/>
      <c r="E184" s="266"/>
      <c r="F184" s="313"/>
      <c r="G184" s="316">
        <f t="shared" si="4"/>
        <v>0</v>
      </c>
      <c r="H184" s="308"/>
    </row>
    <row r="185" spans="1:8" ht="12.75">
      <c r="A185" s="157"/>
      <c r="B185" s="176"/>
      <c r="C185" s="16" t="s">
        <v>182</v>
      </c>
      <c r="D185" s="40"/>
      <c r="E185" s="266"/>
      <c r="F185" s="313"/>
      <c r="G185" s="316">
        <f>E185-F185</f>
        <v>0</v>
      </c>
      <c r="H185" s="308"/>
    </row>
    <row r="186" spans="1:8" ht="12.75">
      <c r="A186" s="157"/>
      <c r="B186" s="176"/>
      <c r="C186" s="16" t="s">
        <v>768</v>
      </c>
      <c r="D186" s="40"/>
      <c r="E186" s="302">
        <f>SUM(E187:E188)</f>
        <v>0</v>
      </c>
      <c r="F186" s="302">
        <f>SUM(F187:F188)</f>
        <v>0</v>
      </c>
      <c r="G186" s="302">
        <f>SUM(G187:G188)</f>
        <v>0</v>
      </c>
      <c r="H186" s="207"/>
    </row>
    <row r="187" spans="1:8" ht="12.75">
      <c r="A187" s="157"/>
      <c r="B187" s="176"/>
      <c r="C187" s="16" t="s">
        <v>671</v>
      </c>
      <c r="D187" s="40"/>
      <c r="E187" s="266"/>
      <c r="F187" s="313"/>
      <c r="G187" s="316">
        <f t="shared" si="4"/>
        <v>0</v>
      </c>
      <c r="H187" s="308"/>
    </row>
    <row r="188" spans="1:8" ht="12.75">
      <c r="A188" s="157"/>
      <c r="B188" s="176"/>
      <c r="C188" s="16" t="s">
        <v>672</v>
      </c>
      <c r="D188" s="40"/>
      <c r="E188" s="266"/>
      <c r="F188" s="313"/>
      <c r="G188" s="316">
        <f t="shared" si="4"/>
        <v>0</v>
      </c>
      <c r="H188" s="308"/>
    </row>
    <row r="189" spans="1:8" ht="12.75">
      <c r="A189" s="157"/>
      <c r="B189" s="715" t="s">
        <v>191</v>
      </c>
      <c r="C189" s="716"/>
      <c r="D189" s="717"/>
      <c r="E189" s="315">
        <f>E173+E181</f>
        <v>0</v>
      </c>
      <c r="F189" s="315">
        <f>F173+F181</f>
        <v>0</v>
      </c>
      <c r="G189" s="315">
        <f>G173+G181</f>
        <v>0</v>
      </c>
      <c r="H189" s="308"/>
    </row>
    <row r="190" spans="1:8" ht="29.25" customHeight="1">
      <c r="A190" s="157"/>
      <c r="B190" s="720" t="s">
        <v>750</v>
      </c>
      <c r="C190" s="720"/>
      <c r="D190" s="720"/>
      <c r="E190" s="720"/>
      <c r="F190" s="720"/>
      <c r="G190" s="721"/>
      <c r="H190" s="603"/>
    </row>
    <row r="191" spans="1:8" ht="12.75">
      <c r="A191" s="157"/>
      <c r="B191" s="559"/>
      <c r="C191" s="559"/>
      <c r="D191" s="559"/>
      <c r="E191" s="559"/>
      <c r="F191" s="559"/>
      <c r="G191" s="559"/>
      <c r="H191" s="603"/>
    </row>
    <row r="192" spans="1:8" ht="12.75">
      <c r="A192" s="157"/>
      <c r="B192" s="158"/>
      <c r="C192" s="158"/>
      <c r="D192" s="158"/>
      <c r="E192" s="158"/>
      <c r="F192" s="158"/>
      <c r="G192" s="158"/>
      <c r="H192" s="165"/>
    </row>
    <row r="193" spans="1:8" ht="15">
      <c r="A193" s="157"/>
      <c r="B193" s="166" t="s">
        <v>783</v>
      </c>
      <c r="C193" s="166"/>
      <c r="D193" s="158"/>
      <c r="E193" s="158"/>
      <c r="F193" s="158"/>
      <c r="G193" s="158"/>
      <c r="H193" s="165"/>
    </row>
    <row r="194" spans="1:8" ht="12.75">
      <c r="A194" s="157"/>
      <c r="B194" s="167"/>
      <c r="C194" s="196"/>
      <c r="D194" s="168"/>
      <c r="E194" s="718"/>
      <c r="F194" s="718"/>
      <c r="G194" s="719"/>
      <c r="H194" s="207"/>
    </row>
    <row r="195" spans="1:8" ht="12.75">
      <c r="A195" s="157"/>
      <c r="B195" s="159"/>
      <c r="C195" s="158"/>
      <c r="D195" s="165"/>
      <c r="E195" s="169" t="s">
        <v>129</v>
      </c>
      <c r="F195" s="170"/>
      <c r="G195" s="171"/>
      <c r="H195" s="207"/>
    </row>
    <row r="196" spans="1:8" ht="12.75">
      <c r="A196" s="157"/>
      <c r="B196" s="193"/>
      <c r="C196" s="208"/>
      <c r="D196" s="173"/>
      <c r="E196" s="174" t="s">
        <v>752</v>
      </c>
      <c r="F196" s="175" t="s">
        <v>753</v>
      </c>
      <c r="G196" s="175" t="s">
        <v>764</v>
      </c>
      <c r="H196" s="207"/>
    </row>
    <row r="197" spans="1:8" ht="12.75">
      <c r="A197" s="157"/>
      <c r="B197" s="227" t="s">
        <v>794</v>
      </c>
      <c r="C197" s="201"/>
      <c r="D197" s="181"/>
      <c r="E197" s="316">
        <f>SUM(E198:E202)</f>
        <v>0</v>
      </c>
      <c r="F197" s="316">
        <f>SUM(F198:F202)</f>
        <v>0</v>
      </c>
      <c r="G197" s="316">
        <f>SUM(G198:G202)</f>
        <v>0</v>
      </c>
      <c r="H197" s="308"/>
    </row>
    <row r="198" spans="1:8" ht="12.75">
      <c r="A198" s="157"/>
      <c r="B198" s="176"/>
      <c r="C198" s="16" t="s">
        <v>181</v>
      </c>
      <c r="D198" s="40"/>
      <c r="E198" s="266"/>
      <c r="F198" s="313"/>
      <c r="G198" s="316">
        <f aca="true" t="shared" si="5" ref="G198:G208">E198-F198</f>
        <v>0</v>
      </c>
      <c r="H198" s="308"/>
    </row>
    <row r="199" spans="1:8" ht="12.75">
      <c r="A199" s="157"/>
      <c r="B199" s="176"/>
      <c r="C199" s="16" t="s">
        <v>690</v>
      </c>
      <c r="D199" s="40"/>
      <c r="E199" s="266"/>
      <c r="F199" s="313"/>
      <c r="G199" s="316">
        <f t="shared" si="5"/>
        <v>0</v>
      </c>
      <c r="H199" s="308"/>
    </row>
    <row r="200" spans="1:8" ht="12.75">
      <c r="A200" s="157"/>
      <c r="B200" s="176"/>
      <c r="C200" s="16" t="s">
        <v>280</v>
      </c>
      <c r="D200" s="40"/>
      <c r="E200" s="266"/>
      <c r="F200" s="313"/>
      <c r="G200" s="316">
        <f t="shared" si="5"/>
        <v>0</v>
      </c>
      <c r="H200" s="308"/>
    </row>
    <row r="201" spans="1:8" ht="12.75">
      <c r="A201" s="157"/>
      <c r="B201" s="176"/>
      <c r="C201" s="16" t="s">
        <v>182</v>
      </c>
      <c r="D201" s="40"/>
      <c r="E201" s="266"/>
      <c r="F201" s="313"/>
      <c r="G201" s="316">
        <f>E201-F201</f>
        <v>0</v>
      </c>
      <c r="H201" s="308"/>
    </row>
    <row r="202" spans="1:8" ht="12.75">
      <c r="A202" s="157"/>
      <c r="B202" s="176"/>
      <c r="C202" s="16" t="s">
        <v>768</v>
      </c>
      <c r="D202" s="40"/>
      <c r="E202" s="266"/>
      <c r="F202" s="313"/>
      <c r="G202" s="316">
        <f t="shared" si="5"/>
        <v>0</v>
      </c>
      <c r="H202" s="308"/>
    </row>
    <row r="203" spans="1:8" ht="12.75">
      <c r="A203" s="157"/>
      <c r="B203" s="191" t="s">
        <v>795</v>
      </c>
      <c r="C203" s="209"/>
      <c r="D203" s="164"/>
      <c r="E203" s="316">
        <f>SUM(E204:E208)</f>
        <v>0</v>
      </c>
      <c r="F203" s="316">
        <f>SUM(F204:F208)</f>
        <v>0</v>
      </c>
      <c r="G203" s="316">
        <f>SUM(G204:G208)</f>
        <v>0</v>
      </c>
      <c r="H203" s="308"/>
    </row>
    <row r="204" spans="1:8" ht="12.75">
      <c r="A204" s="157"/>
      <c r="B204" s="176"/>
      <c r="C204" s="16" t="s">
        <v>181</v>
      </c>
      <c r="D204" s="40"/>
      <c r="E204" s="266"/>
      <c r="F204" s="313"/>
      <c r="G204" s="316">
        <f t="shared" si="5"/>
        <v>0</v>
      </c>
      <c r="H204" s="308"/>
    </row>
    <row r="205" spans="1:8" ht="12.75">
      <c r="A205" s="157"/>
      <c r="B205" s="176"/>
      <c r="C205" s="16" t="s">
        <v>690</v>
      </c>
      <c r="D205" s="40"/>
      <c r="E205" s="266"/>
      <c r="F205" s="313"/>
      <c r="G205" s="316">
        <f t="shared" si="5"/>
        <v>0</v>
      </c>
      <c r="H205" s="308"/>
    </row>
    <row r="206" spans="1:8" ht="12.75">
      <c r="A206" s="157"/>
      <c r="B206" s="176"/>
      <c r="C206" s="16" t="s">
        <v>280</v>
      </c>
      <c r="D206" s="40"/>
      <c r="E206" s="266"/>
      <c r="F206" s="313"/>
      <c r="G206" s="316">
        <f t="shared" si="5"/>
        <v>0</v>
      </c>
      <c r="H206" s="308"/>
    </row>
    <row r="207" spans="1:8" ht="12.75">
      <c r="A207" s="157"/>
      <c r="B207" s="176"/>
      <c r="C207" s="16" t="s">
        <v>182</v>
      </c>
      <c r="D207" s="40"/>
      <c r="E207" s="266"/>
      <c r="F207" s="313"/>
      <c r="G207" s="316">
        <f>E207-F207</f>
        <v>0</v>
      </c>
      <c r="H207" s="308"/>
    </row>
    <row r="208" spans="1:8" ht="12.75">
      <c r="A208" s="157"/>
      <c r="B208" s="176"/>
      <c r="C208" s="16" t="s">
        <v>768</v>
      </c>
      <c r="D208" s="40"/>
      <c r="E208" s="266"/>
      <c r="F208" s="313"/>
      <c r="G208" s="316">
        <f t="shared" si="5"/>
        <v>0</v>
      </c>
      <c r="H208" s="308"/>
    </row>
    <row r="209" spans="1:8" ht="12.75">
      <c r="A209" s="157"/>
      <c r="B209" s="715" t="s">
        <v>190</v>
      </c>
      <c r="C209" s="716"/>
      <c r="D209" s="717"/>
      <c r="E209" s="315">
        <f>E197+E203</f>
        <v>0</v>
      </c>
      <c r="F209" s="315">
        <f>F197+F203</f>
        <v>0</v>
      </c>
      <c r="G209" s="315">
        <f>G197+G203</f>
        <v>0</v>
      </c>
      <c r="H209" s="308"/>
    </row>
    <row r="210" spans="1:8" s="401" customFormat="1" ht="27" customHeight="1">
      <c r="A210" s="400"/>
      <c r="B210" s="720" t="s">
        <v>750</v>
      </c>
      <c r="C210" s="720"/>
      <c r="D210" s="720"/>
      <c r="E210" s="720"/>
      <c r="F210" s="720"/>
      <c r="G210" s="721"/>
      <c r="H210" s="603"/>
    </row>
    <row r="211" spans="1:8" s="401" customFormat="1" ht="12.75">
      <c r="A211" s="400"/>
      <c r="B211" s="559"/>
      <c r="C211" s="559"/>
      <c r="D211" s="559"/>
      <c r="E211" s="559"/>
      <c r="F211" s="559"/>
      <c r="G211" s="559"/>
      <c r="H211" s="603"/>
    </row>
    <row r="212" spans="1:8" ht="12.75">
      <c r="A212" s="157"/>
      <c r="B212" s="158"/>
      <c r="C212" s="158"/>
      <c r="D212" s="158"/>
      <c r="E212" s="158"/>
      <c r="F212" s="158"/>
      <c r="G212" s="158"/>
      <c r="H212" s="165"/>
    </row>
    <row r="213" spans="1:8" ht="15">
      <c r="A213" s="157"/>
      <c r="B213" s="166" t="s">
        <v>702</v>
      </c>
      <c r="C213" s="166"/>
      <c r="D213" s="158"/>
      <c r="E213" s="158"/>
      <c r="F213" s="158"/>
      <c r="G213" s="158"/>
      <c r="H213" s="165"/>
    </row>
    <row r="214" spans="1:8" ht="12.75">
      <c r="A214" s="157"/>
      <c r="B214" s="192"/>
      <c r="C214" s="209"/>
      <c r="D214" s="179"/>
      <c r="E214" s="174" t="s">
        <v>752</v>
      </c>
      <c r="F214" s="175" t="s">
        <v>753</v>
      </c>
      <c r="G214" s="175" t="s">
        <v>764</v>
      </c>
      <c r="H214" s="165"/>
    </row>
    <row r="215" spans="1:8" ht="12.75">
      <c r="A215" s="157"/>
      <c r="B215" s="397" t="s">
        <v>761</v>
      </c>
      <c r="C215" s="122"/>
      <c r="D215" s="123"/>
      <c r="E215" s="316">
        <f>SUM(E216:E217)</f>
        <v>0</v>
      </c>
      <c r="F215" s="316">
        <f>SUM(F216:F217)</f>
        <v>0</v>
      </c>
      <c r="G215" s="316">
        <f>SUM(G216:G217)</f>
        <v>0</v>
      </c>
      <c r="H215" s="165"/>
    </row>
    <row r="216" spans="1:8" ht="12.75">
      <c r="A216" s="157"/>
      <c r="B216" s="27" t="s">
        <v>765</v>
      </c>
      <c r="C216" s="27"/>
      <c r="D216" s="50"/>
      <c r="E216" s="266"/>
      <c r="F216" s="313"/>
      <c r="G216" s="316">
        <f>E216-F216</f>
        <v>0</v>
      </c>
      <c r="H216" s="165"/>
    </row>
    <row r="217" spans="1:8" ht="12.75">
      <c r="A217" s="157"/>
      <c r="B217" s="27" t="s">
        <v>796</v>
      </c>
      <c r="C217" s="27"/>
      <c r="D217" s="50"/>
      <c r="E217" s="266"/>
      <c r="F217" s="313"/>
      <c r="G217" s="316">
        <f>E217-F217</f>
        <v>0</v>
      </c>
      <c r="H217" s="165"/>
    </row>
    <row r="218" spans="1:8" ht="12.75">
      <c r="A218" s="157"/>
      <c r="B218" s="397" t="s">
        <v>762</v>
      </c>
      <c r="C218" s="122"/>
      <c r="D218" s="27"/>
      <c r="E218" s="316">
        <f>SUM(E219:E220)</f>
        <v>0</v>
      </c>
      <c r="F218" s="316">
        <f>SUM(F219:F220)</f>
        <v>0</v>
      </c>
      <c r="G218" s="316">
        <f>SUM(G219:G220)</f>
        <v>0</v>
      </c>
      <c r="H218" s="165"/>
    </row>
    <row r="219" spans="1:8" ht="12.75">
      <c r="A219" s="157"/>
      <c r="B219" s="27" t="s">
        <v>765</v>
      </c>
      <c r="C219" s="27"/>
      <c r="D219" s="50"/>
      <c r="E219" s="266"/>
      <c r="F219" s="313"/>
      <c r="G219" s="316">
        <f>E219-F219</f>
        <v>0</v>
      </c>
      <c r="H219" s="165"/>
    </row>
    <row r="220" spans="1:8" ht="12.75">
      <c r="A220" s="157"/>
      <c r="B220" s="27" t="s">
        <v>796</v>
      </c>
      <c r="C220" s="27"/>
      <c r="D220" s="50"/>
      <c r="E220" s="266"/>
      <c r="F220" s="313"/>
      <c r="G220" s="316">
        <f>E220-F220</f>
        <v>0</v>
      </c>
      <c r="H220" s="10"/>
    </row>
    <row r="221" spans="1:8" ht="12.75">
      <c r="A221" s="157"/>
      <c r="B221" s="715" t="s">
        <v>703</v>
      </c>
      <c r="C221" s="716"/>
      <c r="D221" s="717"/>
      <c r="E221" s="315">
        <f>E215+E218</f>
        <v>0</v>
      </c>
      <c r="F221" s="315">
        <f>F215+F218</f>
        <v>0</v>
      </c>
      <c r="G221" s="315">
        <f>G215+G218</f>
        <v>0</v>
      </c>
      <c r="H221" s="10"/>
    </row>
    <row r="222" spans="1:8" ht="15">
      <c r="A222" s="157"/>
      <c r="B222" s="8"/>
      <c r="C222" s="8"/>
      <c r="D222" s="8"/>
      <c r="E222" s="8"/>
      <c r="F222" s="6"/>
      <c r="G222" s="6"/>
      <c r="H222" s="10"/>
    </row>
    <row r="223" spans="1:8" ht="15">
      <c r="A223" s="157"/>
      <c r="B223" s="37" t="s">
        <v>3</v>
      </c>
      <c r="C223" s="37"/>
      <c r="D223" s="8"/>
      <c r="E223" s="25"/>
      <c r="F223" s="25"/>
      <c r="G223" s="25"/>
      <c r="H223" s="36"/>
    </row>
    <row r="224" spans="1:8" ht="15">
      <c r="A224" s="157"/>
      <c r="B224" s="216" t="s">
        <v>130</v>
      </c>
      <c r="C224" s="216"/>
      <c r="D224" s="194"/>
      <c r="E224" s="317">
        <f>F221+F209+F189</f>
        <v>0</v>
      </c>
      <c r="F224" s="6"/>
      <c r="G224" s="6"/>
      <c r="H224" s="10"/>
    </row>
    <row r="225" spans="1:8" ht="12.75">
      <c r="A225" s="13"/>
      <c r="B225" s="9"/>
      <c r="C225" s="9"/>
      <c r="D225" s="9"/>
      <c r="E225" s="9"/>
      <c r="F225" s="9"/>
      <c r="G225" s="9"/>
      <c r="H225" s="12"/>
    </row>
  </sheetData>
  <mergeCells count="17">
    <mergeCell ref="E34:G34"/>
    <mergeCell ref="B70:D70"/>
    <mergeCell ref="E107:G107"/>
    <mergeCell ref="B94:D94"/>
    <mergeCell ref="B95:D95"/>
    <mergeCell ref="B54:D54"/>
    <mergeCell ref="B83:D83"/>
    <mergeCell ref="B99:D99"/>
    <mergeCell ref="E153:G153"/>
    <mergeCell ref="E169:G169"/>
    <mergeCell ref="E171:G171"/>
    <mergeCell ref="B190:G190"/>
    <mergeCell ref="B209:D209"/>
    <mergeCell ref="B221:D221"/>
    <mergeCell ref="E194:G194"/>
    <mergeCell ref="B189:D189"/>
    <mergeCell ref="B210:G210"/>
  </mergeCells>
  <dataValidations count="6">
    <dataValidation type="decimal" operator="greaterThanOrEqual" allowBlank="1" showInputMessage="1" showErrorMessage="1" promptTitle="Data Input" prompt="Enter value greater than or equal to zero" sqref="E121:F122 E40:F41 E38:F38 E47:F49 E43:F44 E138:F139">
      <formula1>0</formula1>
    </dataValidation>
    <dataValidation type="decimal" operator="greaterThanOrEqual" allowBlank="1" showInputMessage="1" showErrorMessage="1" promptTitle="Data Input" prompt="Enter value greater than or equal to zero." sqref="E62:F62 E91:F92 E58:F59 E144:F145 E75:F76 E94:F95 E114:F115 E131:F132 E81:F82 E117:F118 E219:F220 E216:F217 E182:F185 E187:F188 E174:F177 E179:F180 E204:F208 E198:F202 E69:F70 E87:F89 E67:F67 E72:F73 E112:F112 E129:F129 E134:F135">
      <formula1>0</formula1>
    </dataValidation>
    <dataValidation type="decimal" operator="greaterThanOrEqual" allowBlank="1" showInputMessage="1" showErrorMessage="1" promptTitle="Memo Item" prompt="Enter value greater than or equal to zero." sqref="E157:F160">
      <formula1>0</formula1>
    </dataValidation>
    <dataValidation type="decimal" operator="greaterThanOrEqual" allowBlank="1" showInputMessage="1" showErrorMessage="1" promptTitle="Data Input" prompt="Enter value for balance sheet reconciliation only." sqref="E96:F98">
      <formula1>0</formula1>
    </dataValidation>
    <dataValidation allowBlank="1" showInputMessage="1" showErrorMessage="1" promptTitle="Do not complete" prompt="IRB only" sqref="E68:G68"/>
    <dataValidation allowBlank="1" showInputMessage="1" showErrorMessage="1" promptTitle="Do Not Complete" prompt="IRB only." sqref="E39:G39 E45:G45 E50:G53 E74:G74 E77:G80 E113:G113 E119:G119 E123:G126 E130:G130 E136:G136"/>
  </dataValidations>
  <printOptions/>
  <pageMargins left="0.75" right="0.75" top="1" bottom="1" header="0.5" footer="0.5"/>
  <pageSetup fitToHeight="4" horizontalDpi="600" verticalDpi="600" orientation="portrait" paperSize="9" scale="42" r:id="rId1"/>
  <headerFooter alignWithMargins="0">
    <oddHeader>&amp;R&amp;"Arial,Regular"&amp;8&amp;D  &amp;T</oddHeader>
    <oddFooter>&amp;C&amp;"Arial,Regular"&amp;8Page &amp;P of &amp;N</oddFooter>
  </headerFooter>
  <rowBreaks count="1" manualBreakCount="1">
    <brk id="10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10"/>
  <sheetViews>
    <sheetView zoomScale="75" zoomScaleNormal="75" workbookViewId="0" topLeftCell="A46">
      <selection activeCell="C82" sqref="C82"/>
    </sheetView>
  </sheetViews>
  <sheetFormatPr defaultColWidth="11.00390625" defaultRowHeight="15.75"/>
  <cols>
    <col min="1" max="1" width="3.625" style="121" customWidth="1"/>
    <col min="2" max="2" width="2.25390625" style="121" customWidth="1"/>
    <col min="3" max="3" width="59.00390625" style="121" customWidth="1"/>
    <col min="4" max="4" width="1.75390625" style="232" customWidth="1"/>
    <col min="5" max="5" width="13.625" style="1" hidden="1" customWidth="1"/>
    <col min="6" max="6" width="14.00390625" style="1" customWidth="1"/>
    <col min="7" max="7" width="0.12890625" style="1" hidden="1" customWidth="1"/>
    <col min="8" max="8" width="14.125" style="1" hidden="1" customWidth="1"/>
    <col min="9" max="10" width="14.125" style="1" customWidth="1"/>
    <col min="11" max="11" width="8.50390625" style="1" customWidth="1"/>
    <col min="12" max="12" width="9.00390625" style="121" customWidth="1"/>
    <col min="13" max="13" width="3.625" style="121" customWidth="1"/>
    <col min="14" max="14" width="27.125" style="121" customWidth="1"/>
    <col min="15" max="15" width="9.00390625" style="121" customWidth="1"/>
    <col min="16" max="16" width="10.00390625" style="121" bestFit="1" customWidth="1"/>
    <col min="17" max="17" width="13.625" style="121" bestFit="1" customWidth="1"/>
    <col min="18" max="18" width="9.00390625" style="121" customWidth="1"/>
    <col min="19" max="19" width="10.00390625" style="121" bestFit="1" customWidth="1"/>
    <col min="20" max="20" width="13.625" style="121" bestFit="1" customWidth="1"/>
    <col min="21" max="21" width="9.00390625" style="121" customWidth="1"/>
    <col min="22" max="22" width="10.00390625" style="121" bestFit="1" customWidth="1"/>
    <col min="23" max="23" width="13.625" style="121" bestFit="1" customWidth="1"/>
    <col min="24" max="24" width="9.00390625" style="121" customWidth="1"/>
    <col min="25" max="25" width="10.00390625" style="121" bestFit="1" customWidth="1"/>
    <col min="26" max="26" width="13.625" style="121" bestFit="1" customWidth="1"/>
    <col min="27" max="29" width="13.625" style="121" customWidth="1"/>
    <col min="30" max="30" width="9.50390625" style="121" bestFit="1" customWidth="1"/>
    <col min="31" max="31" width="10.00390625" style="121" bestFit="1" customWidth="1"/>
    <col min="32" max="32" width="13.625" style="121" bestFit="1" customWidth="1"/>
    <col min="33" max="33" width="9.50390625" style="121" bestFit="1" customWidth="1"/>
    <col min="34" max="34" width="10.00390625" style="121" bestFit="1" customWidth="1"/>
    <col min="35" max="35" width="13.625" style="121" bestFit="1" customWidth="1"/>
    <col min="36" max="36" width="10.50390625" style="121" customWidth="1"/>
    <col min="37" max="37" width="10.00390625" style="121" bestFit="1" customWidth="1"/>
    <col min="38" max="38" width="13.625" style="121" bestFit="1" customWidth="1"/>
    <col min="39" max="40" width="11.125" style="121" customWidth="1"/>
    <col min="41" max="41" width="13.625" style="121" bestFit="1" customWidth="1"/>
    <col min="42" max="42" width="11.00390625" style="121" customWidth="1"/>
    <col min="43" max="43" width="11.50390625" style="121" customWidth="1"/>
    <col min="44" max="44" width="13.625" style="121" bestFit="1" customWidth="1"/>
    <col min="45" max="45" width="2.625" style="121" customWidth="1"/>
    <col min="46" max="16384" width="9.00390625" style="121" customWidth="1"/>
  </cols>
  <sheetData>
    <row r="1" spans="1:15" s="120" customFormat="1" ht="24">
      <c r="A1" s="229" t="s">
        <v>725</v>
      </c>
      <c r="B1" s="230"/>
      <c r="C1" s="230"/>
      <c r="D1" s="230"/>
      <c r="E1" s="16"/>
      <c r="F1" s="16"/>
      <c r="G1" s="163"/>
      <c r="H1" s="163"/>
      <c r="I1" s="196"/>
      <c r="J1" s="196"/>
      <c r="K1" s="168"/>
      <c r="O1" s="402" t="s">
        <v>282</v>
      </c>
    </row>
    <row r="2" spans="1:11" ht="17.25">
      <c r="A2" s="635" t="s">
        <v>766</v>
      </c>
      <c r="B2" s="636"/>
      <c r="C2" s="636"/>
      <c r="D2" s="636"/>
      <c r="E2" s="637"/>
      <c r="F2" s="637"/>
      <c r="G2" s="637"/>
      <c r="H2" s="637"/>
      <c r="I2" s="637"/>
      <c r="J2" s="637"/>
      <c r="K2" s="398"/>
    </row>
    <row r="3" spans="1:11" ht="12.75" customHeight="1">
      <c r="A3" s="639" t="s">
        <v>150</v>
      </c>
      <c r="B3" s="638"/>
      <c r="C3" s="638"/>
      <c r="D3" s="638"/>
      <c r="E3" s="351"/>
      <c r="F3" s="351"/>
      <c r="G3" s="351"/>
      <c r="H3" s="351"/>
      <c r="I3" s="351"/>
      <c r="J3" s="351"/>
      <c r="K3" s="350"/>
    </row>
    <row r="4" spans="1:11" ht="17.25">
      <c r="A4" s="62" t="s">
        <v>10</v>
      </c>
      <c r="B4" s="38"/>
      <c r="C4" s="38"/>
      <c r="D4" s="38"/>
      <c r="E4" s="25" t="s">
        <v>726</v>
      </c>
      <c r="F4" s="25" t="s">
        <v>249</v>
      </c>
      <c r="G4" s="25" t="s">
        <v>728</v>
      </c>
      <c r="H4" s="25" t="s">
        <v>729</v>
      </c>
      <c r="I4" s="25"/>
      <c r="J4" s="25"/>
      <c r="K4" s="36"/>
    </row>
    <row r="5" spans="1:11" ht="17.25">
      <c r="A5" s="62"/>
      <c r="B5" s="38"/>
      <c r="C5" s="38"/>
      <c r="D5" s="38"/>
      <c r="E5" s="65"/>
      <c r="F5" s="6"/>
      <c r="G5" s="6"/>
      <c r="H5" s="6"/>
      <c r="I5" s="6"/>
      <c r="J5" s="6"/>
      <c r="K5" s="10"/>
    </row>
    <row r="6" spans="1:11" ht="17.25">
      <c r="A6" s="62" t="s">
        <v>69</v>
      </c>
      <c r="B6" s="38"/>
      <c r="C6" s="38"/>
      <c r="D6" s="38"/>
      <c r="E6" s="65"/>
      <c r="F6" s="6"/>
      <c r="G6" s="6"/>
      <c r="H6" s="6"/>
      <c r="I6" s="6"/>
      <c r="J6" s="6"/>
      <c r="K6" s="10"/>
    </row>
    <row r="7" spans="1:11" ht="15">
      <c r="A7" s="136"/>
      <c r="B7" s="176" t="s">
        <v>528</v>
      </c>
      <c r="C7" s="40"/>
      <c r="D7" s="6"/>
      <c r="E7" s="300">
        <f>SUM(E8:E9)</f>
        <v>0</v>
      </c>
      <c r="F7" s="300">
        <f>SUM(F8:F9)</f>
        <v>0</v>
      </c>
      <c r="G7" s="300"/>
      <c r="H7" s="300"/>
      <c r="I7" s="6"/>
      <c r="J7" s="6"/>
      <c r="K7" s="341"/>
    </row>
    <row r="8" spans="1:11" ht="15">
      <c r="A8" s="136"/>
      <c r="B8" s="176"/>
      <c r="C8" s="40" t="s">
        <v>181</v>
      </c>
      <c r="D8" s="6"/>
      <c r="E8" s="300">
        <f>Current!C22</f>
        <v>0</v>
      </c>
      <c r="F8" s="300">
        <f>Input!C30</f>
        <v>0</v>
      </c>
      <c r="G8" s="300"/>
      <c r="H8" s="300"/>
      <c r="I8" s="6"/>
      <c r="J8" s="6"/>
      <c r="K8" s="341"/>
    </row>
    <row r="9" spans="1:11" ht="15">
      <c r="A9" s="136"/>
      <c r="B9" s="176"/>
      <c r="C9" s="40" t="s">
        <v>169</v>
      </c>
      <c r="D9" s="6"/>
      <c r="E9" s="300"/>
      <c r="F9" s="300"/>
      <c r="G9" s="300"/>
      <c r="H9" s="300"/>
      <c r="I9" s="6"/>
      <c r="J9" s="6"/>
      <c r="K9" s="341"/>
    </row>
    <row r="10" spans="1:11" ht="15">
      <c r="A10" s="136"/>
      <c r="B10" s="176" t="s">
        <v>690</v>
      </c>
      <c r="C10" s="40"/>
      <c r="D10" s="6"/>
      <c r="E10" s="300">
        <f>Current!C84</f>
        <v>0</v>
      </c>
      <c r="F10" s="300">
        <f>Input!C107</f>
        <v>0</v>
      </c>
      <c r="G10" s="300"/>
      <c r="H10" s="300"/>
      <c r="I10" s="6"/>
      <c r="J10" s="6"/>
      <c r="K10" s="341"/>
    </row>
    <row r="11" spans="1:11" ht="15">
      <c r="A11" s="136"/>
      <c r="B11" s="176" t="s">
        <v>280</v>
      </c>
      <c r="C11" s="40"/>
      <c r="D11" s="6"/>
      <c r="E11" s="300">
        <f>Current!C146</f>
        <v>0</v>
      </c>
      <c r="F11" s="300">
        <f>Input!C180</f>
        <v>0</v>
      </c>
      <c r="G11" s="300"/>
      <c r="H11" s="300"/>
      <c r="I11" s="6"/>
      <c r="J11" s="6"/>
      <c r="K11" s="341"/>
    </row>
    <row r="12" spans="1:11" ht="15">
      <c r="A12" s="136"/>
      <c r="B12" s="176" t="s">
        <v>235</v>
      </c>
      <c r="C12" s="40"/>
      <c r="D12" s="6"/>
      <c r="E12" s="300">
        <f>SUM(E13:E15)</f>
        <v>0</v>
      </c>
      <c r="F12" s="300">
        <f>SUM(F13:F15)</f>
        <v>0</v>
      </c>
      <c r="G12" s="300"/>
      <c r="H12" s="300"/>
      <c r="I12" s="6"/>
      <c r="J12" s="6"/>
      <c r="K12" s="341"/>
    </row>
    <row r="13" spans="1:11" ht="15">
      <c r="A13" s="136"/>
      <c r="B13" s="176"/>
      <c r="C13" s="40" t="s">
        <v>694</v>
      </c>
      <c r="D13" s="6"/>
      <c r="E13" s="300">
        <f>Current!C208</f>
        <v>0</v>
      </c>
      <c r="F13" s="300">
        <f>Input!C253</f>
        <v>0</v>
      </c>
      <c r="G13" s="300"/>
      <c r="H13" s="300"/>
      <c r="I13" s="6"/>
      <c r="J13" s="6"/>
      <c r="K13" s="341"/>
    </row>
    <row r="14" spans="1:11" ht="15">
      <c r="A14" s="136"/>
      <c r="B14" s="176"/>
      <c r="C14" s="40" t="s">
        <v>170</v>
      </c>
      <c r="D14" s="6"/>
      <c r="E14" s="300">
        <f>Current!C250</f>
        <v>0</v>
      </c>
      <c r="F14" s="300">
        <f>Input!C297</f>
        <v>0</v>
      </c>
      <c r="G14" s="300"/>
      <c r="H14" s="300"/>
      <c r="I14" s="6"/>
      <c r="J14" s="6"/>
      <c r="K14" s="341"/>
    </row>
    <row r="15" spans="1:11" ht="15">
      <c r="A15" s="136"/>
      <c r="B15" s="176"/>
      <c r="C15" s="40" t="s">
        <v>171</v>
      </c>
      <c r="D15" s="6"/>
      <c r="E15" s="300"/>
      <c r="F15" s="300"/>
      <c r="G15" s="300"/>
      <c r="H15" s="300"/>
      <c r="I15" s="6"/>
      <c r="J15" s="6"/>
      <c r="K15" s="341"/>
    </row>
    <row r="16" spans="1:11" ht="15">
      <c r="A16" s="136"/>
      <c r="B16" s="176" t="s">
        <v>529</v>
      </c>
      <c r="C16" s="40"/>
      <c r="D16" s="6"/>
      <c r="E16" s="300">
        <f>SUM(E17:E18)</f>
        <v>0</v>
      </c>
      <c r="F16" s="300">
        <f>SUM(F17:F18)</f>
        <v>0</v>
      </c>
      <c r="G16" s="300"/>
      <c r="H16" s="300"/>
      <c r="I16" s="6"/>
      <c r="J16" s="6"/>
      <c r="K16" s="341"/>
    </row>
    <row r="17" spans="1:11" ht="15">
      <c r="A17" s="136"/>
      <c r="B17" s="176"/>
      <c r="C17" s="40" t="s">
        <v>431</v>
      </c>
      <c r="D17" s="6"/>
      <c r="E17" s="335">
        <f>Current!C354</f>
        <v>0</v>
      </c>
      <c r="F17" s="300">
        <f>Input!C415</f>
        <v>0</v>
      </c>
      <c r="G17" s="300"/>
      <c r="H17" s="300"/>
      <c r="I17" s="6"/>
      <c r="J17" s="6"/>
      <c r="K17" s="341"/>
    </row>
    <row r="18" spans="1:11" ht="15">
      <c r="A18" s="136"/>
      <c r="B18" s="176"/>
      <c r="C18" s="40" t="s">
        <v>430</v>
      </c>
      <c r="D18" s="6"/>
      <c r="E18" s="335">
        <f>Current!C416</f>
        <v>0</v>
      </c>
      <c r="F18" s="300">
        <f>Input!C491</f>
        <v>0</v>
      </c>
      <c r="G18" s="300"/>
      <c r="H18" s="300"/>
      <c r="I18" s="6"/>
      <c r="J18" s="6"/>
      <c r="K18" s="341"/>
    </row>
    <row r="19" spans="1:11" ht="15">
      <c r="A19" s="136"/>
      <c r="B19" s="176" t="s">
        <v>754</v>
      </c>
      <c r="C19" s="40"/>
      <c r="D19" s="6"/>
      <c r="E19" s="300">
        <f>Current!C514</f>
        <v>0</v>
      </c>
      <c r="F19" s="300">
        <f>Input!C619</f>
        <v>0</v>
      </c>
      <c r="G19" s="300"/>
      <c r="H19" s="300"/>
      <c r="I19" s="6"/>
      <c r="J19" s="6"/>
      <c r="K19" s="341"/>
    </row>
    <row r="20" spans="1:11" ht="15">
      <c r="A20" s="136"/>
      <c r="B20" s="176"/>
      <c r="C20" s="40" t="s">
        <v>173</v>
      </c>
      <c r="D20" s="6"/>
      <c r="E20" s="320"/>
      <c r="F20" s="320"/>
      <c r="G20" s="300"/>
      <c r="H20" s="300"/>
      <c r="I20" s="6"/>
      <c r="J20" s="6"/>
      <c r="K20" s="341"/>
    </row>
    <row r="21" spans="1:11" ht="15">
      <c r="A21" s="136"/>
      <c r="B21" s="176"/>
      <c r="C21" s="40" t="s">
        <v>174</v>
      </c>
      <c r="D21" s="6"/>
      <c r="E21" s="320"/>
      <c r="F21" s="320"/>
      <c r="G21" s="300"/>
      <c r="H21" s="300"/>
      <c r="I21" s="6"/>
      <c r="J21" s="6"/>
      <c r="K21" s="341"/>
    </row>
    <row r="22" spans="1:14" ht="15">
      <c r="A22" s="136"/>
      <c r="B22" s="176"/>
      <c r="C22" s="40" t="s">
        <v>175</v>
      </c>
      <c r="D22" s="6"/>
      <c r="E22" s="320"/>
      <c r="F22" s="320"/>
      <c r="G22" s="300"/>
      <c r="H22" s="300"/>
      <c r="I22" s="6"/>
      <c r="J22" s="6"/>
      <c r="K22" s="341"/>
      <c r="N22"/>
    </row>
    <row r="23" spans="1:11" ht="15">
      <c r="A23" s="136"/>
      <c r="B23" s="176"/>
      <c r="C23" s="40" t="s">
        <v>176</v>
      </c>
      <c r="D23" s="6"/>
      <c r="E23" s="320"/>
      <c r="F23" s="320"/>
      <c r="G23" s="300"/>
      <c r="H23" s="300"/>
      <c r="I23" s="6"/>
      <c r="J23" s="6"/>
      <c r="K23" s="341"/>
    </row>
    <row r="24" spans="1:11" ht="15">
      <c r="A24" s="136"/>
      <c r="B24" s="50" t="s">
        <v>172</v>
      </c>
      <c r="C24" s="334"/>
      <c r="D24" s="6"/>
      <c r="E24" s="300"/>
      <c r="F24" s="300"/>
      <c r="G24" s="300"/>
      <c r="H24" s="300"/>
      <c r="I24" s="6"/>
      <c r="J24" s="6"/>
      <c r="K24" s="341"/>
    </row>
    <row r="25" spans="1:11" ht="15">
      <c r="A25" s="136"/>
      <c r="B25" s="534" t="s">
        <v>177</v>
      </c>
      <c r="C25" s="551"/>
      <c r="D25" s="6"/>
      <c r="E25" s="300"/>
      <c r="F25" s="300"/>
      <c r="G25" s="300"/>
      <c r="H25" s="300"/>
      <c r="I25" s="6"/>
      <c r="J25" s="6"/>
      <c r="K25" s="341"/>
    </row>
    <row r="26" spans="1:11" ht="15">
      <c r="A26" s="136"/>
      <c r="B26" s="176"/>
      <c r="C26" s="339" t="s">
        <v>183</v>
      </c>
      <c r="D26" s="6"/>
      <c r="E26" s="300"/>
      <c r="F26" s="300"/>
      <c r="G26" s="300"/>
      <c r="H26" s="300"/>
      <c r="I26" s="6"/>
      <c r="J26" s="6"/>
      <c r="K26" s="341"/>
    </row>
    <row r="27" spans="1:11" ht="15">
      <c r="A27" s="136"/>
      <c r="B27" s="13"/>
      <c r="C27" s="552" t="s">
        <v>184</v>
      </c>
      <c r="D27" s="6"/>
      <c r="E27" s="300"/>
      <c r="F27" s="300"/>
      <c r="G27" s="300"/>
      <c r="H27" s="300"/>
      <c r="I27" s="6"/>
      <c r="J27" s="6"/>
      <c r="K27" s="341"/>
    </row>
    <row r="28" spans="1:11" ht="15">
      <c r="A28" s="136"/>
      <c r="B28" s="226"/>
      <c r="C28" s="226"/>
      <c r="D28" s="226"/>
      <c r="E28" s="15"/>
      <c r="F28" s="15"/>
      <c r="G28" s="15"/>
      <c r="H28" s="15"/>
      <c r="I28" s="6"/>
      <c r="J28" s="6"/>
      <c r="K28" s="340"/>
    </row>
    <row r="29" spans="1:11" ht="17.25">
      <c r="A29" s="62" t="s">
        <v>120</v>
      </c>
      <c r="B29" s="38"/>
      <c r="C29" s="38"/>
      <c r="D29" s="38"/>
      <c r="E29" s="322"/>
      <c r="F29" s="15"/>
      <c r="G29" s="15"/>
      <c r="H29" s="15"/>
      <c r="I29" s="6"/>
      <c r="J29" s="6"/>
      <c r="K29" s="340"/>
    </row>
    <row r="30" spans="1:11" ht="15">
      <c r="A30" s="136"/>
      <c r="B30" s="176" t="s">
        <v>323</v>
      </c>
      <c r="C30" s="40"/>
      <c r="D30" s="6"/>
      <c r="E30" s="300">
        <f>SUM(E31:E32)</f>
        <v>0</v>
      </c>
      <c r="F30" s="300">
        <f>SUM(F31:F32)</f>
        <v>0</v>
      </c>
      <c r="G30" s="300"/>
      <c r="H30" s="618"/>
      <c r="I30" s="6"/>
      <c r="J30" s="6"/>
      <c r="K30" s="341"/>
    </row>
    <row r="31" spans="1:11" ht="15">
      <c r="A31" s="136"/>
      <c r="B31" s="176"/>
      <c r="C31" s="40" t="s">
        <v>181</v>
      </c>
      <c r="D31" s="6"/>
      <c r="E31" s="300">
        <f>Current!C42</f>
        <v>0</v>
      </c>
      <c r="F31" s="300">
        <f>Input!C58</f>
        <v>0</v>
      </c>
      <c r="G31" s="300"/>
      <c r="H31" s="618"/>
      <c r="I31" s="6"/>
      <c r="J31" s="6"/>
      <c r="K31" s="341"/>
    </row>
    <row r="32" spans="1:11" ht="15">
      <c r="A32" s="136"/>
      <c r="B32" s="176"/>
      <c r="C32" s="40" t="s">
        <v>169</v>
      </c>
      <c r="D32" s="6"/>
      <c r="E32" s="300"/>
      <c r="F32" s="300"/>
      <c r="G32" s="300"/>
      <c r="H32" s="618"/>
      <c r="I32" s="6"/>
      <c r="J32" s="6"/>
      <c r="K32" s="341"/>
    </row>
    <row r="33" spans="1:11" ht="15">
      <c r="A33" s="136"/>
      <c r="B33" s="176" t="s">
        <v>690</v>
      </c>
      <c r="C33" s="40"/>
      <c r="D33" s="6"/>
      <c r="E33" s="300">
        <f>Current!C104</f>
        <v>0</v>
      </c>
      <c r="F33" s="300">
        <f>Input!C130</f>
        <v>0</v>
      </c>
      <c r="G33" s="300"/>
      <c r="H33" s="618"/>
      <c r="I33" s="6"/>
      <c r="J33" s="6"/>
      <c r="K33" s="341"/>
    </row>
    <row r="34" spans="1:11" ht="15">
      <c r="A34" s="136"/>
      <c r="B34" s="176" t="s">
        <v>280</v>
      </c>
      <c r="C34" s="40"/>
      <c r="D34" s="6"/>
      <c r="E34" s="300">
        <f>Current!C166</f>
        <v>0</v>
      </c>
      <c r="F34" s="300">
        <f>Input!C205</f>
        <v>0</v>
      </c>
      <c r="G34" s="300"/>
      <c r="H34" s="618"/>
      <c r="I34" s="6"/>
      <c r="J34" s="6"/>
      <c r="K34" s="341"/>
    </row>
    <row r="35" spans="1:11" ht="15">
      <c r="A35" s="136"/>
      <c r="B35" s="176" t="s">
        <v>235</v>
      </c>
      <c r="C35" s="40"/>
      <c r="D35" s="6"/>
      <c r="E35" s="300">
        <f>SUM(E36:E38)</f>
        <v>0</v>
      </c>
      <c r="F35" s="300">
        <f>SUM(F36:F38)</f>
        <v>0</v>
      </c>
      <c r="G35" s="300"/>
      <c r="H35" s="618"/>
      <c r="I35" s="6"/>
      <c r="J35" s="6"/>
      <c r="K35" s="341"/>
    </row>
    <row r="36" spans="1:11" ht="15">
      <c r="A36" s="136"/>
      <c r="B36" s="176"/>
      <c r="C36" s="40" t="s">
        <v>694</v>
      </c>
      <c r="D36" s="6"/>
      <c r="E36" s="300">
        <f>Current!C228</f>
        <v>0</v>
      </c>
      <c r="F36" s="300">
        <f>Input!C274</f>
        <v>0</v>
      </c>
      <c r="G36" s="300"/>
      <c r="H36" s="618"/>
      <c r="I36" s="6"/>
      <c r="J36" s="6"/>
      <c r="K36" s="341"/>
    </row>
    <row r="37" spans="1:11" ht="15">
      <c r="A37" s="136"/>
      <c r="B37" s="176"/>
      <c r="C37" s="40" t="s">
        <v>170</v>
      </c>
      <c r="D37" s="6"/>
      <c r="E37" s="300">
        <f>Current!C270</f>
        <v>0</v>
      </c>
      <c r="F37" s="300">
        <f>Input!C318</f>
        <v>0</v>
      </c>
      <c r="G37" s="300"/>
      <c r="H37" s="618"/>
      <c r="I37" s="6"/>
      <c r="J37" s="6"/>
      <c r="K37" s="341"/>
    </row>
    <row r="38" spans="1:11" ht="15">
      <c r="A38" s="136"/>
      <c r="B38" s="176"/>
      <c r="C38" s="40" t="s">
        <v>171</v>
      </c>
      <c r="D38" s="6"/>
      <c r="E38" s="300"/>
      <c r="F38" s="300"/>
      <c r="G38" s="300"/>
      <c r="H38" s="618"/>
      <c r="I38" s="6"/>
      <c r="J38" s="6"/>
      <c r="K38" s="341"/>
    </row>
    <row r="39" spans="1:11" ht="15">
      <c r="A39" s="136"/>
      <c r="B39" s="176" t="s">
        <v>236</v>
      </c>
      <c r="C39" s="40"/>
      <c r="D39" s="6"/>
      <c r="E39" s="300">
        <f>SUM(E40:E41)</f>
        <v>0</v>
      </c>
      <c r="F39" s="300">
        <f>SUM(F40:F41)</f>
        <v>0</v>
      </c>
      <c r="G39" s="300"/>
      <c r="H39" s="618"/>
      <c r="I39" s="6"/>
      <c r="J39" s="6"/>
      <c r="K39" s="341"/>
    </row>
    <row r="40" spans="1:11" ht="15">
      <c r="A40" s="136"/>
      <c r="B40" s="176"/>
      <c r="C40" s="252" t="s">
        <v>431</v>
      </c>
      <c r="D40" s="6"/>
      <c r="E40" s="335">
        <f>Current!C374</f>
        <v>0</v>
      </c>
      <c r="F40" s="300">
        <f>Input!C443</f>
        <v>0</v>
      </c>
      <c r="G40" s="300"/>
      <c r="H40" s="618"/>
      <c r="I40" s="6"/>
      <c r="J40" s="6"/>
      <c r="K40" s="341"/>
    </row>
    <row r="41" spans="1:11" ht="15">
      <c r="A41" s="136"/>
      <c r="B41" s="176"/>
      <c r="C41" s="40" t="s">
        <v>430</v>
      </c>
      <c r="D41" s="6"/>
      <c r="E41" s="335">
        <f>Current!C436</f>
        <v>0</v>
      </c>
      <c r="F41" s="300">
        <f>Input!C513</f>
        <v>0</v>
      </c>
      <c r="G41" s="300"/>
      <c r="H41" s="618"/>
      <c r="I41" s="6"/>
      <c r="J41" s="6"/>
      <c r="K41" s="341"/>
    </row>
    <row r="42" spans="1:11" ht="15">
      <c r="A42" s="136"/>
      <c r="B42" s="6"/>
      <c r="C42" s="232"/>
      <c r="D42" s="6"/>
      <c r="E42" s="301"/>
      <c r="F42" s="301"/>
      <c r="G42" s="301"/>
      <c r="H42" s="301"/>
      <c r="I42" s="6"/>
      <c r="J42" s="6"/>
      <c r="K42" s="341"/>
    </row>
    <row r="43" spans="1:11" ht="17.25">
      <c r="A43" s="62" t="s">
        <v>196</v>
      </c>
      <c r="B43" s="38"/>
      <c r="C43" s="38"/>
      <c r="D43" s="38"/>
      <c r="E43" s="322"/>
      <c r="F43" s="15"/>
      <c r="G43" s="15"/>
      <c r="H43" s="15"/>
      <c r="I43" s="6"/>
      <c r="J43" s="6"/>
      <c r="K43" s="340"/>
    </row>
    <row r="44" spans="1:11" ht="17.25">
      <c r="A44" s="62" t="s">
        <v>197</v>
      </c>
      <c r="B44" s="38"/>
      <c r="C44" s="38"/>
      <c r="D44" s="38"/>
      <c r="E44" s="322"/>
      <c r="F44" s="15"/>
      <c r="G44" s="15"/>
      <c r="H44" s="15"/>
      <c r="I44" s="6"/>
      <c r="J44" s="6"/>
      <c r="K44" s="340"/>
    </row>
    <row r="45" spans="1:11" ht="15">
      <c r="A45" s="136"/>
      <c r="B45" s="50" t="s">
        <v>181</v>
      </c>
      <c r="C45" s="40"/>
      <c r="D45" s="6"/>
      <c r="E45" s="300">
        <f>Current!C61</f>
        <v>0</v>
      </c>
      <c r="F45" s="300">
        <f>Input!C81</f>
        <v>0</v>
      </c>
      <c r="G45" s="300"/>
      <c r="H45" s="300"/>
      <c r="I45" s="6"/>
      <c r="J45" s="6"/>
      <c r="K45" s="341"/>
    </row>
    <row r="46" spans="1:11" ht="15">
      <c r="A46" s="136"/>
      <c r="B46" s="176" t="s">
        <v>690</v>
      </c>
      <c r="C46" s="40"/>
      <c r="D46" s="6"/>
      <c r="E46" s="300">
        <f>Current!C123</f>
        <v>0</v>
      </c>
      <c r="F46" s="300">
        <f>Input!C152</f>
        <v>0</v>
      </c>
      <c r="G46" s="300"/>
      <c r="H46" s="300"/>
      <c r="I46" s="6"/>
      <c r="J46" s="6"/>
      <c r="K46" s="341"/>
    </row>
    <row r="47" spans="1:11" ht="15">
      <c r="A47" s="136"/>
      <c r="B47" s="176" t="s">
        <v>280</v>
      </c>
      <c r="C47" s="40"/>
      <c r="D47" s="6"/>
      <c r="E47" s="300">
        <f>Current!C185</f>
        <v>0</v>
      </c>
      <c r="F47" s="300">
        <f>Input!C229</f>
        <v>0</v>
      </c>
      <c r="G47" s="300"/>
      <c r="H47" s="300"/>
      <c r="I47" s="6"/>
      <c r="J47" s="6"/>
      <c r="K47" s="341"/>
    </row>
    <row r="48" spans="1:11" ht="15">
      <c r="A48" s="136"/>
      <c r="B48" s="176" t="s">
        <v>178</v>
      </c>
      <c r="C48" s="40"/>
      <c r="D48" s="6"/>
      <c r="E48" s="300">
        <f>Current!C289</f>
        <v>0</v>
      </c>
      <c r="F48" s="300">
        <f>Input!C338</f>
        <v>0</v>
      </c>
      <c r="G48" s="300"/>
      <c r="H48" s="300"/>
      <c r="I48" s="6"/>
      <c r="J48" s="6"/>
      <c r="K48" s="341"/>
    </row>
    <row r="49" spans="1:11" ht="15">
      <c r="A49" s="136"/>
      <c r="B49" s="176" t="s">
        <v>236</v>
      </c>
      <c r="C49" s="40"/>
      <c r="D49" s="6"/>
      <c r="E49" s="300">
        <f>SUM(E50:E51)</f>
        <v>0</v>
      </c>
      <c r="F49" s="300">
        <f>SUM(F50:F51)</f>
        <v>0</v>
      </c>
      <c r="G49" s="300"/>
      <c r="H49" s="300"/>
      <c r="I49" s="6"/>
      <c r="J49" s="6"/>
      <c r="K49" s="341"/>
    </row>
    <row r="50" spans="1:11" ht="15">
      <c r="A50" s="136"/>
      <c r="B50" s="176"/>
      <c r="C50" s="252" t="s">
        <v>431</v>
      </c>
      <c r="D50" s="6"/>
      <c r="E50" s="300">
        <f>Current!C393</f>
        <v>0</v>
      </c>
      <c r="F50" s="300">
        <f>Input!C466</f>
        <v>0</v>
      </c>
      <c r="G50" s="300"/>
      <c r="H50" s="300"/>
      <c r="I50" s="6"/>
      <c r="J50" s="6"/>
      <c r="K50" s="341"/>
    </row>
    <row r="51" spans="1:11" ht="15">
      <c r="A51" s="136"/>
      <c r="B51" s="176"/>
      <c r="C51" s="40" t="s">
        <v>430</v>
      </c>
      <c r="D51" s="6"/>
      <c r="E51" s="335">
        <f>Current!C455</f>
        <v>0</v>
      </c>
      <c r="F51" s="300">
        <f>Input!C534</f>
        <v>0</v>
      </c>
      <c r="G51" s="300"/>
      <c r="H51" s="300"/>
      <c r="I51" s="6"/>
      <c r="J51" s="6"/>
      <c r="K51" s="341"/>
    </row>
    <row r="52" spans="1:11" ht="15">
      <c r="A52" s="136"/>
      <c r="B52" s="6"/>
      <c r="C52" s="226"/>
      <c r="D52" s="6"/>
      <c r="E52" s="301"/>
      <c r="F52" s="301"/>
      <c r="G52" s="301"/>
      <c r="H52" s="301"/>
      <c r="I52" s="6"/>
      <c r="J52" s="6"/>
      <c r="K52" s="341"/>
    </row>
    <row r="53" spans="1:11" ht="15">
      <c r="A53" s="62" t="s">
        <v>198</v>
      </c>
      <c r="B53" s="6"/>
      <c r="C53" s="226"/>
      <c r="D53" s="6"/>
      <c r="E53" s="301"/>
      <c r="F53" s="301"/>
      <c r="G53" s="301"/>
      <c r="H53" s="301"/>
      <c r="I53" s="6"/>
      <c r="J53" s="6"/>
      <c r="K53" s="341"/>
    </row>
    <row r="54" spans="1:11" ht="15">
      <c r="A54" s="136"/>
      <c r="B54" s="50" t="s">
        <v>181</v>
      </c>
      <c r="C54" s="40"/>
      <c r="D54" s="6"/>
      <c r="E54" s="300">
        <f>Current!C62</f>
        <v>0</v>
      </c>
      <c r="F54" s="300">
        <f>Input!C82</f>
        <v>0</v>
      </c>
      <c r="G54" s="300"/>
      <c r="H54" s="300"/>
      <c r="I54" s="6"/>
      <c r="J54" s="6"/>
      <c r="K54" s="341"/>
    </row>
    <row r="55" spans="1:11" ht="15">
      <c r="A55" s="136"/>
      <c r="B55" s="176" t="s">
        <v>690</v>
      </c>
      <c r="C55" s="40"/>
      <c r="D55" s="6"/>
      <c r="E55" s="300">
        <f>Current!C124</f>
        <v>0</v>
      </c>
      <c r="F55" s="300">
        <f>Input!C153</f>
        <v>0</v>
      </c>
      <c r="G55" s="300"/>
      <c r="H55" s="300"/>
      <c r="I55" s="6"/>
      <c r="J55" s="6"/>
      <c r="K55" s="341"/>
    </row>
    <row r="56" spans="1:11" ht="15">
      <c r="A56" s="136"/>
      <c r="B56" s="176" t="s">
        <v>280</v>
      </c>
      <c r="C56" s="40"/>
      <c r="D56" s="6"/>
      <c r="E56" s="300">
        <f>Current!C186</f>
        <v>0</v>
      </c>
      <c r="F56" s="300">
        <f>Input!C230</f>
        <v>0</v>
      </c>
      <c r="G56" s="300"/>
      <c r="H56" s="300"/>
      <c r="I56" s="6"/>
      <c r="J56" s="6"/>
      <c r="K56" s="341"/>
    </row>
    <row r="57" spans="1:11" ht="15">
      <c r="A57" s="136"/>
      <c r="B57" s="176" t="s">
        <v>178</v>
      </c>
      <c r="C57" s="40"/>
      <c r="D57" s="6"/>
      <c r="E57" s="300">
        <f>Current!C290</f>
        <v>0</v>
      </c>
      <c r="F57" s="300">
        <f>Input!C339</f>
        <v>0</v>
      </c>
      <c r="G57" s="300"/>
      <c r="H57" s="300"/>
      <c r="I57" s="6"/>
      <c r="J57" s="6"/>
      <c r="K57" s="341"/>
    </row>
    <row r="58" spans="1:11" ht="15">
      <c r="A58" s="136"/>
      <c r="B58" s="176" t="s">
        <v>236</v>
      </c>
      <c r="C58" s="40"/>
      <c r="D58" s="6"/>
      <c r="E58" s="300">
        <f>SUM(E59:E60)</f>
        <v>0</v>
      </c>
      <c r="F58" s="300">
        <f>SUM(F59:F60)</f>
        <v>0</v>
      </c>
      <c r="G58" s="300"/>
      <c r="H58" s="300"/>
      <c r="I58" s="6"/>
      <c r="J58" s="6"/>
      <c r="K58" s="341"/>
    </row>
    <row r="59" spans="1:11" ht="15">
      <c r="A59" s="136"/>
      <c r="B59" s="176"/>
      <c r="C59" s="252" t="s">
        <v>431</v>
      </c>
      <c r="D59" s="6"/>
      <c r="E59" s="335">
        <f>Current!C394</f>
        <v>0</v>
      </c>
      <c r="F59" s="300">
        <f>Input!C467</f>
        <v>0</v>
      </c>
      <c r="G59" s="300"/>
      <c r="H59" s="300"/>
      <c r="I59" s="6"/>
      <c r="J59" s="6"/>
      <c r="K59" s="341"/>
    </row>
    <row r="60" spans="1:11" ht="15">
      <c r="A60" s="136"/>
      <c r="B60" s="176"/>
      <c r="C60" s="40" t="s">
        <v>430</v>
      </c>
      <c r="D60" s="6"/>
      <c r="E60" s="335">
        <f>Current!C456</f>
        <v>0</v>
      </c>
      <c r="F60" s="300">
        <f>Input!C535</f>
        <v>0</v>
      </c>
      <c r="G60" s="300"/>
      <c r="H60" s="300"/>
      <c r="I60" s="6"/>
      <c r="J60" s="6"/>
      <c r="K60" s="341"/>
    </row>
    <row r="61" spans="1:11" ht="15">
      <c r="A61" s="136"/>
      <c r="B61" s="226"/>
      <c r="C61" s="226"/>
      <c r="D61" s="226"/>
      <c r="E61" s="15"/>
      <c r="F61" s="15"/>
      <c r="G61" s="15"/>
      <c r="H61" s="15"/>
      <c r="I61" s="6"/>
      <c r="J61" s="6"/>
      <c r="K61" s="340"/>
    </row>
    <row r="62" spans="1:11" ht="15">
      <c r="A62" s="17" t="s">
        <v>730</v>
      </c>
      <c r="B62" s="226"/>
      <c r="C62" s="226"/>
      <c r="D62" s="226"/>
      <c r="E62" s="300">
        <f>E7+E10+E11+E12+E16+E19+E24+E30+E33+E34+E35+E39+SUM(E45:E49)+SUM(E54:E58)+E25</f>
        <v>0</v>
      </c>
      <c r="F62" s="300">
        <f>F7+F10+F11+F12+F16+F19+F24+F30+F33+F34+F35+F39+SUM(F45:F49)+SUM(F54:F58)+F25</f>
        <v>0</v>
      </c>
      <c r="G62" s="300"/>
      <c r="H62" s="300"/>
      <c r="I62" s="6"/>
      <c r="J62" s="6"/>
      <c r="K62" s="341"/>
    </row>
    <row r="63" spans="1:11" ht="15">
      <c r="A63" s="136"/>
      <c r="B63" s="226"/>
      <c r="C63" s="226"/>
      <c r="D63" s="226"/>
      <c r="E63" s="323"/>
      <c r="F63" s="15"/>
      <c r="G63" s="15"/>
      <c r="H63" s="15"/>
      <c r="I63" s="6"/>
      <c r="J63" s="6"/>
      <c r="K63" s="340"/>
    </row>
    <row r="64" spans="1:11" ht="15">
      <c r="A64" s="17" t="s">
        <v>179</v>
      </c>
      <c r="B64" s="226"/>
      <c r="C64" s="226"/>
      <c r="D64" s="226"/>
      <c r="E64" s="15"/>
      <c r="F64" s="15"/>
      <c r="G64" s="15"/>
      <c r="H64" s="15"/>
      <c r="I64" s="6"/>
      <c r="J64" s="6"/>
      <c r="K64" s="340"/>
    </row>
    <row r="65" spans="1:11" ht="15">
      <c r="A65" s="17"/>
      <c r="B65" s="301"/>
      <c r="C65" s="301"/>
      <c r="D65" s="301"/>
      <c r="E65" s="301"/>
      <c r="F65" s="301"/>
      <c r="G65" s="15"/>
      <c r="H65" s="15"/>
      <c r="I65" s="6"/>
      <c r="J65" s="6"/>
      <c r="K65" s="340"/>
    </row>
    <row r="66" spans="1:11" ht="15">
      <c r="A66" s="136"/>
      <c r="B66" s="39"/>
      <c r="C66" s="488"/>
      <c r="D66" s="226"/>
      <c r="E66" s="15"/>
      <c r="F66" s="15"/>
      <c r="G66" s="680"/>
      <c r="H66" s="680"/>
      <c r="I66" s="6"/>
      <c r="J66" s="6"/>
      <c r="K66" s="489"/>
    </row>
    <row r="67" spans="1:11" ht="15">
      <c r="A67" s="136"/>
      <c r="B67" s="39"/>
      <c r="C67" s="488"/>
      <c r="D67" s="226"/>
      <c r="E67" s="15"/>
      <c r="F67" s="15"/>
      <c r="G67" s="680"/>
      <c r="H67" s="681"/>
      <c r="I67" s="6"/>
      <c r="J67" s="6"/>
      <c r="K67" s="490"/>
    </row>
    <row r="68" spans="1:11" ht="15">
      <c r="A68" s="136"/>
      <c r="B68" s="226"/>
      <c r="C68" s="226"/>
      <c r="D68" s="226"/>
      <c r="E68" s="15"/>
      <c r="F68" s="15"/>
      <c r="G68" s="15"/>
      <c r="H68" s="15"/>
      <c r="I68" s="6"/>
      <c r="J68" s="6"/>
      <c r="K68" s="340"/>
    </row>
    <row r="69" spans="1:11" ht="15">
      <c r="A69" s="136"/>
      <c r="B69" s="39"/>
      <c r="C69" s="488"/>
      <c r="D69" s="226"/>
      <c r="E69" s="15"/>
      <c r="F69" s="15"/>
      <c r="G69" s="324"/>
      <c r="H69" s="324"/>
      <c r="I69" s="6"/>
      <c r="J69" s="6"/>
      <c r="K69" s="490"/>
    </row>
    <row r="70" spans="1:11" ht="15">
      <c r="A70" s="136"/>
      <c r="B70" s="39"/>
      <c r="C70" s="488"/>
      <c r="D70" s="226"/>
      <c r="E70" s="15"/>
      <c r="F70" s="15"/>
      <c r="G70" s="324"/>
      <c r="H70" s="324"/>
      <c r="I70" s="6"/>
      <c r="J70" s="6"/>
      <c r="K70" s="490"/>
    </row>
    <row r="71" spans="1:11" ht="15">
      <c r="A71" s="136"/>
      <c r="B71" s="39"/>
      <c r="C71" s="488"/>
      <c r="D71" s="226"/>
      <c r="E71" s="15"/>
      <c r="F71" s="15"/>
      <c r="G71" s="300"/>
      <c r="H71" s="300"/>
      <c r="I71" s="6"/>
      <c r="J71" s="6"/>
      <c r="K71" s="341"/>
    </row>
    <row r="72" spans="1:11" ht="15">
      <c r="A72" s="136"/>
      <c r="B72" s="33"/>
      <c r="C72" s="226"/>
      <c r="D72" s="226"/>
      <c r="E72" s="15"/>
      <c r="F72" s="15"/>
      <c r="G72" s="15"/>
      <c r="H72" s="15"/>
      <c r="I72" s="6"/>
      <c r="J72" s="6"/>
      <c r="K72" s="340"/>
    </row>
    <row r="73" spans="1:11" ht="15">
      <c r="A73" s="136"/>
      <c r="B73" s="39"/>
      <c r="C73" s="488"/>
      <c r="D73" s="226"/>
      <c r="E73" s="15"/>
      <c r="F73" s="15"/>
      <c r="G73" s="300"/>
      <c r="H73" s="300"/>
      <c r="I73" s="6"/>
      <c r="J73" s="6"/>
      <c r="K73" s="341"/>
    </row>
    <row r="74" spans="1:11" ht="15">
      <c r="A74" s="136"/>
      <c r="B74" s="226"/>
      <c r="C74" s="226"/>
      <c r="D74" s="226"/>
      <c r="E74" s="15"/>
      <c r="F74" s="15"/>
      <c r="G74" s="15"/>
      <c r="H74" s="15"/>
      <c r="I74" s="6"/>
      <c r="J74" s="6"/>
      <c r="K74" s="340"/>
    </row>
    <row r="75" spans="1:11" ht="15">
      <c r="A75" s="17" t="s">
        <v>271</v>
      </c>
      <c r="B75" s="226"/>
      <c r="C75" s="226"/>
      <c r="D75" s="226"/>
      <c r="E75" s="300">
        <f>E62</f>
        <v>0</v>
      </c>
      <c r="F75" s="300">
        <f>F62</f>
        <v>0</v>
      </c>
      <c r="G75" s="300"/>
      <c r="H75" s="300"/>
      <c r="I75" s="6"/>
      <c r="J75" s="6"/>
      <c r="K75" s="341"/>
    </row>
    <row r="76" spans="1:11" ht="15">
      <c r="A76" s="17"/>
      <c r="B76" s="226"/>
      <c r="C76" s="226"/>
      <c r="D76" s="226"/>
      <c r="E76" s="706"/>
      <c r="F76" s="706"/>
      <c r="G76" s="706"/>
      <c r="H76" s="706"/>
      <c r="I76" s="6"/>
      <c r="J76" s="6"/>
      <c r="K76" s="341"/>
    </row>
    <row r="77" spans="1:11" ht="15">
      <c r="A77" s="17" t="s">
        <v>432</v>
      </c>
      <c r="B77" s="226"/>
      <c r="C77" s="226"/>
      <c r="D77" s="226"/>
      <c r="E77" s="300">
        <f>E75*8%</f>
        <v>0</v>
      </c>
      <c r="F77" s="710">
        <f>F75*8%</f>
        <v>0</v>
      </c>
      <c r="G77" s="706"/>
      <c r="H77" s="706"/>
      <c r="I77" s="6"/>
      <c r="J77" s="6"/>
      <c r="K77" s="341"/>
    </row>
    <row r="78" spans="1:11" ht="15">
      <c r="A78" s="137"/>
      <c r="B78" s="228"/>
      <c r="C78" s="228"/>
      <c r="D78" s="228"/>
      <c r="E78" s="9"/>
      <c r="F78" s="9"/>
      <c r="G78" s="9"/>
      <c r="H78" s="9"/>
      <c r="I78" s="9"/>
      <c r="J78" s="9"/>
      <c r="K78" s="12"/>
    </row>
    <row r="79" spans="1:11" ht="15">
      <c r="A79" s="232"/>
      <c r="B79" s="232"/>
      <c r="C79" s="232"/>
      <c r="E79" s="29"/>
      <c r="F79" s="29"/>
      <c r="G79" s="29"/>
      <c r="H79" s="29"/>
      <c r="I79" s="29"/>
      <c r="J79" s="29"/>
      <c r="K79" s="29"/>
    </row>
    <row r="80" spans="1:11" ht="15">
      <c r="A80" s="232"/>
      <c r="B80" s="232"/>
      <c r="C80" s="232"/>
      <c r="E80" s="29"/>
      <c r="F80" s="29"/>
      <c r="G80" s="29"/>
      <c r="H80" s="29"/>
      <c r="I80" s="29"/>
      <c r="J80" s="29"/>
      <c r="K80" s="29"/>
    </row>
    <row r="81" spans="1:11" ht="15">
      <c r="A81" s="232"/>
      <c r="B81" s="232"/>
      <c r="C81" s="232"/>
      <c r="E81" s="29"/>
      <c r="F81" s="29"/>
      <c r="G81" s="29"/>
      <c r="H81" s="29"/>
      <c r="I81" s="29"/>
      <c r="J81" s="29"/>
      <c r="K81" s="29"/>
    </row>
    <row r="82" spans="1:11" ht="15">
      <c r="A82" s="232"/>
      <c r="B82" s="232"/>
      <c r="C82" s="232"/>
      <c r="E82" s="232"/>
      <c r="F82" s="232"/>
      <c r="G82" s="232"/>
      <c r="H82" s="232"/>
      <c r="I82" s="232"/>
      <c r="J82" s="232"/>
      <c r="K82" s="232"/>
    </row>
    <row r="83" spans="1:11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5">
      <c r="A84" s="406"/>
      <c r="B84" s="406"/>
      <c r="C84" s="406"/>
      <c r="D84" s="406"/>
      <c r="E84" s="30"/>
      <c r="F84" s="30"/>
      <c r="G84" s="30"/>
      <c r="H84" s="30"/>
      <c r="I84" s="30"/>
      <c r="J84" s="30"/>
      <c r="K84" s="30"/>
    </row>
    <row r="85" spans="1:11" ht="15">
      <c r="A85" s="407"/>
      <c r="B85" s="407"/>
      <c r="C85" s="407"/>
      <c r="D85" s="406"/>
      <c r="E85" s="32"/>
      <c r="F85" s="32"/>
      <c r="G85" s="32"/>
      <c r="H85" s="32"/>
      <c r="I85" s="32"/>
      <c r="J85" s="32"/>
      <c r="K85" s="32"/>
    </row>
    <row r="86" spans="1:11" ht="15">
      <c r="A86" s="407"/>
      <c r="B86" s="407"/>
      <c r="C86" s="407"/>
      <c r="D86" s="406"/>
      <c r="E86" s="32"/>
      <c r="F86" s="32"/>
      <c r="G86" s="32"/>
      <c r="H86" s="32"/>
      <c r="I86" s="32"/>
      <c r="J86" s="32"/>
      <c r="K86" s="32"/>
    </row>
    <row r="88" ht="15">
      <c r="L88" s="1"/>
    </row>
    <row r="90" spans="13:15" ht="15">
      <c r="M90" s="1"/>
      <c r="N90" s="1"/>
      <c r="O90" s="1"/>
    </row>
    <row r="101" ht="15">
      <c r="L101" s="232"/>
    </row>
    <row r="102" ht="15">
      <c r="L102" s="232"/>
    </row>
    <row r="103" spans="12:15" ht="15">
      <c r="L103" s="232"/>
      <c r="M103" s="232"/>
      <c r="N103" s="232"/>
      <c r="O103" s="232"/>
    </row>
    <row r="104" spans="12:15" ht="15">
      <c r="L104" s="232"/>
      <c r="M104" s="232"/>
      <c r="N104" s="232"/>
      <c r="O104" s="232"/>
    </row>
    <row r="105" spans="1:45" s="1" customFormat="1" ht="15">
      <c r="A105" s="121"/>
      <c r="B105" s="121"/>
      <c r="C105" s="121"/>
      <c r="D105" s="232"/>
      <c r="L105" s="129"/>
      <c r="M105" s="232"/>
      <c r="N105" s="232"/>
      <c r="O105" s="232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</row>
    <row r="106" spans="12:15" ht="15">
      <c r="L106" s="129"/>
      <c r="M106" s="232"/>
      <c r="N106" s="232"/>
      <c r="O106" s="232"/>
    </row>
    <row r="107" spans="12:45" ht="15">
      <c r="L107" s="407"/>
      <c r="M107" s="30"/>
      <c r="N107" s="29"/>
      <c r="O107" s="29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2:15" ht="15">
      <c r="L108" s="407"/>
      <c r="M108" s="406"/>
      <c r="N108" s="232"/>
      <c r="O108" s="232"/>
    </row>
    <row r="109" ht="15">
      <c r="M109" s="407"/>
    </row>
    <row r="110" ht="15">
      <c r="M110" s="407"/>
    </row>
  </sheetData>
  <dataValidations count="2">
    <dataValidation type="decimal" operator="greaterThanOrEqual" allowBlank="1" showInputMessage="1" showErrorMessage="1" promptTitle="Data Input" prompt="Enter value greater than or equal to zero." sqref="G66">
      <formula1>0</formula1>
    </dataValidation>
    <dataValidation allowBlank="1" showInputMessage="1" showErrorMessage="1" promptTitle="DO NOT DELETE" prompt="Part of formula" sqref="O1"/>
  </dataValidations>
  <printOptions/>
  <pageMargins left="0.75" right="0.75" top="0.64" bottom="1" header="0.5" footer="0.5"/>
  <pageSetup fitToHeight="2" horizontalDpi="600" verticalDpi="600" orientation="portrait" paperSize="9" scale="62" r:id="rId1"/>
  <headerFooter alignWithMargins="0">
    <oddHeader>&amp;R&amp;"Arial,Regular"&amp;8&amp;D  &amp;T</oddHeader>
    <oddFooter>&amp;C&amp;"Arial,Regular"&amp;8Page &amp;P of &amp;N</oddFooter>
  </headerFooter>
  <rowBreaks count="1" manualBreakCount="1">
    <brk id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37"/>
  <sheetViews>
    <sheetView zoomScale="75" zoomScaleNormal="75" workbookViewId="0" topLeftCell="A55">
      <selection activeCell="G79" sqref="G79"/>
    </sheetView>
  </sheetViews>
  <sheetFormatPr defaultColWidth="11.00390625" defaultRowHeight="15.75"/>
  <cols>
    <col min="1" max="1" width="1.75390625" style="1" customWidth="1"/>
    <col min="2" max="3" width="1.625" style="1" customWidth="1"/>
    <col min="4" max="4" width="3.625" style="1" customWidth="1"/>
    <col min="5" max="5" width="61.25390625" style="1" customWidth="1"/>
    <col min="6" max="7" width="11.75390625" style="1" customWidth="1"/>
    <col min="8" max="8" width="9.25390625" style="1" customWidth="1"/>
    <col min="9" max="9" width="15.625" style="1" customWidth="1"/>
    <col min="10" max="11" width="1.75390625" style="1" customWidth="1"/>
    <col min="12" max="12" width="1.875" style="1" customWidth="1"/>
    <col min="13" max="13" width="56.25390625" style="1" customWidth="1"/>
    <col min="14" max="14" width="8.50390625" style="1" customWidth="1"/>
    <col min="15" max="16" width="8.25390625" style="1" customWidth="1"/>
    <col min="17" max="17" width="22.50390625" style="1" customWidth="1"/>
    <col min="18" max="18" width="16.50390625" style="1" customWidth="1"/>
    <col min="19" max="19" width="6.125" style="1" customWidth="1"/>
    <col min="20" max="23" width="8.25390625" style="1" customWidth="1"/>
    <col min="24" max="25" width="9.00390625" style="1" customWidth="1"/>
    <col min="26" max="28" width="1.625" style="1" customWidth="1"/>
    <col min="29" max="29" width="72.25390625" style="1" customWidth="1"/>
    <col min="30" max="30" width="9.00390625" style="1" customWidth="1"/>
    <col min="31" max="16384" width="8.75390625" style="0" customWidth="1"/>
  </cols>
  <sheetData>
    <row r="1" spans="1:30" ht="30">
      <c r="A1" s="510" t="s">
        <v>351</v>
      </c>
      <c r="B1" s="510"/>
      <c r="E1" s="509"/>
      <c r="H1" s="121"/>
      <c r="I1" s="121"/>
      <c r="J1" s="510" t="s">
        <v>81</v>
      </c>
      <c r="K1" s="121"/>
      <c r="L1" s="121"/>
      <c r="M1" s="121"/>
      <c r="P1" s="121"/>
      <c r="T1" s="121"/>
      <c r="U1" s="666">
        <v>1</v>
      </c>
      <c r="V1" s="669" t="s">
        <v>282</v>
      </c>
      <c r="W1" s="121"/>
      <c r="X1" s="121"/>
      <c r="Y1" s="121"/>
      <c r="Z1" s="121"/>
      <c r="AA1" s="121"/>
      <c r="AB1" s="121"/>
      <c r="AC1" s="121"/>
      <c r="AD1" s="121"/>
    </row>
    <row r="2" spans="1:25" ht="15">
      <c r="A2" s="632" t="s">
        <v>773</v>
      </c>
      <c r="E2" s="509"/>
      <c r="H2" s="121"/>
      <c r="I2" s="121"/>
      <c r="J2" s="609" t="s">
        <v>82</v>
      </c>
      <c r="U2" s="666">
        <v>2</v>
      </c>
      <c r="V2" s="669" t="s">
        <v>283</v>
      </c>
      <c r="X2" s="121"/>
      <c r="Y2" s="121"/>
    </row>
    <row r="3" spans="5:25" ht="15">
      <c r="E3" s="509"/>
      <c r="H3" s="121"/>
      <c r="I3" s="121"/>
      <c r="J3" s="609"/>
      <c r="U3" s="666"/>
      <c r="V3" s="669"/>
      <c r="X3" s="121"/>
      <c r="Y3" s="121"/>
    </row>
    <row r="4" spans="1:9" ht="15">
      <c r="A4" s="519" t="s">
        <v>343</v>
      </c>
      <c r="B4" s="514"/>
      <c r="H4" s="121"/>
      <c r="I4" s="121"/>
    </row>
    <row r="5" spans="1:30" ht="15">
      <c r="A5" s="519"/>
      <c r="B5" s="514" t="s">
        <v>735</v>
      </c>
      <c r="H5" s="121"/>
      <c r="I5" s="121"/>
      <c r="J5" s="640" t="s">
        <v>343</v>
      </c>
      <c r="K5" s="641"/>
      <c r="L5" s="4"/>
      <c r="M5" s="4"/>
      <c r="N5" s="252"/>
      <c r="Q5" s="683"/>
      <c r="R5" s="682"/>
      <c r="S5" s="682"/>
      <c r="W5" s="32"/>
      <c r="X5" s="121"/>
      <c r="Y5" s="121"/>
      <c r="AD5" s="121"/>
    </row>
    <row r="6" spans="3:30" ht="15">
      <c r="C6" s="509" t="s">
        <v>679</v>
      </c>
      <c r="F6" s="516"/>
      <c r="G6" s="30"/>
      <c r="H6" s="121"/>
      <c r="I6" s="121"/>
      <c r="J6" s="642"/>
      <c r="K6" s="233" t="s">
        <v>735</v>
      </c>
      <c r="L6" s="6"/>
      <c r="M6" s="6"/>
      <c r="N6" s="10">
        <f>5:5</f>
        <v>0</v>
      </c>
      <c r="Q6" s="682"/>
      <c r="R6" s="682"/>
      <c r="S6" s="682"/>
      <c r="X6" s="121"/>
      <c r="Y6" s="121"/>
      <c r="AD6" s="121"/>
    </row>
    <row r="7" spans="3:30" ht="15">
      <c r="C7" s="509" t="s">
        <v>352</v>
      </c>
      <c r="F7" s="516"/>
      <c r="G7" s="30"/>
      <c r="H7" s="121"/>
      <c r="I7" s="121"/>
      <c r="J7" s="5"/>
      <c r="K7" s="233" t="s">
        <v>734</v>
      </c>
      <c r="L7" s="6"/>
      <c r="M7" s="6"/>
      <c r="N7" s="10">
        <f>12:12</f>
        <v>0</v>
      </c>
      <c r="Q7" s="682"/>
      <c r="R7" s="682"/>
      <c r="S7" s="682"/>
      <c r="X7" s="121"/>
      <c r="Y7" s="121"/>
      <c r="AD7" s="121"/>
    </row>
    <row r="8" spans="3:30" ht="15">
      <c r="C8" s="509" t="s">
        <v>733</v>
      </c>
      <c r="F8" s="667"/>
      <c r="G8" s="30"/>
      <c r="H8" s="121"/>
      <c r="I8" s="121"/>
      <c r="J8" s="5"/>
      <c r="K8" s="6"/>
      <c r="L8" s="6" t="s">
        <v>353</v>
      </c>
      <c r="M8" s="6"/>
      <c r="N8" s="10">
        <f>13:13</f>
        <v>0</v>
      </c>
      <c r="Q8" s="682"/>
      <c r="R8" s="682"/>
      <c r="S8" s="682"/>
      <c r="X8" s="121"/>
      <c r="Y8" s="121"/>
      <c r="AD8" s="121"/>
    </row>
    <row r="9" spans="3:30" ht="15">
      <c r="C9" s="509" t="s">
        <v>212</v>
      </c>
      <c r="F9" s="668" t="s">
        <v>282</v>
      </c>
      <c r="G9" s="30"/>
      <c r="H9" s="121"/>
      <c r="I9" s="121"/>
      <c r="J9" s="5"/>
      <c r="K9" s="6"/>
      <c r="L9" s="6" t="s">
        <v>354</v>
      </c>
      <c r="M9" s="6"/>
      <c r="N9" s="10">
        <f>20:20</f>
        <v>0</v>
      </c>
      <c r="Q9" s="682"/>
      <c r="R9" s="682"/>
      <c r="S9" s="682"/>
      <c r="X9" s="121"/>
      <c r="Y9" s="121"/>
      <c r="AD9" s="121"/>
    </row>
    <row r="10" spans="3:30" ht="15">
      <c r="C10" s="509" t="s">
        <v>213</v>
      </c>
      <c r="F10" s="516">
        <v>1</v>
      </c>
      <c r="G10" s="30"/>
      <c r="H10" s="121"/>
      <c r="I10" s="121"/>
      <c r="J10" s="5"/>
      <c r="K10" s="233" t="s">
        <v>4</v>
      </c>
      <c r="L10" s="6"/>
      <c r="M10" s="6"/>
      <c r="N10" s="10">
        <f>27:27</f>
        <v>0</v>
      </c>
      <c r="Q10" s="682"/>
      <c r="R10" s="682"/>
      <c r="S10" s="682"/>
      <c r="X10" s="121"/>
      <c r="Y10" s="121"/>
      <c r="AD10" s="121"/>
    </row>
    <row r="11" spans="8:30" ht="15">
      <c r="H11" s="121"/>
      <c r="I11" s="121"/>
      <c r="J11" s="5"/>
      <c r="K11" s="233" t="s">
        <v>153</v>
      </c>
      <c r="L11" s="6"/>
      <c r="M11" s="6"/>
      <c r="N11" s="10">
        <f>31:31</f>
        <v>0</v>
      </c>
      <c r="Q11" s="30"/>
      <c r="R11" s="30"/>
      <c r="S11" s="30"/>
      <c r="X11" s="121"/>
      <c r="Y11" s="121"/>
      <c r="AD11" s="121"/>
    </row>
    <row r="12" spans="2:30" ht="15">
      <c r="B12" s="514" t="s">
        <v>734</v>
      </c>
      <c r="H12" s="121"/>
      <c r="I12" s="121"/>
      <c r="J12" s="5"/>
      <c r="K12" s="6"/>
      <c r="L12" s="6" t="s">
        <v>154</v>
      </c>
      <c r="M12" s="6"/>
      <c r="N12" s="10">
        <f>31:31</f>
        <v>0</v>
      </c>
      <c r="Q12" s="683"/>
      <c r="R12" s="682"/>
      <c r="S12" s="682"/>
      <c r="X12" s="121"/>
      <c r="Y12" s="121"/>
      <c r="AD12" s="121"/>
    </row>
    <row r="13" spans="3:30" ht="15">
      <c r="C13" s="509" t="s">
        <v>353</v>
      </c>
      <c r="E13" s="509"/>
      <c r="F13" s="511"/>
      <c r="G13" s="511"/>
      <c r="H13" s="121"/>
      <c r="I13" s="121"/>
      <c r="J13" s="5"/>
      <c r="K13" s="6"/>
      <c r="L13" s="6" t="s">
        <v>413</v>
      </c>
      <c r="M13" s="6"/>
      <c r="N13" s="10">
        <f>50:50</f>
        <v>0</v>
      </c>
      <c r="Q13" s="682"/>
      <c r="R13" s="682"/>
      <c r="S13" s="682"/>
      <c r="X13" s="121"/>
      <c r="Y13" s="121"/>
      <c r="AD13" s="121"/>
    </row>
    <row r="14" spans="4:30" ht="15">
      <c r="D14" s="1" t="s">
        <v>604</v>
      </c>
      <c r="F14" s="1" t="e">
        <f>Output!#REF!</f>
        <v>#REF!</v>
      </c>
      <c r="H14" s="121"/>
      <c r="I14" s="121"/>
      <c r="J14" s="5"/>
      <c r="K14" s="6"/>
      <c r="L14" s="6" t="s">
        <v>414</v>
      </c>
      <c r="M14" s="6"/>
      <c r="N14" s="10">
        <f>67:67</f>
        <v>0</v>
      </c>
      <c r="Q14" s="682"/>
      <c r="R14" s="682"/>
      <c r="S14" s="682"/>
      <c r="X14" s="121"/>
      <c r="Y14" s="121"/>
      <c r="AD14" s="121"/>
    </row>
    <row r="15" spans="4:30" ht="15">
      <c r="D15" s="1" t="s">
        <v>605</v>
      </c>
      <c r="F15" s="1" t="e">
        <f>Output!#REF!</f>
        <v>#REF!</v>
      </c>
      <c r="H15" s="121"/>
      <c r="I15" s="121"/>
      <c r="J15" s="5"/>
      <c r="K15" s="6"/>
      <c r="L15" s="6" t="s">
        <v>415</v>
      </c>
      <c r="M15" s="6"/>
      <c r="N15" s="10">
        <f>72:72</f>
        <v>0</v>
      </c>
      <c r="Q15" s="682"/>
      <c r="R15" s="682"/>
      <c r="S15" s="682"/>
      <c r="X15" s="121"/>
      <c r="Y15" s="121"/>
      <c r="AD15" s="121"/>
    </row>
    <row r="16" spans="4:30" ht="15">
      <c r="D16" s="1" t="s">
        <v>513</v>
      </c>
      <c r="F16" s="1" t="e">
        <f>Output!#REF!</f>
        <v>#REF!</v>
      </c>
      <c r="H16" s="121"/>
      <c r="I16" s="121"/>
      <c r="J16" s="5"/>
      <c r="K16" s="6"/>
      <c r="L16" s="6" t="s">
        <v>416</v>
      </c>
      <c r="M16" s="6"/>
      <c r="N16" s="10">
        <f>85:85</f>
        <v>0</v>
      </c>
      <c r="Q16" s="682"/>
      <c r="R16" s="682"/>
      <c r="S16" s="682"/>
      <c r="X16" s="121"/>
      <c r="Y16" s="121"/>
      <c r="AD16" s="121"/>
    </row>
    <row r="17" spans="4:30" ht="15">
      <c r="D17" s="1" t="s">
        <v>705</v>
      </c>
      <c r="F17" s="1" t="e">
        <f>Output!#REF!</f>
        <v>#REF!</v>
      </c>
      <c r="H17" s="121"/>
      <c r="I17" s="121"/>
      <c r="J17" s="5"/>
      <c r="K17" s="6"/>
      <c r="L17" s="6" t="s">
        <v>417</v>
      </c>
      <c r="M17" s="6"/>
      <c r="N17" s="10">
        <f>95:95</f>
        <v>0</v>
      </c>
      <c r="Q17" s="682"/>
      <c r="R17" s="682"/>
      <c r="S17" s="682"/>
      <c r="X17" s="121"/>
      <c r="Y17" s="121"/>
      <c r="AD17" s="121"/>
    </row>
    <row r="18" spans="4:30" ht="15">
      <c r="D18" s="1" t="s">
        <v>731</v>
      </c>
      <c r="F18" s="1" t="e">
        <f>Output!#REF!</f>
        <v>#REF!</v>
      </c>
      <c r="H18" s="121"/>
      <c r="I18" s="121"/>
      <c r="J18" s="5"/>
      <c r="K18" s="6"/>
      <c r="L18" s="6" t="s">
        <v>72</v>
      </c>
      <c r="M18" s="6"/>
      <c r="N18" s="10">
        <f>105:105</f>
        <v>0</v>
      </c>
      <c r="Q18" s="30"/>
      <c r="R18" s="30"/>
      <c r="S18" s="30"/>
      <c r="X18" s="121"/>
      <c r="Y18" s="121"/>
      <c r="AD18" s="121"/>
    </row>
    <row r="19" spans="8:30" ht="15">
      <c r="H19" s="121"/>
      <c r="I19" s="121"/>
      <c r="J19" s="5"/>
      <c r="K19" s="6"/>
      <c r="L19" s="6" t="s">
        <v>73</v>
      </c>
      <c r="M19" s="6"/>
      <c r="N19" s="10">
        <f>122:122</f>
        <v>0</v>
      </c>
      <c r="Q19" s="683"/>
      <c r="R19" s="682"/>
      <c r="S19" s="682"/>
      <c r="X19" s="121"/>
      <c r="Y19" s="121"/>
      <c r="AD19" s="121"/>
    </row>
    <row r="20" spans="3:30" ht="15">
      <c r="C20" s="509" t="s">
        <v>354</v>
      </c>
      <c r="E20" s="509"/>
      <c r="F20" s="511"/>
      <c r="G20" s="511"/>
      <c r="H20" s="121"/>
      <c r="I20" s="121"/>
      <c r="J20" s="5"/>
      <c r="K20" s="233" t="s">
        <v>75</v>
      </c>
      <c r="L20" s="6"/>
      <c r="M20" s="6"/>
      <c r="N20" s="10">
        <f>139:139</f>
        <v>0</v>
      </c>
      <c r="Q20" s="682"/>
      <c r="R20" s="682"/>
      <c r="S20" s="682"/>
      <c r="X20" s="121"/>
      <c r="Y20" s="121"/>
      <c r="AD20" s="121"/>
    </row>
    <row r="21" spans="4:30" ht="15">
      <c r="D21" s="1" t="s">
        <v>604</v>
      </c>
      <c r="F21" s="1" t="e">
        <f>Output!#REF!</f>
        <v>#REF!</v>
      </c>
      <c r="H21" s="121"/>
      <c r="I21" s="121"/>
      <c r="J21" s="5"/>
      <c r="K21" s="6"/>
      <c r="L21" s="6" t="s">
        <v>76</v>
      </c>
      <c r="M21" s="6"/>
      <c r="N21" s="10">
        <f>139:139</f>
        <v>0</v>
      </c>
      <c r="Q21" s="682"/>
      <c r="R21" s="682"/>
      <c r="S21" s="682"/>
      <c r="X21" s="121"/>
      <c r="Y21" s="121"/>
      <c r="AD21" s="121"/>
    </row>
    <row r="22" spans="4:30" ht="15">
      <c r="D22" s="1" t="s">
        <v>605</v>
      </c>
      <c r="F22" s="1" t="e">
        <f>Output!#REF!</f>
        <v>#REF!</v>
      </c>
      <c r="H22" s="121"/>
      <c r="I22" s="121"/>
      <c r="J22" s="5"/>
      <c r="K22" s="6"/>
      <c r="L22" s="6" t="s">
        <v>77</v>
      </c>
      <c r="M22" s="6"/>
      <c r="N22" s="10">
        <f>158:158</f>
        <v>0</v>
      </c>
      <c r="Q22" s="682"/>
      <c r="R22" s="682"/>
      <c r="S22" s="682"/>
      <c r="X22" s="121"/>
      <c r="Y22" s="121"/>
      <c r="AD22" s="121"/>
    </row>
    <row r="23" spans="4:30" ht="15">
      <c r="D23" s="1" t="s">
        <v>513</v>
      </c>
      <c r="F23" s="1" t="e">
        <f>Output!#REF!</f>
        <v>#REF!</v>
      </c>
      <c r="H23" s="121"/>
      <c r="I23" s="121"/>
      <c r="J23" s="5"/>
      <c r="K23" s="6"/>
      <c r="L23" s="6" t="s">
        <v>78</v>
      </c>
      <c r="M23" s="6"/>
      <c r="N23" s="10">
        <f>173:173</f>
        <v>0</v>
      </c>
      <c r="Q23" s="682"/>
      <c r="R23" s="682"/>
      <c r="S23" s="682"/>
      <c r="X23" s="121"/>
      <c r="Y23" s="121"/>
      <c r="AD23" s="121"/>
    </row>
    <row r="24" spans="4:30" ht="15">
      <c r="D24" s="1" t="s">
        <v>705</v>
      </c>
      <c r="F24" s="1" t="e">
        <f>Output!#REF!</f>
        <v>#REF!</v>
      </c>
      <c r="H24" s="121"/>
      <c r="I24" s="121"/>
      <c r="J24" s="5"/>
      <c r="K24" s="6"/>
      <c r="L24" s="6" t="s">
        <v>79</v>
      </c>
      <c r="M24" s="6"/>
      <c r="N24" s="10">
        <f>186:186</f>
        <v>0</v>
      </c>
      <c r="Q24" s="682"/>
      <c r="R24" s="682"/>
      <c r="S24" s="682"/>
      <c r="X24" s="121"/>
      <c r="Y24" s="121"/>
      <c r="AD24" s="121"/>
    </row>
    <row r="25" spans="4:30" ht="15">
      <c r="D25" s="1" t="s">
        <v>731</v>
      </c>
      <c r="F25" s="1" t="e">
        <f>Output!#REF!</f>
        <v>#REF!</v>
      </c>
      <c r="H25" s="121"/>
      <c r="I25" s="121"/>
      <c r="J25" s="5"/>
      <c r="K25" s="6"/>
      <c r="L25" s="6" t="s">
        <v>384</v>
      </c>
      <c r="M25" s="6"/>
      <c r="N25" s="10">
        <f>196:196</f>
        <v>0</v>
      </c>
      <c r="Q25" s="30"/>
      <c r="R25" s="30"/>
      <c r="S25" s="30"/>
      <c r="X25" s="121"/>
      <c r="Y25" s="121"/>
      <c r="AD25" s="121"/>
    </row>
    <row r="26" spans="8:30" ht="15">
      <c r="H26" s="121"/>
      <c r="I26" s="121"/>
      <c r="J26" s="13"/>
      <c r="K26" s="9"/>
      <c r="L26" s="9" t="s">
        <v>80</v>
      </c>
      <c r="M26" s="9"/>
      <c r="N26" s="12">
        <f>206:206</f>
        <v>0</v>
      </c>
      <c r="Q26" s="683"/>
      <c r="R26" s="682"/>
      <c r="S26" s="30"/>
      <c r="X26" s="121"/>
      <c r="Y26" s="121"/>
      <c r="AD26" s="121"/>
    </row>
    <row r="27" spans="2:30" ht="15">
      <c r="B27" s="514" t="s">
        <v>4</v>
      </c>
      <c r="C27" s="509"/>
      <c r="F27" s="512">
        <f>Data!E29</f>
        <v>0</v>
      </c>
      <c r="G27" s="512"/>
      <c r="H27" s="121"/>
      <c r="I27" s="121"/>
      <c r="J27" s="640" t="s">
        <v>395</v>
      </c>
      <c r="K27" s="643"/>
      <c r="L27" s="4"/>
      <c r="M27" s="4"/>
      <c r="N27" s="252">
        <f>276:276</f>
        <v>0</v>
      </c>
      <c r="P27" s="121"/>
      <c r="Q27" s="682"/>
      <c r="R27" s="684"/>
      <c r="S27" s="406"/>
      <c r="T27" s="121"/>
      <c r="U27" s="121"/>
      <c r="V27" s="121"/>
      <c r="W27" s="121"/>
      <c r="X27" s="121"/>
      <c r="Y27" s="121"/>
      <c r="AD27" s="121"/>
    </row>
    <row r="28" spans="8:30" ht="15">
      <c r="H28" s="121"/>
      <c r="I28" s="121"/>
      <c r="J28" s="5"/>
      <c r="K28" s="233" t="s">
        <v>398</v>
      </c>
      <c r="L28" s="6"/>
      <c r="M28" s="6"/>
      <c r="N28" s="10">
        <f>277:277</f>
        <v>0</v>
      </c>
      <c r="P28" s="121"/>
      <c r="Q28" s="682"/>
      <c r="R28" s="684"/>
      <c r="S28" s="406"/>
      <c r="T28" s="121"/>
      <c r="U28" s="121"/>
      <c r="V28" s="121"/>
      <c r="W28" s="121"/>
      <c r="X28" s="121"/>
      <c r="Y28" s="121"/>
      <c r="AD28" s="121"/>
    </row>
    <row r="29" spans="2:30" ht="15">
      <c r="B29" s="514" t="s">
        <v>137</v>
      </c>
      <c r="H29" s="121"/>
      <c r="I29" s="121"/>
      <c r="J29" s="5"/>
      <c r="K29" s="233"/>
      <c r="L29" s="6" t="s">
        <v>743</v>
      </c>
      <c r="M29" s="6"/>
      <c r="N29" s="10">
        <f>278:278</f>
        <v>0</v>
      </c>
      <c r="P29" s="121"/>
      <c r="Q29" s="682"/>
      <c r="R29" s="685"/>
      <c r="S29" s="406"/>
      <c r="T29" s="121"/>
      <c r="U29" s="121"/>
      <c r="V29" s="121"/>
      <c r="W29" s="121"/>
      <c r="X29" s="121"/>
      <c r="Y29" s="121"/>
      <c r="AD29" s="121"/>
    </row>
    <row r="30" spans="8:30" ht="15">
      <c r="H30" s="121"/>
      <c r="I30" s="121"/>
      <c r="J30" s="5"/>
      <c r="K30" s="233" t="s">
        <v>400</v>
      </c>
      <c r="L30" s="6"/>
      <c r="M30" s="6"/>
      <c r="N30" s="10">
        <f>384:384</f>
        <v>0</v>
      </c>
      <c r="P30" s="121"/>
      <c r="Q30" s="682"/>
      <c r="R30" s="685"/>
      <c r="S30" s="406"/>
      <c r="T30" s="121"/>
      <c r="U30" s="121"/>
      <c r="V30" s="121"/>
      <c r="W30" s="121"/>
      <c r="X30" s="121"/>
      <c r="Y30" s="121"/>
      <c r="AD30" s="121"/>
    </row>
    <row r="31" spans="3:30" ht="15">
      <c r="C31" s="509" t="s">
        <v>355</v>
      </c>
      <c r="E31" s="509"/>
      <c r="H31" s="121"/>
      <c r="I31" s="121"/>
      <c r="J31" s="5"/>
      <c r="K31" s="233"/>
      <c r="L31" s="6" t="s">
        <v>743</v>
      </c>
      <c r="M31" s="6"/>
      <c r="N31" s="10">
        <f>385:385</f>
        <v>0</v>
      </c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AD31" s="121"/>
    </row>
    <row r="32" spans="4:30" ht="15">
      <c r="D32" s="1" t="s">
        <v>321</v>
      </c>
      <c r="F32" s="1">
        <f>Data!F38</f>
        <v>0</v>
      </c>
      <c r="H32" s="121"/>
      <c r="I32" s="121"/>
      <c r="J32" s="5"/>
      <c r="K32" s="6"/>
      <c r="L32" s="6" t="s">
        <v>238</v>
      </c>
      <c r="M32" s="6"/>
      <c r="N32" s="10">
        <f>491:491</f>
        <v>0</v>
      </c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AD32" s="121"/>
    </row>
    <row r="33" spans="4:30" ht="15">
      <c r="D33" s="1" t="s">
        <v>690</v>
      </c>
      <c r="F33" s="1">
        <f>Data!F40</f>
        <v>0</v>
      </c>
      <c r="H33" s="121"/>
      <c r="I33" s="121"/>
      <c r="J33" s="5"/>
      <c r="K33" s="6"/>
      <c r="L33" s="6" t="s">
        <v>217</v>
      </c>
      <c r="M33" s="6"/>
      <c r="N33" s="10">
        <f>506:506</f>
        <v>0</v>
      </c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AD33" s="121"/>
    </row>
    <row r="34" spans="4:30" ht="15">
      <c r="D34" s="1" t="s">
        <v>280</v>
      </c>
      <c r="F34" s="1">
        <f>Data!F41</f>
        <v>0</v>
      </c>
      <c r="H34" s="121"/>
      <c r="I34" s="121"/>
      <c r="J34" s="5"/>
      <c r="K34" s="233" t="s">
        <v>746</v>
      </c>
      <c r="L34" s="6"/>
      <c r="M34" s="6"/>
      <c r="N34" s="10">
        <f>521:521</f>
        <v>0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AD34" s="121"/>
    </row>
    <row r="35" spans="4:30" ht="15">
      <c r="D35" s="1" t="s">
        <v>235</v>
      </c>
      <c r="F35" s="1">
        <f>Data!F42</f>
        <v>0</v>
      </c>
      <c r="H35" s="121"/>
      <c r="I35" s="121"/>
      <c r="J35" s="5"/>
      <c r="K35" s="233"/>
      <c r="L35" s="6" t="s">
        <v>743</v>
      </c>
      <c r="M35" s="6"/>
      <c r="N35" s="10">
        <f>522:522</f>
        <v>0</v>
      </c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AD35" s="121"/>
    </row>
    <row r="36" spans="5:30" ht="15">
      <c r="E36" s="1" t="s">
        <v>694</v>
      </c>
      <c r="F36" s="1">
        <f>Data!F43</f>
        <v>0</v>
      </c>
      <c r="H36" s="121"/>
      <c r="I36" s="121"/>
      <c r="J36" s="5"/>
      <c r="K36" s="233" t="s">
        <v>399</v>
      </c>
      <c r="L36" s="6"/>
      <c r="M36" s="6"/>
      <c r="N36" s="10">
        <f>628:628</f>
        <v>0</v>
      </c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AD36" s="121"/>
    </row>
    <row r="37" spans="5:30" ht="15">
      <c r="E37" s="1" t="s">
        <v>459</v>
      </c>
      <c r="F37" s="1">
        <f>Data!F44</f>
        <v>0</v>
      </c>
      <c r="H37" s="121"/>
      <c r="I37" s="121"/>
      <c r="J37" s="5"/>
      <c r="K37" s="233"/>
      <c r="L37" s="6" t="s">
        <v>743</v>
      </c>
      <c r="M37" s="6"/>
      <c r="N37" s="10">
        <f>629:629</f>
        <v>0</v>
      </c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AD37" s="121"/>
    </row>
    <row r="38" spans="5:30" ht="15">
      <c r="E38" s="1" t="s">
        <v>460</v>
      </c>
      <c r="H38" s="121"/>
      <c r="I38" s="121"/>
      <c r="J38" s="5"/>
      <c r="K38" s="233" t="s">
        <v>405</v>
      </c>
      <c r="L38" s="6"/>
      <c r="M38" s="6"/>
      <c r="N38" s="10">
        <f>735:735</f>
        <v>0</v>
      </c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AD38" s="121"/>
    </row>
    <row r="39" spans="4:30" ht="15">
      <c r="D39" s="1" t="s">
        <v>236</v>
      </c>
      <c r="F39" s="1">
        <f>Data!F46</f>
        <v>0</v>
      </c>
      <c r="H39" s="121"/>
      <c r="I39" s="121"/>
      <c r="J39" s="5"/>
      <c r="K39" s="233" t="s">
        <v>747</v>
      </c>
      <c r="L39" s="6"/>
      <c r="M39" s="6"/>
      <c r="N39" s="10">
        <f>741:741</f>
        <v>0</v>
      </c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AD39" s="121"/>
    </row>
    <row r="40" spans="5:30" ht="15">
      <c r="E40" s="1" t="s">
        <v>669</v>
      </c>
      <c r="F40" s="1">
        <f>Data!F47</f>
        <v>0</v>
      </c>
      <c r="H40" s="121"/>
      <c r="I40" s="121"/>
      <c r="J40" s="5"/>
      <c r="K40" s="233" t="s">
        <v>401</v>
      </c>
      <c r="L40" s="6"/>
      <c r="M40" s="6"/>
      <c r="N40" s="10">
        <f>745:745</f>
        <v>0</v>
      </c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AD40" s="121"/>
    </row>
    <row r="41" spans="5:30" ht="15">
      <c r="E41" s="1" t="s">
        <v>670</v>
      </c>
      <c r="F41" s="1">
        <f>Data!F48</f>
        <v>0</v>
      </c>
      <c r="H41" s="121"/>
      <c r="I41" s="121"/>
      <c r="J41" s="5"/>
      <c r="K41" s="644"/>
      <c r="L41" s="6" t="s">
        <v>402</v>
      </c>
      <c r="M41" s="6"/>
      <c r="N41" s="10">
        <f>746:746</f>
        <v>0</v>
      </c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AD41" s="121"/>
    </row>
    <row r="42" spans="4:30" ht="15">
      <c r="D42" s="1" t="s">
        <v>199</v>
      </c>
      <c r="H42" s="121"/>
      <c r="I42" s="121"/>
      <c r="J42" s="5"/>
      <c r="K42" s="6"/>
      <c r="L42" s="6" t="s">
        <v>403</v>
      </c>
      <c r="M42" s="6"/>
      <c r="N42" s="10">
        <f>769:769</f>
        <v>0</v>
      </c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AD42" s="121"/>
    </row>
    <row r="43" spans="4:30" ht="15">
      <c r="D43" s="1" t="s">
        <v>754</v>
      </c>
      <c r="F43" s="1">
        <f>Data!F49</f>
        <v>0</v>
      </c>
      <c r="H43" s="121"/>
      <c r="I43" s="121"/>
      <c r="J43" s="5"/>
      <c r="K43" s="6"/>
      <c r="L43" s="6" t="s">
        <v>404</v>
      </c>
      <c r="M43" s="6"/>
      <c r="N43" s="10">
        <f>793:793</f>
        <v>0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AD43" s="121"/>
    </row>
    <row r="44" spans="4:30" ht="15">
      <c r="D44" s="1" t="s">
        <v>557</v>
      </c>
      <c r="H44" s="121"/>
      <c r="I44" s="121"/>
      <c r="J44" s="5"/>
      <c r="K44" s="233" t="s">
        <v>51</v>
      </c>
      <c r="L44" s="6"/>
      <c r="M44" s="6"/>
      <c r="N44" s="10">
        <f>817:817</f>
        <v>0</v>
      </c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</row>
    <row r="45" spans="4:30" ht="15">
      <c r="D45" s="1" t="s">
        <v>527</v>
      </c>
      <c r="F45" s="1">
        <f>Data!F57</f>
        <v>0</v>
      </c>
      <c r="H45" s="121"/>
      <c r="I45" s="121"/>
      <c r="J45" s="5"/>
      <c r="K45" s="233" t="s">
        <v>52</v>
      </c>
      <c r="L45" s="6"/>
      <c r="M45" s="6"/>
      <c r="N45" s="10">
        <f>839:839</f>
        <v>0</v>
      </c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</row>
    <row r="46" spans="4:30" ht="15">
      <c r="D46" s="1" t="s">
        <v>718</v>
      </c>
      <c r="H46" s="121"/>
      <c r="I46" s="121"/>
      <c r="J46" s="5"/>
      <c r="K46" s="644"/>
      <c r="L46" s="6" t="s">
        <v>402</v>
      </c>
      <c r="M46" s="6"/>
      <c r="N46" s="10">
        <f>840:840</f>
        <v>0</v>
      </c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</row>
    <row r="47" spans="5:30" ht="15">
      <c r="E47" s="1" t="s">
        <v>719</v>
      </c>
      <c r="H47" s="121"/>
      <c r="I47" s="121"/>
      <c r="J47" s="5"/>
      <c r="K47" s="644"/>
      <c r="L47" s="6" t="s">
        <v>403</v>
      </c>
      <c r="M47" s="6"/>
      <c r="N47" s="10">
        <f>863:863</f>
        <v>0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</row>
    <row r="48" spans="5:30" ht="15">
      <c r="E48" s="1" t="s">
        <v>720</v>
      </c>
      <c r="H48" s="121"/>
      <c r="I48" s="121"/>
      <c r="J48" s="5"/>
      <c r="K48" s="644"/>
      <c r="L48" s="6" t="s">
        <v>404</v>
      </c>
      <c r="M48" s="6"/>
      <c r="N48" s="10">
        <f>887:887</f>
        <v>0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</row>
    <row r="49" spans="8:30" ht="15">
      <c r="H49" s="121"/>
      <c r="I49" s="121"/>
      <c r="J49" s="13"/>
      <c r="K49" s="646" t="s">
        <v>84</v>
      </c>
      <c r="L49" s="9"/>
      <c r="M49" s="9"/>
      <c r="N49" s="12">
        <f>911:911</f>
        <v>0</v>
      </c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</row>
    <row r="50" spans="3:30" ht="15">
      <c r="C50" s="509" t="s">
        <v>391</v>
      </c>
      <c r="E50" s="509"/>
      <c r="J50" s="640" t="s">
        <v>519</v>
      </c>
      <c r="K50" s="643"/>
      <c r="L50" s="4"/>
      <c r="M50" s="4"/>
      <c r="N50" s="252">
        <f>919:919</f>
        <v>0</v>
      </c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</row>
    <row r="51" spans="4:30" ht="15">
      <c r="D51" s="1" t="s">
        <v>321</v>
      </c>
      <c r="F51" s="1">
        <f>Data!F112</f>
        <v>0</v>
      </c>
      <c r="J51" s="5"/>
      <c r="K51" s="233" t="s">
        <v>110</v>
      </c>
      <c r="L51" s="6"/>
      <c r="M51" s="6"/>
      <c r="N51" s="10">
        <f>920:920</f>
        <v>0</v>
      </c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</row>
    <row r="52" spans="4:30" ht="15">
      <c r="D52" s="1" t="s">
        <v>690</v>
      </c>
      <c r="F52" s="1">
        <f>Data!F114</f>
        <v>0</v>
      </c>
      <c r="J52" s="5"/>
      <c r="K52" s="6"/>
      <c r="L52" s="6" t="s">
        <v>309</v>
      </c>
      <c r="M52" s="6"/>
      <c r="N52" s="10">
        <f>921:921</f>
        <v>0</v>
      </c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</row>
    <row r="53" spans="4:30" ht="15">
      <c r="D53" s="1" t="s">
        <v>280</v>
      </c>
      <c r="F53" s="1">
        <f>Data!F115</f>
        <v>0</v>
      </c>
      <c r="J53" s="5"/>
      <c r="K53" s="6"/>
      <c r="L53" s="6" t="s">
        <v>771</v>
      </c>
      <c r="M53" s="6"/>
      <c r="N53" s="10">
        <f>964:964</f>
        <v>0</v>
      </c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</row>
    <row r="54" spans="4:30" ht="15">
      <c r="D54" s="1" t="s">
        <v>235</v>
      </c>
      <c r="F54" s="1">
        <f>Data!F116</f>
        <v>0</v>
      </c>
      <c r="J54" s="5"/>
      <c r="K54" s="6"/>
      <c r="L54" s="6" t="s">
        <v>151</v>
      </c>
      <c r="M54" s="6"/>
      <c r="N54" s="10">
        <f>1007:1007</f>
        <v>0</v>
      </c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</row>
    <row r="55" spans="5:30" ht="15">
      <c r="E55" s="1" t="s">
        <v>694</v>
      </c>
      <c r="F55" s="1">
        <f>Data!F117</f>
        <v>0</v>
      </c>
      <c r="J55" s="5"/>
      <c r="K55" s="6"/>
      <c r="L55" s="6" t="s">
        <v>152</v>
      </c>
      <c r="M55" s="6"/>
      <c r="N55" s="10">
        <f>1050:1050</f>
        <v>0</v>
      </c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</row>
    <row r="56" spans="5:30" ht="15">
      <c r="E56" s="1" t="s">
        <v>459</v>
      </c>
      <c r="F56" s="1">
        <f>Data!F118</f>
        <v>0</v>
      </c>
      <c r="J56" s="5"/>
      <c r="K56" s="233"/>
      <c r="L56" s="6" t="s">
        <v>239</v>
      </c>
      <c r="M56" s="6"/>
      <c r="N56" s="10">
        <f>1093:1093</f>
        <v>0</v>
      </c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</row>
    <row r="57" spans="5:30" ht="15">
      <c r="E57" s="1" t="s">
        <v>460</v>
      </c>
      <c r="J57" s="5"/>
      <c r="K57" s="233"/>
      <c r="L57" s="6" t="s">
        <v>300</v>
      </c>
      <c r="M57" s="6"/>
      <c r="N57" s="10">
        <f>1099:1099</f>
        <v>0</v>
      </c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</row>
    <row r="58" spans="4:30" ht="15">
      <c r="D58" s="1" t="s">
        <v>236</v>
      </c>
      <c r="F58" s="1">
        <f>Data!F120</f>
        <v>0</v>
      </c>
      <c r="J58" s="5"/>
      <c r="K58" s="233"/>
      <c r="L58" s="6" t="s">
        <v>111</v>
      </c>
      <c r="M58" s="6"/>
      <c r="N58" s="10">
        <f>1105:1105</f>
        <v>0</v>
      </c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</row>
    <row r="59" spans="5:30" ht="15">
      <c r="E59" s="1" t="s">
        <v>669</v>
      </c>
      <c r="F59" s="1">
        <f>Data!F121</f>
        <v>0</v>
      </c>
      <c r="J59" s="5"/>
      <c r="K59" s="233" t="s">
        <v>331</v>
      </c>
      <c r="L59" s="6"/>
      <c r="M59" s="6"/>
      <c r="N59" s="10">
        <f>1111:1111</f>
        <v>0</v>
      </c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</row>
    <row r="60" spans="5:30" ht="15">
      <c r="E60" s="1" t="s">
        <v>670</v>
      </c>
      <c r="F60" s="1">
        <f>Data!F122</f>
        <v>0</v>
      </c>
      <c r="J60" s="5"/>
      <c r="K60" s="233" t="s">
        <v>278</v>
      </c>
      <c r="L60" s="6"/>
      <c r="M60" s="6"/>
      <c r="N60" s="10">
        <f>1299:1299</f>
        <v>0</v>
      </c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</row>
    <row r="61" spans="4:30" ht="15">
      <c r="D61" s="1" t="s">
        <v>199</v>
      </c>
      <c r="J61" s="5"/>
      <c r="K61" s="233" t="s">
        <v>222</v>
      </c>
      <c r="L61" s="6"/>
      <c r="M61" s="6"/>
      <c r="N61" s="10">
        <f>1486:1486</f>
        <v>0</v>
      </c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</row>
    <row r="62" spans="4:30" ht="15">
      <c r="D62" s="1" t="s">
        <v>557</v>
      </c>
      <c r="F62" s="1">
        <f>Data!F123</f>
        <v>0</v>
      </c>
      <c r="J62" s="5"/>
      <c r="K62" s="6"/>
      <c r="L62" s="6" t="s">
        <v>452</v>
      </c>
      <c r="M62" s="6"/>
      <c r="N62" s="10">
        <f>1486:1486</f>
        <v>0</v>
      </c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</row>
    <row r="63" spans="4:30" ht="15">
      <c r="D63" s="1" t="s">
        <v>718</v>
      </c>
      <c r="J63" s="5"/>
      <c r="K63" s="6"/>
      <c r="L63" s="6" t="s">
        <v>97</v>
      </c>
      <c r="M63" s="6"/>
      <c r="N63" s="10">
        <f>1563:1563</f>
        <v>0</v>
      </c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</row>
    <row r="64" spans="5:30" ht="15">
      <c r="E64" s="1" t="s">
        <v>514</v>
      </c>
      <c r="J64" s="5"/>
      <c r="K64" s="6"/>
      <c r="L64" s="6" t="s">
        <v>98</v>
      </c>
      <c r="M64" s="6"/>
      <c r="N64" s="10">
        <f>1700:1700</f>
        <v>0</v>
      </c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</row>
    <row r="65" spans="5:30" ht="15">
      <c r="E65" s="1" t="s">
        <v>515</v>
      </c>
      <c r="J65" s="5"/>
      <c r="K65" s="6"/>
      <c r="L65" s="6" t="s">
        <v>99</v>
      </c>
      <c r="M65" s="6"/>
      <c r="N65" s="10">
        <f>1788:1788</f>
        <v>0</v>
      </c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</row>
    <row r="66" spans="10:30" ht="15">
      <c r="J66" s="5"/>
      <c r="K66" s="233" t="s">
        <v>418</v>
      </c>
      <c r="L66" s="6"/>
      <c r="M66" s="6"/>
      <c r="N66" s="10">
        <f>1793:1793</f>
        <v>0</v>
      </c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</row>
    <row r="67" spans="3:30" ht="15">
      <c r="C67" s="509" t="s">
        <v>593</v>
      </c>
      <c r="J67" s="5"/>
      <c r="K67" s="6"/>
      <c r="L67" s="6" t="s">
        <v>216</v>
      </c>
      <c r="M67" s="6"/>
      <c r="N67" s="10">
        <f>1793:1793</f>
        <v>0</v>
      </c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</row>
    <row r="68" spans="4:30" ht="15">
      <c r="D68" s="1" t="s">
        <v>698</v>
      </c>
      <c r="F68" s="1">
        <f>Data!F157</f>
        <v>0</v>
      </c>
      <c r="J68" s="5"/>
      <c r="K68" s="6"/>
      <c r="L68" s="6" t="s">
        <v>74</v>
      </c>
      <c r="M68" s="6"/>
      <c r="N68" s="10">
        <f>1983:1983</f>
        <v>0</v>
      </c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</row>
    <row r="69" spans="4:30" ht="15">
      <c r="D69" s="1" t="s">
        <v>335</v>
      </c>
      <c r="F69" s="1">
        <f>Data!F158</f>
        <v>0</v>
      </c>
      <c r="J69" s="5"/>
      <c r="K69" s="233" t="s">
        <v>770</v>
      </c>
      <c r="L69" s="6"/>
      <c r="M69" s="6"/>
      <c r="N69" s="10">
        <f>2079:2079</f>
        <v>0</v>
      </c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</row>
    <row r="70" spans="4:30" ht="15">
      <c r="D70" s="1" t="s">
        <v>146</v>
      </c>
      <c r="F70" s="1">
        <f>Data!F159</f>
        <v>0</v>
      </c>
      <c r="J70" s="5"/>
      <c r="K70" s="233" t="s">
        <v>754</v>
      </c>
      <c r="L70" s="6"/>
      <c r="M70" s="6"/>
      <c r="N70" s="10">
        <f>2139:2139</f>
        <v>0</v>
      </c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</row>
    <row r="71" spans="10:30" ht="15">
      <c r="J71" s="5"/>
      <c r="K71" s="233" t="s">
        <v>692</v>
      </c>
      <c r="L71" s="6"/>
      <c r="M71" s="6"/>
      <c r="N71" s="10">
        <f>2149:2149</f>
        <v>0</v>
      </c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</row>
    <row r="72" spans="3:30" ht="15">
      <c r="C72" s="509" t="s">
        <v>392</v>
      </c>
      <c r="E72" s="509"/>
      <c r="J72" s="5"/>
      <c r="K72" s="233" t="s">
        <v>527</v>
      </c>
      <c r="L72" s="6"/>
      <c r="M72" s="6"/>
      <c r="N72" s="10">
        <f>2169:2169</f>
        <v>0</v>
      </c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</row>
    <row r="73" spans="4:30" ht="15">
      <c r="D73" s="1" t="s">
        <v>321</v>
      </c>
      <c r="F73" s="1">
        <f>Data!F129</f>
        <v>0</v>
      </c>
      <c r="J73" s="5"/>
      <c r="K73" s="6"/>
      <c r="L73" s="6" t="s">
        <v>83</v>
      </c>
      <c r="M73" s="6"/>
      <c r="N73" s="10">
        <f>2170:2170</f>
        <v>0</v>
      </c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</row>
    <row r="74" spans="4:30" ht="15">
      <c r="D74" s="1" t="s">
        <v>690</v>
      </c>
      <c r="F74" s="1">
        <f>Data!F131</f>
        <v>0</v>
      </c>
      <c r="J74" s="5"/>
      <c r="K74" s="6"/>
      <c r="L74" s="6" t="s">
        <v>429</v>
      </c>
      <c r="M74" s="6"/>
      <c r="N74" s="10">
        <f>2185:2185</f>
        <v>0</v>
      </c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</row>
    <row r="75" spans="4:30" ht="15">
      <c r="D75" s="1" t="s">
        <v>280</v>
      </c>
      <c r="F75" s="1">
        <f>Data!F132</f>
        <v>0</v>
      </c>
      <c r="J75" s="13"/>
      <c r="K75" s="9"/>
      <c r="L75" s="9" t="s">
        <v>749</v>
      </c>
      <c r="M75" s="9"/>
      <c r="N75" s="12">
        <f>2200:2200</f>
        <v>0</v>
      </c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</row>
    <row r="76" spans="4:30" ht="15">
      <c r="D76" s="1" t="s">
        <v>235</v>
      </c>
      <c r="F76" s="1">
        <f>Data!F133</f>
        <v>0</v>
      </c>
      <c r="J76" s="640" t="s">
        <v>188</v>
      </c>
      <c r="K76" s="643"/>
      <c r="L76" s="4"/>
      <c r="M76" s="4"/>
      <c r="N76" s="252">
        <f>2209:2209</f>
        <v>0</v>
      </c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</row>
    <row r="77" spans="5:30" ht="15">
      <c r="E77" s="1" t="s">
        <v>694</v>
      </c>
      <c r="F77" s="1">
        <f>Data!F134</f>
        <v>0</v>
      </c>
      <c r="J77" s="5"/>
      <c r="K77" s="233" t="s">
        <v>710</v>
      </c>
      <c r="L77" s="6"/>
      <c r="M77" s="6"/>
      <c r="N77" s="10">
        <f>2210:2210</f>
        <v>0</v>
      </c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</row>
    <row r="78" spans="5:30" ht="15">
      <c r="E78" s="1" t="s">
        <v>459</v>
      </c>
      <c r="F78" s="1">
        <f>Data!F135</f>
        <v>0</v>
      </c>
      <c r="J78" s="5"/>
      <c r="K78" s="6"/>
      <c r="L78" s="6" t="s">
        <v>711</v>
      </c>
      <c r="M78" s="6"/>
      <c r="N78" s="10">
        <f>2211:2211</f>
        <v>0</v>
      </c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</row>
    <row r="79" spans="5:30" ht="15">
      <c r="E79" s="1" t="s">
        <v>460</v>
      </c>
      <c r="J79" s="5"/>
      <c r="K79" s="6"/>
      <c r="L79" s="6" t="s">
        <v>57</v>
      </c>
      <c r="M79" s="6"/>
      <c r="N79" s="10">
        <f>2218:2218</f>
        <v>0</v>
      </c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</row>
    <row r="80" spans="4:30" ht="15">
      <c r="D80" s="1" t="s">
        <v>236</v>
      </c>
      <c r="F80" s="1">
        <f>Data!F137</f>
        <v>0</v>
      </c>
      <c r="J80" s="5"/>
      <c r="K80" s="6"/>
      <c r="L80" s="6"/>
      <c r="M80" s="6" t="s">
        <v>58</v>
      </c>
      <c r="N80" s="10">
        <f>2219:2219</f>
        <v>0</v>
      </c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</row>
    <row r="81" spans="5:30" ht="15">
      <c r="E81" s="1" t="s">
        <v>669</v>
      </c>
      <c r="F81" s="1">
        <f>Data!F138</f>
        <v>0</v>
      </c>
      <c r="J81" s="5"/>
      <c r="K81" s="6"/>
      <c r="L81" s="6"/>
      <c r="M81" s="6" t="s">
        <v>59</v>
      </c>
      <c r="N81" s="10">
        <f>2226:2226</f>
        <v>0</v>
      </c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</row>
    <row r="82" spans="5:30" ht="15">
      <c r="E82" s="1" t="s">
        <v>670</v>
      </c>
      <c r="F82" s="1">
        <f>Data!F139</f>
        <v>0</v>
      </c>
      <c r="J82" s="5"/>
      <c r="K82" s="6"/>
      <c r="L82" s="6" t="s">
        <v>60</v>
      </c>
      <c r="M82" s="6"/>
      <c r="N82" s="10">
        <f>2233:2233</f>
        <v>0</v>
      </c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</row>
    <row r="83" spans="4:30" ht="15">
      <c r="D83" s="1" t="s">
        <v>199</v>
      </c>
      <c r="J83" s="5"/>
      <c r="K83" s="6"/>
      <c r="L83" s="6"/>
      <c r="M83" s="6" t="s">
        <v>61</v>
      </c>
      <c r="N83" s="10">
        <f>2234:2234</f>
        <v>0</v>
      </c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</row>
    <row r="84" spans="10:30" ht="15">
      <c r="J84" s="5"/>
      <c r="K84" s="6"/>
      <c r="L84" s="6"/>
      <c r="M84" s="6" t="s">
        <v>102</v>
      </c>
      <c r="N84" s="10">
        <f>2241:2241</f>
        <v>0</v>
      </c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</row>
    <row r="85" spans="3:30" ht="15">
      <c r="C85" s="509" t="s">
        <v>393</v>
      </c>
      <c r="E85" s="509"/>
      <c r="J85" s="5"/>
      <c r="K85" s="6"/>
      <c r="L85" s="6"/>
      <c r="M85" s="6" t="s">
        <v>570</v>
      </c>
      <c r="N85" s="10">
        <f>2248:2248</f>
        <v>0</v>
      </c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</row>
    <row r="86" spans="4:30" ht="15">
      <c r="D86" s="1" t="s">
        <v>142</v>
      </c>
      <c r="F86" s="1">
        <f>Data!F174</f>
        <v>0</v>
      </c>
      <c r="J86" s="5"/>
      <c r="K86" s="6"/>
      <c r="L86" s="6"/>
      <c r="M86" s="6" t="s">
        <v>571</v>
      </c>
      <c r="N86" s="10">
        <f>2255:2255</f>
        <v>0</v>
      </c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</row>
    <row r="87" spans="4:30" ht="15">
      <c r="D87" s="1" t="s">
        <v>690</v>
      </c>
      <c r="F87" s="1">
        <f>Data!F175</f>
        <v>0</v>
      </c>
      <c r="J87" s="5"/>
      <c r="K87" s="6"/>
      <c r="L87" s="6"/>
      <c r="M87" s="6" t="s">
        <v>572</v>
      </c>
      <c r="N87" s="10">
        <f>2262:2262</f>
        <v>0</v>
      </c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</row>
    <row r="88" spans="4:30" ht="15">
      <c r="D88" s="1" t="s">
        <v>280</v>
      </c>
      <c r="F88" s="1">
        <f>Data!F176</f>
        <v>0</v>
      </c>
      <c r="J88" s="5"/>
      <c r="K88" s="6"/>
      <c r="L88" s="6" t="s">
        <v>574</v>
      </c>
      <c r="M88" s="6"/>
      <c r="N88" s="10">
        <f>2267:2267</f>
        <v>0</v>
      </c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</row>
    <row r="89" spans="4:30" ht="15">
      <c r="D89" s="1" t="s">
        <v>235</v>
      </c>
      <c r="F89" s="1">
        <f>Data!F177</f>
        <v>0</v>
      </c>
      <c r="J89" s="5"/>
      <c r="K89" s="6"/>
      <c r="L89" s="6" t="s">
        <v>575</v>
      </c>
      <c r="M89" s="6"/>
      <c r="N89" s="10">
        <f>2268:2268</f>
        <v>0</v>
      </c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</row>
    <row r="90" spans="4:30" ht="15">
      <c r="D90" s="1" t="s">
        <v>236</v>
      </c>
      <c r="F90" s="1">
        <f>Data!F178</f>
        <v>0</v>
      </c>
      <c r="J90" s="5"/>
      <c r="K90" s="6"/>
      <c r="L90" s="6" t="s">
        <v>576</v>
      </c>
      <c r="M90" s="6"/>
      <c r="N90" s="10">
        <f>2272:2272</f>
        <v>0</v>
      </c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</row>
    <row r="91" spans="5:30" ht="15">
      <c r="E91" s="1" t="s">
        <v>669</v>
      </c>
      <c r="F91" s="1">
        <f>Data!F179</f>
        <v>0</v>
      </c>
      <c r="J91" s="5"/>
      <c r="K91" s="233" t="s">
        <v>534</v>
      </c>
      <c r="L91" s="6"/>
      <c r="M91" s="6"/>
      <c r="N91" s="10">
        <f>2277:2277</f>
        <v>0</v>
      </c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</row>
    <row r="92" spans="5:30" ht="15">
      <c r="E92" s="1" t="s">
        <v>670</v>
      </c>
      <c r="F92" s="1">
        <f>Data!F180</f>
        <v>0</v>
      </c>
      <c r="J92" s="5"/>
      <c r="K92" s="6"/>
      <c r="L92" s="6" t="s">
        <v>257</v>
      </c>
      <c r="M92" s="6"/>
      <c r="N92" s="10">
        <f>2278:2278</f>
        <v>0</v>
      </c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</row>
    <row r="93" spans="4:30" ht="15">
      <c r="D93" s="1" t="s">
        <v>527</v>
      </c>
      <c r="F93" s="1">
        <f>Data!F197</f>
        <v>0</v>
      </c>
      <c r="J93" s="5"/>
      <c r="K93" s="6"/>
      <c r="L93" s="6"/>
      <c r="M93" s="6" t="s">
        <v>258</v>
      </c>
      <c r="N93" s="10">
        <f>2279:2279</f>
        <v>0</v>
      </c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</row>
    <row r="94" spans="10:30" ht="15">
      <c r="J94" s="5"/>
      <c r="K94" s="6"/>
      <c r="L94" s="6"/>
      <c r="M94" s="6" t="s">
        <v>289</v>
      </c>
      <c r="N94" s="10">
        <f>2283:2283</f>
        <v>0</v>
      </c>
      <c r="O94" s="121"/>
      <c r="P94" s="121"/>
      <c r="Q94" s="121"/>
      <c r="R94" s="121"/>
      <c r="S94" s="121"/>
      <c r="T94" s="121"/>
      <c r="U94" s="121"/>
      <c r="V94" s="609"/>
      <c r="W94" s="121"/>
      <c r="X94" s="121"/>
      <c r="Y94" s="121"/>
      <c r="Z94" s="121"/>
      <c r="AA94" s="121"/>
      <c r="AB94" s="121"/>
      <c r="AC94" s="121"/>
      <c r="AD94" s="121"/>
    </row>
    <row r="95" spans="3:30" ht="15">
      <c r="C95" s="509" t="s">
        <v>394</v>
      </c>
      <c r="E95" s="509"/>
      <c r="J95" s="5"/>
      <c r="K95" s="6"/>
      <c r="L95" s="6" t="s">
        <v>29</v>
      </c>
      <c r="M95" s="6"/>
      <c r="N95" s="10">
        <f>2284:2284</f>
        <v>0</v>
      </c>
      <c r="O95" s="121"/>
      <c r="P95" s="121"/>
      <c r="Q95" s="121"/>
      <c r="R95" s="121"/>
      <c r="S95" s="121"/>
      <c r="T95" s="121"/>
      <c r="U95" s="121"/>
      <c r="V95" s="609"/>
      <c r="W95" s="121"/>
      <c r="X95" s="121"/>
      <c r="Y95" s="121"/>
      <c r="Z95" s="121"/>
      <c r="AA95" s="121"/>
      <c r="AB95" s="121"/>
      <c r="AC95" s="121"/>
      <c r="AD95" s="121"/>
    </row>
    <row r="96" spans="4:30" ht="15">
      <c r="D96" s="1" t="s">
        <v>142</v>
      </c>
      <c r="F96" s="1">
        <f>Data!F182</f>
        <v>0</v>
      </c>
      <c r="J96" s="5"/>
      <c r="K96" s="6"/>
      <c r="L96" s="6"/>
      <c r="M96" s="6" t="s">
        <v>260</v>
      </c>
      <c r="N96" s="10">
        <f>2285:2285</f>
        <v>0</v>
      </c>
      <c r="O96" s="121"/>
      <c r="P96" s="121"/>
      <c r="Q96" s="121"/>
      <c r="R96" s="121"/>
      <c r="S96" s="121"/>
      <c r="T96" s="121"/>
      <c r="U96" s="121"/>
      <c r="V96" s="609"/>
      <c r="W96" s="121"/>
      <c r="X96" s="121"/>
      <c r="Y96" s="121"/>
      <c r="Z96" s="121"/>
      <c r="AA96" s="121"/>
      <c r="AB96" s="121"/>
      <c r="AC96" s="121"/>
      <c r="AD96" s="121"/>
    </row>
    <row r="97" spans="4:30" ht="15">
      <c r="D97" s="1" t="s">
        <v>690</v>
      </c>
      <c r="F97" s="1">
        <f>Data!F183</f>
        <v>0</v>
      </c>
      <c r="J97" s="5"/>
      <c r="K97" s="6"/>
      <c r="L97" s="6"/>
      <c r="M97" s="663" t="s">
        <v>103</v>
      </c>
      <c r="N97" s="10">
        <f>2286:2286</f>
        <v>0</v>
      </c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</row>
    <row r="98" spans="4:30" ht="15">
      <c r="D98" s="1" t="s">
        <v>280</v>
      </c>
      <c r="F98" s="1">
        <f>Data!F184</f>
        <v>0</v>
      </c>
      <c r="J98" s="5"/>
      <c r="K98" s="6"/>
      <c r="L98" s="6"/>
      <c r="M98" s="663" t="s">
        <v>105</v>
      </c>
      <c r="N98" s="10">
        <f>2296:2296</f>
        <v>0</v>
      </c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</row>
    <row r="99" spans="4:30" ht="15">
      <c r="D99" s="1" t="s">
        <v>235</v>
      </c>
      <c r="F99" s="1">
        <f>Data!F185</f>
        <v>0</v>
      </c>
      <c r="J99" s="5"/>
      <c r="K99" s="6"/>
      <c r="L99" s="6"/>
      <c r="M99" s="663" t="s">
        <v>104</v>
      </c>
      <c r="N99" s="10">
        <f>2306:2306</f>
        <v>0</v>
      </c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</row>
    <row r="100" spans="4:30" ht="15">
      <c r="D100" s="1" t="s">
        <v>236</v>
      </c>
      <c r="F100" s="1">
        <f>Data!F186</f>
        <v>0</v>
      </c>
      <c r="J100" s="5"/>
      <c r="K100" s="6"/>
      <c r="L100" s="6"/>
      <c r="M100" s="6" t="s">
        <v>260</v>
      </c>
      <c r="N100" s="10">
        <f>2316:2316</f>
        <v>0</v>
      </c>
      <c r="O100" s="121"/>
      <c r="P100" s="121"/>
      <c r="Q100" s="121"/>
      <c r="R100" s="121"/>
      <c r="S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</row>
    <row r="101" spans="5:30" ht="15">
      <c r="E101" s="1" t="s">
        <v>669</v>
      </c>
      <c r="F101" s="1">
        <f>Data!F187</f>
        <v>0</v>
      </c>
      <c r="J101" s="13"/>
      <c r="K101" s="9"/>
      <c r="L101" s="9"/>
      <c r="M101" s="9" t="s">
        <v>261</v>
      </c>
      <c r="N101" s="12">
        <f>2325:2325</f>
        <v>0</v>
      </c>
      <c r="O101" s="121"/>
      <c r="P101" s="121"/>
      <c r="Q101" s="121"/>
      <c r="R101" s="121"/>
      <c r="S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</row>
    <row r="102" spans="5:30" ht="15">
      <c r="E102" s="1" t="s">
        <v>670</v>
      </c>
      <c r="F102" s="1">
        <f>Data!F188</f>
        <v>0</v>
      </c>
      <c r="J102" s="30"/>
      <c r="K102" s="694"/>
      <c r="L102" s="30"/>
      <c r="M102" s="30"/>
      <c r="N102" s="30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</row>
    <row r="103" spans="4:30" ht="15">
      <c r="D103" s="1" t="s">
        <v>527</v>
      </c>
      <c r="F103" s="1">
        <f>Data!F203</f>
        <v>0</v>
      </c>
      <c r="J103" s="30"/>
      <c r="K103" s="30"/>
      <c r="L103" s="30"/>
      <c r="M103" s="30"/>
      <c r="N103" s="30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</row>
    <row r="104" spans="10:30" ht="15">
      <c r="J104" s="30"/>
      <c r="K104" s="30"/>
      <c r="L104" s="30"/>
      <c r="M104" s="30"/>
      <c r="N104" s="30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</row>
    <row r="105" spans="3:30" ht="15">
      <c r="C105" s="509" t="s">
        <v>140</v>
      </c>
      <c r="E105" s="509"/>
      <c r="J105" s="30"/>
      <c r="K105" s="30"/>
      <c r="L105" s="30"/>
      <c r="M105" s="30"/>
      <c r="N105" s="30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</row>
    <row r="106" spans="4:30" ht="15">
      <c r="D106" s="1" t="s">
        <v>321</v>
      </c>
      <c r="F106" s="1">
        <f>F32+F51+F73+F86+F96</f>
        <v>0</v>
      </c>
      <c r="J106" s="30"/>
      <c r="K106" s="30"/>
      <c r="L106" s="30"/>
      <c r="M106" s="30"/>
      <c r="N106" s="30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</row>
    <row r="107" spans="4:30" ht="15">
      <c r="D107" s="1" t="s">
        <v>690</v>
      </c>
      <c r="F107" s="1">
        <f>F33+F52+F74+F87+F97</f>
        <v>0</v>
      </c>
      <c r="J107" s="30"/>
      <c r="K107" s="694"/>
      <c r="L107" s="30"/>
      <c r="M107" s="30"/>
      <c r="N107" s="30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</row>
    <row r="108" spans="4:30" ht="15">
      <c r="D108" s="1" t="s">
        <v>280</v>
      </c>
      <c r="F108" s="1">
        <f>F34+F53+F75+F88+F98</f>
        <v>0</v>
      </c>
      <c r="J108" s="30"/>
      <c r="K108" s="30"/>
      <c r="L108" s="30"/>
      <c r="M108" s="30"/>
      <c r="N108" s="30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</row>
    <row r="109" spans="4:30" ht="15">
      <c r="D109" s="1" t="s">
        <v>235</v>
      </c>
      <c r="F109" s="1">
        <f>SUM(F110:F112)</f>
        <v>0</v>
      </c>
      <c r="J109" s="30"/>
      <c r="K109" s="30"/>
      <c r="L109" s="30"/>
      <c r="M109" s="30"/>
      <c r="N109" s="30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</row>
    <row r="110" spans="5:30" ht="15">
      <c r="E110" s="1" t="s">
        <v>694</v>
      </c>
      <c r="F110" s="1">
        <f>F36+F55+F77</f>
        <v>0</v>
      </c>
      <c r="J110" s="30"/>
      <c r="K110" s="30"/>
      <c r="L110" s="30"/>
      <c r="M110" s="30"/>
      <c r="N110" s="30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</row>
    <row r="111" spans="5:30" ht="15">
      <c r="E111" s="1" t="s">
        <v>459</v>
      </c>
      <c r="F111" s="1">
        <f>+F37+F56+F78+F89+F99</f>
        <v>0</v>
      </c>
      <c r="J111" s="30"/>
      <c r="K111" s="30"/>
      <c r="L111" s="30"/>
      <c r="M111" s="30"/>
      <c r="N111" s="30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</row>
    <row r="112" spans="5:30" ht="15">
      <c r="E112" s="1" t="s">
        <v>460</v>
      </c>
      <c r="J112" s="30"/>
      <c r="K112" s="30"/>
      <c r="L112" s="30"/>
      <c r="M112" s="30"/>
      <c r="N112" s="30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</row>
    <row r="113" spans="4:30" ht="15">
      <c r="D113" s="1" t="s">
        <v>236</v>
      </c>
      <c r="F113" s="1">
        <f>SUM(F114:F115)</f>
        <v>0</v>
      </c>
      <c r="J113" s="30"/>
      <c r="K113" s="30"/>
      <c r="L113" s="30"/>
      <c r="M113" s="30"/>
      <c r="N113" s="30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</row>
    <row r="114" spans="5:30" ht="15">
      <c r="E114" s="1" t="s">
        <v>669</v>
      </c>
      <c r="F114" s="1">
        <f>F40+F59+F81+F91+F101</f>
        <v>0</v>
      </c>
      <c r="J114" s="30"/>
      <c r="K114" s="30"/>
      <c r="L114" s="30"/>
      <c r="M114" s="30"/>
      <c r="N114" s="30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</row>
    <row r="115" spans="5:30" ht="15">
      <c r="E115" s="1" t="s">
        <v>670</v>
      </c>
      <c r="F115" s="1">
        <f>F41+F60+F82+F92+F102</f>
        <v>0</v>
      </c>
      <c r="J115" s="30"/>
      <c r="K115" s="30"/>
      <c r="L115" s="30"/>
      <c r="M115" s="30"/>
      <c r="N115" s="30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</row>
    <row r="116" spans="4:30" ht="15">
      <c r="D116" s="1" t="s">
        <v>199</v>
      </c>
      <c r="J116" s="30"/>
      <c r="K116" s="30"/>
      <c r="L116" s="30"/>
      <c r="M116" s="30"/>
      <c r="N116" s="30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</row>
    <row r="117" spans="4:30" ht="15">
      <c r="D117" s="1" t="s">
        <v>754</v>
      </c>
      <c r="F117" s="1">
        <f>F43</f>
        <v>0</v>
      </c>
      <c r="J117" s="30"/>
      <c r="K117" s="30"/>
      <c r="L117" s="30"/>
      <c r="M117" s="30"/>
      <c r="N117" s="30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</row>
    <row r="118" spans="4:30" ht="15">
      <c r="D118" s="1" t="s">
        <v>557</v>
      </c>
      <c r="J118" s="30"/>
      <c r="K118" s="30"/>
      <c r="L118" s="30"/>
      <c r="M118" s="30"/>
      <c r="N118" s="30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</row>
    <row r="119" spans="4:30" ht="15">
      <c r="D119" s="1" t="s">
        <v>527</v>
      </c>
      <c r="F119" s="1">
        <f>F45+F93+F103</f>
        <v>0</v>
      </c>
      <c r="J119" s="30"/>
      <c r="K119" s="30"/>
      <c r="L119" s="30"/>
      <c r="M119" s="30"/>
      <c r="N119" s="30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</row>
    <row r="120" spans="4:30" ht="15">
      <c r="D120" s="1" t="s">
        <v>718</v>
      </c>
      <c r="J120" s="30"/>
      <c r="K120" s="30"/>
      <c r="L120" s="30"/>
      <c r="M120" s="30"/>
      <c r="N120" s="30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</row>
    <row r="121" spans="10:30" ht="15">
      <c r="J121" s="30"/>
      <c r="K121" s="30"/>
      <c r="L121" s="30"/>
      <c r="M121" s="30"/>
      <c r="N121" s="30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</row>
    <row r="122" spans="3:30" ht="15">
      <c r="C122" s="509" t="s">
        <v>141</v>
      </c>
      <c r="E122" s="509"/>
      <c r="J122" s="30"/>
      <c r="K122" s="694"/>
      <c r="L122" s="30"/>
      <c r="M122" s="30"/>
      <c r="N122" s="30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</row>
    <row r="123" spans="4:30" ht="15">
      <c r="D123" s="1" t="s">
        <v>321</v>
      </c>
      <c r="F123" s="515" t="e">
        <f>F106/SUM($F$106:$F$109,$F$113,$F$116:$F$120)</f>
        <v>#DIV/0!</v>
      </c>
      <c r="G123" s="515"/>
      <c r="H123" s="515"/>
      <c r="I123" s="515"/>
      <c r="J123" s="696"/>
      <c r="K123" s="696"/>
      <c r="L123" s="30"/>
      <c r="M123" s="30"/>
      <c r="N123" s="30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</row>
    <row r="124" spans="4:30" ht="15">
      <c r="D124" s="1" t="s">
        <v>690</v>
      </c>
      <c r="F124" s="515" t="e">
        <f aca="true" t="shared" si="0" ref="F124:F136">F107/SUM($F$106:$F$109,$F$113,$F$116:$F$120)</f>
        <v>#DIV/0!</v>
      </c>
      <c r="G124" s="515"/>
      <c r="H124" s="515"/>
      <c r="I124" s="515"/>
      <c r="J124" s="30"/>
      <c r="K124" s="694"/>
      <c r="L124" s="30"/>
      <c r="M124" s="30"/>
      <c r="N124" s="30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</row>
    <row r="125" spans="4:30" ht="15">
      <c r="D125" s="1" t="s">
        <v>280</v>
      </c>
      <c r="F125" s="515" t="e">
        <f t="shared" si="0"/>
        <v>#DIV/0!</v>
      </c>
      <c r="G125" s="515"/>
      <c r="H125" s="515"/>
      <c r="I125" s="515"/>
      <c r="J125" s="30"/>
      <c r="K125" s="30"/>
      <c r="L125" s="30"/>
      <c r="M125" s="30"/>
      <c r="N125" s="30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</row>
    <row r="126" spans="4:30" ht="15">
      <c r="D126" s="1" t="s">
        <v>235</v>
      </c>
      <c r="F126" s="515" t="e">
        <f t="shared" si="0"/>
        <v>#DIV/0!</v>
      </c>
      <c r="G126" s="515"/>
      <c r="H126" s="515"/>
      <c r="I126" s="515"/>
      <c r="J126" s="30"/>
      <c r="K126" s="30"/>
      <c r="L126" s="30"/>
      <c r="M126" s="30"/>
      <c r="N126" s="30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</row>
    <row r="127" spans="5:30" ht="15">
      <c r="E127" s="1" t="s">
        <v>694</v>
      </c>
      <c r="F127" s="515" t="e">
        <f t="shared" si="0"/>
        <v>#DIV/0!</v>
      </c>
      <c r="G127" s="515"/>
      <c r="H127" s="515"/>
      <c r="I127" s="515"/>
      <c r="J127" s="30"/>
      <c r="K127" s="30"/>
      <c r="L127" s="30"/>
      <c r="M127" s="30"/>
      <c r="N127" s="30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</row>
    <row r="128" spans="5:30" ht="15">
      <c r="E128" s="1" t="s">
        <v>459</v>
      </c>
      <c r="F128" s="515" t="e">
        <f t="shared" si="0"/>
        <v>#DIV/0!</v>
      </c>
      <c r="G128" s="515"/>
      <c r="H128" s="515"/>
      <c r="I128" s="515"/>
      <c r="J128" s="30"/>
      <c r="K128" s="30"/>
      <c r="L128" s="30"/>
      <c r="M128" s="30"/>
      <c r="N128" s="30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</row>
    <row r="129" spans="5:30" ht="15">
      <c r="E129" s="1" t="s">
        <v>460</v>
      </c>
      <c r="F129" s="515"/>
      <c r="G129" s="515"/>
      <c r="H129" s="515"/>
      <c r="I129" s="515"/>
      <c r="J129" s="30"/>
      <c r="K129" s="30"/>
      <c r="L129" s="30"/>
      <c r="M129" s="30"/>
      <c r="N129" s="30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</row>
    <row r="130" spans="4:30" ht="15">
      <c r="D130" s="1" t="s">
        <v>236</v>
      </c>
      <c r="F130" s="515" t="e">
        <f t="shared" si="0"/>
        <v>#DIV/0!</v>
      </c>
      <c r="G130" s="515"/>
      <c r="H130" s="515"/>
      <c r="I130" s="515"/>
      <c r="J130" s="30"/>
      <c r="K130" s="30"/>
      <c r="L130" s="30"/>
      <c r="M130" s="30"/>
      <c r="N130" s="30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</row>
    <row r="131" spans="5:30" ht="15">
      <c r="E131" s="1" t="s">
        <v>669</v>
      </c>
      <c r="F131" s="515" t="e">
        <f t="shared" si="0"/>
        <v>#DIV/0!</v>
      </c>
      <c r="G131" s="515"/>
      <c r="H131" s="515"/>
      <c r="I131" s="515"/>
      <c r="J131" s="30"/>
      <c r="K131" s="30"/>
      <c r="L131" s="30"/>
      <c r="M131" s="30"/>
      <c r="N131" s="30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</row>
    <row r="132" spans="5:30" ht="15">
      <c r="E132" s="1" t="s">
        <v>670</v>
      </c>
      <c r="F132" s="515" t="e">
        <f t="shared" si="0"/>
        <v>#DIV/0!</v>
      </c>
      <c r="G132" s="515"/>
      <c r="H132" s="515"/>
      <c r="I132" s="515"/>
      <c r="J132" s="30"/>
      <c r="K132" s="30"/>
      <c r="L132" s="30"/>
      <c r="M132" s="30"/>
      <c r="N132" s="30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</row>
    <row r="133" spans="4:30" ht="15">
      <c r="D133" s="1" t="s">
        <v>199</v>
      </c>
      <c r="F133" s="515"/>
      <c r="G133" s="515"/>
      <c r="H133" s="515"/>
      <c r="I133" s="515"/>
      <c r="J133" s="30"/>
      <c r="K133" s="695"/>
      <c r="L133" s="30"/>
      <c r="M133" s="30"/>
      <c r="N133" s="30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</row>
    <row r="134" spans="4:30" ht="15">
      <c r="D134" s="1" t="s">
        <v>754</v>
      </c>
      <c r="F134" s="515" t="e">
        <f t="shared" si="0"/>
        <v>#DIV/0!</v>
      </c>
      <c r="G134" s="515"/>
      <c r="H134" s="515"/>
      <c r="I134" s="515"/>
      <c r="J134" s="30"/>
      <c r="K134" s="30"/>
      <c r="L134" s="30"/>
      <c r="M134" s="30"/>
      <c r="N134" s="30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</row>
    <row r="135" spans="4:30" ht="15">
      <c r="D135" s="1" t="s">
        <v>557</v>
      </c>
      <c r="F135" s="515"/>
      <c r="G135" s="515"/>
      <c r="H135" s="515"/>
      <c r="I135" s="515"/>
      <c r="J135" s="30"/>
      <c r="K135" s="30"/>
      <c r="L135" s="30"/>
      <c r="M135" s="30"/>
      <c r="N135" s="30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</row>
    <row r="136" spans="4:30" ht="15">
      <c r="D136" s="1" t="s">
        <v>527</v>
      </c>
      <c r="F136" s="515" t="e">
        <f t="shared" si="0"/>
        <v>#DIV/0!</v>
      </c>
      <c r="G136" s="515"/>
      <c r="H136" s="515"/>
      <c r="I136" s="515"/>
      <c r="J136" s="30"/>
      <c r="K136" s="30"/>
      <c r="L136" s="30"/>
      <c r="M136" s="30"/>
      <c r="N136" s="30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</row>
    <row r="137" spans="4:30" ht="15">
      <c r="D137" s="1" t="s">
        <v>718</v>
      </c>
      <c r="F137" s="515"/>
      <c r="G137" s="515"/>
      <c r="H137" s="515"/>
      <c r="I137" s="515"/>
      <c r="J137" s="30"/>
      <c r="K137" s="30"/>
      <c r="L137" s="30"/>
      <c r="M137" s="30"/>
      <c r="N137" s="30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</row>
    <row r="138" spans="6:30" ht="15">
      <c r="F138" s="512"/>
      <c r="G138" s="512"/>
      <c r="H138" s="512"/>
      <c r="I138" s="512"/>
      <c r="J138" s="30"/>
      <c r="K138" s="30"/>
      <c r="L138" s="30"/>
      <c r="M138" s="30"/>
      <c r="N138" s="30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</row>
    <row r="139" spans="3:30" ht="15">
      <c r="C139" s="509" t="s">
        <v>138</v>
      </c>
      <c r="E139" s="509"/>
      <c r="J139" s="30"/>
      <c r="K139" s="30"/>
      <c r="L139" s="30"/>
      <c r="M139" s="30"/>
      <c r="N139" s="30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</row>
    <row r="140" spans="4:30" ht="15">
      <c r="D140" s="1" t="s">
        <v>321</v>
      </c>
      <c r="F140" s="1">
        <f>Data!G38</f>
        <v>0</v>
      </c>
      <c r="J140" s="30"/>
      <c r="K140" s="694"/>
      <c r="L140" s="30"/>
      <c r="M140" s="30"/>
      <c r="N140" s="30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</row>
    <row r="141" spans="4:30" ht="15">
      <c r="D141" s="1" t="s">
        <v>690</v>
      </c>
      <c r="F141" s="1">
        <f>Data!G40</f>
        <v>0</v>
      </c>
      <c r="J141" s="30"/>
      <c r="K141" s="694"/>
      <c r="L141" s="30"/>
      <c r="M141" s="30"/>
      <c r="N141" s="30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</row>
    <row r="142" spans="4:30" ht="15">
      <c r="D142" s="1" t="s">
        <v>280</v>
      </c>
      <c r="F142" s="1">
        <f>Data!G41</f>
        <v>0</v>
      </c>
      <c r="J142" s="30"/>
      <c r="K142" s="694"/>
      <c r="L142" s="30"/>
      <c r="M142" s="30"/>
      <c r="N142" s="30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</row>
    <row r="143" spans="4:30" ht="15">
      <c r="D143" s="1" t="s">
        <v>235</v>
      </c>
      <c r="F143" s="1">
        <f>Data!G42</f>
        <v>0</v>
      </c>
      <c r="J143" s="30"/>
      <c r="K143" s="30"/>
      <c r="L143" s="30"/>
      <c r="M143" s="30"/>
      <c r="N143" s="30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</row>
    <row r="144" spans="5:30" ht="15">
      <c r="E144" s="1" t="s">
        <v>694</v>
      </c>
      <c r="F144" s="1">
        <f>Data!G43</f>
        <v>0</v>
      </c>
      <c r="J144" s="30"/>
      <c r="K144" s="30"/>
      <c r="L144" s="30"/>
      <c r="M144" s="30"/>
      <c r="N144" s="30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</row>
    <row r="145" spans="5:30" ht="15">
      <c r="E145" s="1" t="s">
        <v>459</v>
      </c>
      <c r="F145" s="1">
        <f>Data!G44</f>
        <v>0</v>
      </c>
      <c r="J145" s="30"/>
      <c r="K145" s="695"/>
      <c r="L145" s="30"/>
      <c r="M145" s="30"/>
      <c r="N145" s="30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</row>
    <row r="146" spans="5:30" ht="15">
      <c r="E146" s="1" t="s">
        <v>460</v>
      </c>
      <c r="J146" s="30"/>
      <c r="K146" s="695"/>
      <c r="L146" s="30"/>
      <c r="M146" s="30"/>
      <c r="N146" s="30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</row>
    <row r="147" spans="4:30" ht="15">
      <c r="D147" s="1" t="s">
        <v>236</v>
      </c>
      <c r="F147" s="1">
        <f>Data!G46</f>
        <v>0</v>
      </c>
      <c r="J147" s="30"/>
      <c r="K147" s="30"/>
      <c r="L147" s="30"/>
      <c r="M147" s="30"/>
      <c r="N147" s="30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</row>
    <row r="148" spans="5:30" ht="15">
      <c r="E148" s="1" t="s">
        <v>669</v>
      </c>
      <c r="F148" s="1">
        <f>Data!G47</f>
        <v>0</v>
      </c>
      <c r="J148" s="30"/>
      <c r="K148" s="694"/>
      <c r="L148" s="30"/>
      <c r="M148" s="30"/>
      <c r="N148" s="30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</row>
    <row r="149" spans="5:30" ht="15">
      <c r="E149" s="1" t="s">
        <v>670</v>
      </c>
      <c r="F149" s="1">
        <f>Data!G48</f>
        <v>0</v>
      </c>
      <c r="J149" s="30"/>
      <c r="K149" s="30"/>
      <c r="L149" s="30"/>
      <c r="M149" s="30"/>
      <c r="N149" s="30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</row>
    <row r="150" spans="4:30" ht="15">
      <c r="D150" s="1" t="s">
        <v>199</v>
      </c>
      <c r="J150" s="30"/>
      <c r="K150" s="30"/>
      <c r="L150" s="30"/>
      <c r="M150" s="30"/>
      <c r="N150" s="30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</row>
    <row r="151" spans="4:30" ht="15">
      <c r="D151" s="1" t="s">
        <v>754</v>
      </c>
      <c r="F151" s="1">
        <f>Data!G49</f>
        <v>0</v>
      </c>
      <c r="J151" s="30"/>
      <c r="K151" s="30"/>
      <c r="L151" s="30"/>
      <c r="M151" s="30"/>
      <c r="N151" s="30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</row>
    <row r="152" spans="4:30" ht="15">
      <c r="D152" s="1" t="s">
        <v>557</v>
      </c>
      <c r="J152" s="30"/>
      <c r="K152" s="694"/>
      <c r="L152" s="30"/>
      <c r="M152" s="30"/>
      <c r="N152" s="30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</row>
    <row r="153" spans="4:30" ht="15">
      <c r="D153" s="1" t="s">
        <v>527</v>
      </c>
      <c r="F153" s="1">
        <f>Data!G57</f>
        <v>0</v>
      </c>
      <c r="J153" s="30"/>
      <c r="K153" s="30"/>
      <c r="L153" s="30"/>
      <c r="M153" s="30"/>
      <c r="N153" s="30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</row>
    <row r="154" spans="4:30" ht="15">
      <c r="D154" s="1" t="s">
        <v>718</v>
      </c>
      <c r="J154" s="30"/>
      <c r="K154" s="30"/>
      <c r="L154" s="30"/>
      <c r="M154" s="30"/>
      <c r="N154" s="30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</row>
    <row r="155" spans="5:30" ht="15">
      <c r="E155" s="1" t="s">
        <v>577</v>
      </c>
      <c r="J155" s="30"/>
      <c r="K155" s="30"/>
      <c r="L155" s="30"/>
      <c r="M155" s="30"/>
      <c r="N155" s="30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</row>
    <row r="156" spans="5:30" ht="15">
      <c r="E156" s="1" t="s">
        <v>30</v>
      </c>
      <c r="J156" s="696"/>
      <c r="K156" s="30"/>
      <c r="L156" s="30"/>
      <c r="M156" s="30"/>
      <c r="N156" s="30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</row>
    <row r="157" spans="10:30" ht="15">
      <c r="J157" s="30"/>
      <c r="K157" s="694"/>
      <c r="L157" s="30"/>
      <c r="M157" s="30"/>
      <c r="N157" s="30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</row>
    <row r="158" spans="3:30" ht="15">
      <c r="C158" s="509" t="s">
        <v>139</v>
      </c>
      <c r="E158" s="509"/>
      <c r="J158" s="30"/>
      <c r="K158" s="30"/>
      <c r="L158" s="30"/>
      <c r="M158" s="30"/>
      <c r="N158" s="30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</row>
    <row r="159" spans="4:30" ht="15">
      <c r="D159" s="1" t="s">
        <v>321</v>
      </c>
      <c r="F159" s="1">
        <f>Data!G112</f>
        <v>0</v>
      </c>
      <c r="J159" s="30"/>
      <c r="K159" s="30"/>
      <c r="L159" s="30"/>
      <c r="M159" s="30"/>
      <c r="N159" s="30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</row>
    <row r="160" spans="4:30" ht="15">
      <c r="D160" s="1" t="s">
        <v>690</v>
      </c>
      <c r="F160" s="1">
        <f>Data!G114</f>
        <v>0</v>
      </c>
      <c r="J160" s="30"/>
      <c r="K160" s="30"/>
      <c r="L160" s="30"/>
      <c r="M160" s="30"/>
      <c r="N160" s="30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</row>
    <row r="161" spans="4:30" ht="15">
      <c r="D161" s="1" t="s">
        <v>280</v>
      </c>
      <c r="F161" s="1">
        <f>Data!G115</f>
        <v>0</v>
      </c>
      <c r="J161" s="30"/>
      <c r="K161" s="30"/>
      <c r="L161" s="30"/>
      <c r="M161" s="30"/>
      <c r="N161" s="30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</row>
    <row r="162" spans="4:30" ht="15">
      <c r="D162" s="1" t="s">
        <v>235</v>
      </c>
      <c r="F162" s="1">
        <f>Data!G116</f>
        <v>0</v>
      </c>
      <c r="J162" s="30"/>
      <c r="K162" s="30"/>
      <c r="L162" s="30"/>
      <c r="M162" s="30"/>
      <c r="N162" s="30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</row>
    <row r="163" spans="5:30" ht="15">
      <c r="E163" s="1" t="s">
        <v>694</v>
      </c>
      <c r="F163" s="1">
        <f>Data!G117</f>
        <v>0</v>
      </c>
      <c r="J163" s="30"/>
      <c r="K163" s="30"/>
      <c r="L163" s="30"/>
      <c r="M163" s="30"/>
      <c r="N163" s="30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</row>
    <row r="164" spans="5:30" ht="15">
      <c r="E164" s="1" t="s">
        <v>459</v>
      </c>
      <c r="F164" s="1">
        <f>Data!G118</f>
        <v>0</v>
      </c>
      <c r="J164" s="30"/>
      <c r="K164" s="30"/>
      <c r="L164" s="30"/>
      <c r="M164" s="30"/>
      <c r="N164" s="30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</row>
    <row r="165" spans="5:30" ht="15">
      <c r="E165" s="1" t="s">
        <v>460</v>
      </c>
      <c r="J165" s="30"/>
      <c r="K165" s="30"/>
      <c r="L165" s="30"/>
      <c r="M165" s="30"/>
      <c r="N165" s="30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</row>
    <row r="166" spans="4:30" ht="15">
      <c r="D166" s="1" t="s">
        <v>236</v>
      </c>
      <c r="F166" s="1">
        <f>Data!G120</f>
        <v>0</v>
      </c>
      <c r="J166" s="30"/>
      <c r="K166" s="30"/>
      <c r="L166" s="30"/>
      <c r="M166" s="30"/>
      <c r="N166" s="30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</row>
    <row r="167" spans="5:30" ht="15">
      <c r="E167" s="1" t="s">
        <v>669</v>
      </c>
      <c r="F167" s="1">
        <f>Data!G121</f>
        <v>0</v>
      </c>
      <c r="J167" s="30"/>
      <c r="K167" s="30"/>
      <c r="L167" s="30"/>
      <c r="M167" s="30"/>
      <c r="N167" s="30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</row>
    <row r="168" spans="5:30" ht="15">
      <c r="E168" s="1" t="s">
        <v>670</v>
      </c>
      <c r="F168" s="1">
        <f>Data!G122</f>
        <v>0</v>
      </c>
      <c r="J168" s="30"/>
      <c r="K168" s="30"/>
      <c r="L168" s="30"/>
      <c r="M168" s="30"/>
      <c r="N168" s="30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</row>
    <row r="169" spans="4:30" ht="15">
      <c r="D169" s="1" t="s">
        <v>199</v>
      </c>
      <c r="J169" s="30"/>
      <c r="K169" s="30"/>
      <c r="L169" s="30"/>
      <c r="M169" s="30"/>
      <c r="N169" s="30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</row>
    <row r="170" spans="4:30" ht="15">
      <c r="D170" s="1" t="s">
        <v>557</v>
      </c>
      <c r="J170" s="30"/>
      <c r="K170" s="30"/>
      <c r="L170" s="30"/>
      <c r="M170" s="30"/>
      <c r="N170" s="30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</row>
    <row r="171" spans="4:30" ht="15">
      <c r="D171" s="1" t="s">
        <v>718</v>
      </c>
      <c r="J171" s="30"/>
      <c r="K171" s="30"/>
      <c r="L171" s="30"/>
      <c r="M171" s="30"/>
      <c r="N171" s="30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</row>
    <row r="172" spans="10:30" ht="15">
      <c r="J172" s="30"/>
      <c r="K172" s="30"/>
      <c r="L172" s="30"/>
      <c r="M172" s="30"/>
      <c r="N172" s="30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</row>
    <row r="173" spans="3:30" ht="15">
      <c r="C173" s="509" t="s">
        <v>143</v>
      </c>
      <c r="E173" s="509"/>
      <c r="J173" s="30"/>
      <c r="K173" s="30"/>
      <c r="L173" s="30"/>
      <c r="M173" s="30"/>
      <c r="N173" s="30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</row>
    <row r="174" spans="4:30" ht="15">
      <c r="D174" s="1" t="s">
        <v>321</v>
      </c>
      <c r="F174" s="1">
        <f>Data!G129</f>
        <v>0</v>
      </c>
      <c r="J174" s="30"/>
      <c r="K174" s="30"/>
      <c r="L174" s="30"/>
      <c r="M174" s="30"/>
      <c r="N174" s="30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</row>
    <row r="175" spans="4:30" ht="15">
      <c r="D175" s="1" t="s">
        <v>690</v>
      </c>
      <c r="F175" s="1">
        <f>Data!G131</f>
        <v>0</v>
      </c>
      <c r="J175" s="30"/>
      <c r="K175" s="30"/>
      <c r="L175" s="30"/>
      <c r="M175" s="30"/>
      <c r="N175" s="30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</row>
    <row r="176" spans="4:30" ht="15">
      <c r="D176" s="1" t="s">
        <v>280</v>
      </c>
      <c r="F176" s="1">
        <f>Data!G132</f>
        <v>0</v>
      </c>
      <c r="J176" s="30"/>
      <c r="K176" s="694"/>
      <c r="L176" s="30"/>
      <c r="M176" s="30"/>
      <c r="N176" s="30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</row>
    <row r="177" spans="4:30" ht="15">
      <c r="D177" s="1" t="s">
        <v>235</v>
      </c>
      <c r="F177" s="1">
        <f>Data!G133</f>
        <v>0</v>
      </c>
      <c r="J177" s="30"/>
      <c r="K177" s="30"/>
      <c r="L177" s="30"/>
      <c r="M177" s="30"/>
      <c r="N177" s="30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</row>
    <row r="178" spans="5:30" ht="15">
      <c r="E178" s="1" t="s">
        <v>694</v>
      </c>
      <c r="F178" s="1">
        <f>Data!G134</f>
        <v>0</v>
      </c>
      <c r="J178" s="30"/>
      <c r="K178" s="30"/>
      <c r="L178" s="30"/>
      <c r="M178" s="30"/>
      <c r="N178" s="30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</row>
    <row r="179" spans="5:30" ht="15">
      <c r="E179" s="1" t="s">
        <v>459</v>
      </c>
      <c r="F179" s="1">
        <f>Data!G135</f>
        <v>0</v>
      </c>
      <c r="J179" s="406"/>
      <c r="K179" s="406"/>
      <c r="L179" s="406"/>
      <c r="M179" s="406"/>
      <c r="N179" s="406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</row>
    <row r="180" spans="5:30" ht="15">
      <c r="E180" s="1" t="s">
        <v>460</v>
      </c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</row>
    <row r="181" spans="4:30" ht="15">
      <c r="D181" s="1" t="s">
        <v>236</v>
      </c>
      <c r="F181" s="1">
        <f>Data!G137</f>
        <v>0</v>
      </c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</row>
    <row r="182" spans="5:30" ht="15">
      <c r="E182" s="1" t="s">
        <v>669</v>
      </c>
      <c r="F182" s="1">
        <f>Data!G138</f>
        <v>0</v>
      </c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</row>
    <row r="183" spans="5:30" ht="15">
      <c r="E183" s="1" t="s">
        <v>670</v>
      </c>
      <c r="F183" s="1">
        <f>Data!G139</f>
        <v>0</v>
      </c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</row>
    <row r="184" spans="4:30" ht="15">
      <c r="D184" s="1" t="s">
        <v>199</v>
      </c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</row>
    <row r="185" spans="10:30" ht="15"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</row>
    <row r="186" spans="3:30" ht="15">
      <c r="C186" s="509" t="s">
        <v>144</v>
      </c>
      <c r="E186" s="509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</row>
    <row r="187" spans="4:30" ht="15">
      <c r="D187" s="1" t="s">
        <v>322</v>
      </c>
      <c r="F187" s="1">
        <f>Data!G174</f>
        <v>0</v>
      </c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</row>
    <row r="188" spans="4:30" ht="15">
      <c r="D188" s="1" t="s">
        <v>690</v>
      </c>
      <c r="F188" s="1">
        <f>Data!G175</f>
        <v>0</v>
      </c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</row>
    <row r="189" spans="4:30" ht="15">
      <c r="D189" s="1" t="s">
        <v>280</v>
      </c>
      <c r="F189" s="1">
        <f>Data!G176</f>
        <v>0</v>
      </c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</row>
    <row r="190" spans="4:30" ht="15">
      <c r="D190" s="1" t="s">
        <v>235</v>
      </c>
      <c r="F190" s="1">
        <f>Data!G177</f>
        <v>0</v>
      </c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</row>
    <row r="191" spans="4:30" ht="15">
      <c r="D191" s="1" t="s">
        <v>236</v>
      </c>
      <c r="F191" s="1">
        <f>Data!G178</f>
        <v>0</v>
      </c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</row>
    <row r="192" spans="5:30" ht="15">
      <c r="E192" s="1" t="s">
        <v>669</v>
      </c>
      <c r="F192" s="1">
        <f>Data!G179</f>
        <v>0</v>
      </c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</row>
    <row r="193" spans="5:30" ht="15">
      <c r="E193" s="1" t="s">
        <v>670</v>
      </c>
      <c r="F193" s="1">
        <f>Data!G180</f>
        <v>0</v>
      </c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</row>
    <row r="194" spans="4:30" ht="15">
      <c r="D194" s="1" t="s">
        <v>527</v>
      </c>
      <c r="F194" s="1">
        <f>Data!G197</f>
        <v>0</v>
      </c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</row>
    <row r="195" spans="10:30" ht="15"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</row>
    <row r="196" spans="3:30" ht="15">
      <c r="C196" s="509" t="s">
        <v>145</v>
      </c>
      <c r="E196" s="509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</row>
    <row r="197" spans="4:30" ht="15">
      <c r="D197" s="1" t="s">
        <v>322</v>
      </c>
      <c r="F197" s="1">
        <f>Data!G182</f>
        <v>0</v>
      </c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</row>
    <row r="198" spans="4:30" ht="15">
      <c r="D198" s="1" t="s">
        <v>690</v>
      </c>
      <c r="F198" s="1">
        <f>Data!G183</f>
        <v>0</v>
      </c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</row>
    <row r="199" spans="4:30" ht="15">
      <c r="D199" s="1" t="s">
        <v>280</v>
      </c>
      <c r="F199" s="1">
        <f>Data!G184</f>
        <v>0</v>
      </c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</row>
    <row r="200" spans="4:30" ht="15">
      <c r="D200" s="1" t="s">
        <v>235</v>
      </c>
      <c r="F200" s="1">
        <f>Data!G185</f>
        <v>0</v>
      </c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</row>
    <row r="201" spans="4:30" ht="15">
      <c r="D201" s="1" t="s">
        <v>236</v>
      </c>
      <c r="F201" s="1">
        <f>Data!G186</f>
        <v>0</v>
      </c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</row>
    <row r="202" spans="5:30" ht="15">
      <c r="E202" s="1" t="s">
        <v>669</v>
      </c>
      <c r="F202" s="1">
        <f>Data!G187</f>
        <v>0</v>
      </c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</row>
    <row r="203" spans="5:30" ht="15">
      <c r="E203" s="1" t="s">
        <v>670</v>
      </c>
      <c r="F203" s="1">
        <f>Data!G188</f>
        <v>0</v>
      </c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</row>
    <row r="204" spans="4:30" ht="15">
      <c r="D204" s="1" t="s">
        <v>527</v>
      </c>
      <c r="F204" s="1">
        <f>Data!G203</f>
        <v>0</v>
      </c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</row>
    <row r="205" spans="10:30" ht="15"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</row>
    <row r="206" spans="3:30" ht="15">
      <c r="C206" s="509" t="s">
        <v>268</v>
      </c>
      <c r="E206" s="509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</row>
    <row r="207" spans="4:30" ht="15">
      <c r="D207" s="1" t="s">
        <v>321</v>
      </c>
      <c r="F207" s="1">
        <f>F140+F159+F174+F187+F197</f>
        <v>0</v>
      </c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</row>
    <row r="208" spans="4:30" ht="15">
      <c r="D208" s="1" t="s">
        <v>690</v>
      </c>
      <c r="F208" s="1">
        <f>F141+F160+F175+F188+F198</f>
        <v>0</v>
      </c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</row>
    <row r="209" spans="4:30" ht="15">
      <c r="D209" s="1" t="s">
        <v>280</v>
      </c>
      <c r="F209" s="1">
        <f>F142+F161+F176+F189+F199</f>
        <v>0</v>
      </c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</row>
    <row r="210" spans="4:30" ht="15">
      <c r="D210" s="1" t="s">
        <v>235</v>
      </c>
      <c r="F210" s="1">
        <f>SUM(F211:F213)</f>
        <v>0</v>
      </c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</row>
    <row r="211" spans="5:30" ht="15">
      <c r="E211" s="1" t="s">
        <v>694</v>
      </c>
      <c r="F211" s="1">
        <f>F144+F163+F178</f>
        <v>0</v>
      </c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</row>
    <row r="212" spans="5:30" ht="15">
      <c r="E212" s="1" t="s">
        <v>459</v>
      </c>
      <c r="F212" s="1">
        <f>+F145+F164+F179+F190+F200</f>
        <v>0</v>
      </c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</row>
    <row r="213" spans="5:30" ht="15">
      <c r="E213" s="1" t="s">
        <v>460</v>
      </c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</row>
    <row r="214" spans="4:30" ht="15">
      <c r="D214" s="1" t="s">
        <v>236</v>
      </c>
      <c r="F214" s="1">
        <f>SUM(F215:F216)</f>
        <v>0</v>
      </c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</row>
    <row r="215" spans="5:30" ht="15">
      <c r="E215" s="1" t="s">
        <v>669</v>
      </c>
      <c r="F215" s="1">
        <f>F148+F167+F182+F192+F202</f>
        <v>0</v>
      </c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</row>
    <row r="216" spans="5:30" ht="15">
      <c r="E216" s="1" t="s">
        <v>670</v>
      </c>
      <c r="F216" s="1">
        <f>F149+F168+F183+F193+F203</f>
        <v>0</v>
      </c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</row>
    <row r="217" spans="4:30" ht="15">
      <c r="D217" s="1" t="s">
        <v>199</v>
      </c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</row>
    <row r="218" spans="4:30" ht="15">
      <c r="D218" s="1" t="s">
        <v>754</v>
      </c>
      <c r="F218" s="1">
        <f>F151</f>
        <v>0</v>
      </c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</row>
    <row r="219" spans="4:30" ht="15">
      <c r="D219" s="1" t="s">
        <v>557</v>
      </c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</row>
    <row r="220" spans="4:30" ht="15">
      <c r="D220" s="1" t="s">
        <v>527</v>
      </c>
      <c r="F220" s="1">
        <f>F153+F194+F204</f>
        <v>0</v>
      </c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</row>
    <row r="221" spans="4:30" ht="15">
      <c r="D221" s="1" t="s">
        <v>718</v>
      </c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</row>
    <row r="222" spans="12:30" ht="15"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</row>
    <row r="223" spans="3:30" ht="15">
      <c r="C223" s="509" t="s">
        <v>36</v>
      </c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</row>
    <row r="224" spans="4:30" ht="15">
      <c r="D224" s="509" t="s">
        <v>689</v>
      </c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</row>
    <row r="225" spans="4:30" ht="15">
      <c r="D225" s="1" t="s">
        <v>321</v>
      </c>
      <c r="F225" s="1">
        <f>Current!C6</f>
        <v>0</v>
      </c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</row>
    <row r="226" spans="4:30" ht="15">
      <c r="D226" s="1" t="s">
        <v>690</v>
      </c>
      <c r="F226" s="1">
        <f>Current!C68</f>
        <v>0</v>
      </c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</row>
    <row r="227" spans="4:30" ht="15">
      <c r="D227" s="1" t="s">
        <v>280</v>
      </c>
      <c r="F227" s="1">
        <f>Current!C130</f>
        <v>0</v>
      </c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</row>
    <row r="228" spans="4:30" ht="15">
      <c r="D228" s="1" t="s">
        <v>235</v>
      </c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</row>
    <row r="229" spans="5:30" ht="15">
      <c r="E229" s="1" t="s">
        <v>694</v>
      </c>
      <c r="F229" s="1">
        <f>Current!C192</f>
        <v>0</v>
      </c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</row>
    <row r="230" spans="5:30" ht="15">
      <c r="E230" s="1" t="s">
        <v>459</v>
      </c>
      <c r="F230" s="1">
        <f>Current!C234</f>
        <v>0</v>
      </c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</row>
    <row r="231" spans="5:30" ht="15">
      <c r="E231" s="1" t="s">
        <v>460</v>
      </c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</row>
    <row r="232" spans="4:30" ht="15">
      <c r="D232" s="1" t="s">
        <v>236</v>
      </c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</row>
    <row r="233" spans="5:30" ht="15">
      <c r="E233" s="1" t="s">
        <v>669</v>
      </c>
      <c r="F233" s="1">
        <f>Current!C338</f>
        <v>0</v>
      </c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</row>
    <row r="234" spans="5:30" ht="15">
      <c r="E234" s="1" t="s">
        <v>670</v>
      </c>
      <c r="F234" s="1">
        <f>Current!C400</f>
        <v>0</v>
      </c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</row>
    <row r="235" spans="4:30" ht="15">
      <c r="D235" s="1" t="s">
        <v>199</v>
      </c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</row>
    <row r="236" spans="4:30" ht="15">
      <c r="D236" s="509" t="s">
        <v>29</v>
      </c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</row>
    <row r="237" spans="4:30" ht="15">
      <c r="D237" s="1" t="s">
        <v>321</v>
      </c>
      <c r="F237" s="1">
        <f>Input!C6</f>
        <v>0</v>
      </c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</row>
    <row r="238" spans="4:30" ht="15">
      <c r="D238" s="1" t="s">
        <v>690</v>
      </c>
      <c r="F238" s="1">
        <f>Input!C88</f>
        <v>0</v>
      </c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</row>
    <row r="239" spans="4:30" ht="15">
      <c r="D239" s="1" t="s">
        <v>280</v>
      </c>
      <c r="F239" s="1">
        <f>Input!C159</f>
        <v>0</v>
      </c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</row>
    <row r="240" spans="4:30" ht="15">
      <c r="D240" s="1" t="s">
        <v>235</v>
      </c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</row>
    <row r="241" spans="5:30" ht="15">
      <c r="E241" s="1" t="s">
        <v>694</v>
      </c>
      <c r="F241" s="1">
        <f>Input!C236</f>
        <v>0</v>
      </c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</row>
    <row r="242" spans="5:30" ht="15">
      <c r="E242" s="1" t="s">
        <v>459</v>
      </c>
      <c r="F242" s="1">
        <f>Input!C280</f>
        <v>0</v>
      </c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</row>
    <row r="243" spans="5:30" ht="15">
      <c r="E243" s="1" t="s">
        <v>460</v>
      </c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</row>
    <row r="244" spans="4:30" ht="15">
      <c r="D244" s="1" t="s">
        <v>236</v>
      </c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</row>
    <row r="245" spans="5:30" ht="15">
      <c r="E245" s="1" t="s">
        <v>669</v>
      </c>
      <c r="F245" s="1">
        <f>Input!C391</f>
        <v>0</v>
      </c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</row>
    <row r="246" spans="5:30" ht="15">
      <c r="E246" s="1" t="s">
        <v>670</v>
      </c>
      <c r="F246" s="1">
        <f>Input!C473</f>
        <v>0</v>
      </c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</row>
    <row r="247" spans="4:30" ht="15">
      <c r="D247" s="1" t="s">
        <v>199</v>
      </c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</row>
    <row r="248" spans="4:30" ht="15">
      <c r="D248" s="509" t="s">
        <v>779</v>
      </c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</row>
    <row r="249" spans="4:30" ht="15">
      <c r="D249" s="1" t="s">
        <v>321</v>
      </c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</row>
    <row r="250" spans="4:30" ht="15">
      <c r="D250" s="1" t="s">
        <v>690</v>
      </c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</row>
    <row r="251" spans="4:30" ht="15">
      <c r="D251" s="1" t="s">
        <v>280</v>
      </c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</row>
    <row r="252" spans="4:30" ht="15">
      <c r="D252" s="1" t="s">
        <v>236</v>
      </c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</row>
    <row r="253" spans="5:30" ht="15">
      <c r="E253" s="1" t="s">
        <v>669</v>
      </c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</row>
    <row r="254" spans="5:30" ht="15">
      <c r="E254" s="1" t="s">
        <v>670</v>
      </c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</row>
    <row r="255" spans="4:30" ht="15">
      <c r="D255" s="1" t="s">
        <v>199</v>
      </c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</row>
    <row r="256" spans="4:30" ht="15">
      <c r="D256" s="509" t="s">
        <v>780</v>
      </c>
      <c r="E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</row>
    <row r="257" spans="4:30" ht="15">
      <c r="D257" s="1" t="s">
        <v>321</v>
      </c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</row>
    <row r="258" spans="4:30" ht="15">
      <c r="D258" s="1" t="s">
        <v>690</v>
      </c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</row>
    <row r="259" spans="4:30" ht="15">
      <c r="D259" s="1" t="s">
        <v>280</v>
      </c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</row>
    <row r="260" spans="4:30" ht="15">
      <c r="D260" s="1" t="s">
        <v>236</v>
      </c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</row>
    <row r="261" spans="5:30" ht="15">
      <c r="E261" s="1" t="s">
        <v>669</v>
      </c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</row>
    <row r="262" spans="4:30" ht="15">
      <c r="D262" s="509" t="s">
        <v>37</v>
      </c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</row>
    <row r="263" spans="4:30" ht="15">
      <c r="D263" s="1" t="s">
        <v>235</v>
      </c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</row>
    <row r="264" spans="5:30" ht="15">
      <c r="E264" s="1" t="s">
        <v>694</v>
      </c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</row>
    <row r="265" spans="5:30" ht="15">
      <c r="E265" s="1" t="s">
        <v>459</v>
      </c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</row>
    <row r="266" spans="5:30" ht="15">
      <c r="E266" s="1" t="s">
        <v>460</v>
      </c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</row>
    <row r="267" spans="12:30" ht="15"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</row>
    <row r="268" spans="4:30" ht="15">
      <c r="D268" s="509" t="s">
        <v>38</v>
      </c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</row>
    <row r="269" spans="5:30" ht="15">
      <c r="E269" s="1" t="s">
        <v>525</v>
      </c>
      <c r="F269" s="515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</row>
    <row r="270" spans="5:30" ht="15">
      <c r="E270" s="1" t="s">
        <v>690</v>
      </c>
      <c r="F270" s="515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</row>
    <row r="271" spans="5:30" ht="15">
      <c r="E271" s="1" t="s">
        <v>280</v>
      </c>
      <c r="F271" s="515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</row>
    <row r="272" spans="5:30" ht="15">
      <c r="E272" s="1" t="s">
        <v>419</v>
      </c>
      <c r="F272" s="515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</row>
    <row r="273" spans="5:30" ht="15">
      <c r="E273" s="1" t="s">
        <v>39</v>
      </c>
      <c r="F273" s="515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</row>
    <row r="274" spans="12:30" ht="15"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</row>
    <row r="275" spans="1:30" ht="15">
      <c r="A275" s="520"/>
      <c r="B275" s="520"/>
      <c r="C275" s="520"/>
      <c r="D275" s="520"/>
      <c r="E275" s="520"/>
      <c r="F275" s="520"/>
      <c r="G275" s="520"/>
      <c r="H275" s="520"/>
      <c r="I275" s="520"/>
      <c r="J275" s="520"/>
      <c r="K275" s="520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</row>
    <row r="276" spans="1:30" ht="15">
      <c r="A276" s="522" t="s">
        <v>395</v>
      </c>
      <c r="B276" s="522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</row>
    <row r="277" spans="2:30" ht="15">
      <c r="B277" s="523" t="s">
        <v>398</v>
      </c>
      <c r="F277" s="513"/>
      <c r="G277" s="513"/>
      <c r="H277" s="513"/>
      <c r="I277" s="513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</row>
    <row r="278" spans="2:30" ht="15">
      <c r="B278" s="523"/>
      <c r="C278" s="509" t="s">
        <v>743</v>
      </c>
      <c r="F278" s="513"/>
      <c r="G278" s="513"/>
      <c r="H278" s="513"/>
      <c r="I278" s="513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</row>
    <row r="279" spans="4:30" ht="15">
      <c r="D279" s="1" t="s">
        <v>321</v>
      </c>
      <c r="F279" s="518">
        <f>SUM(F280:F283)</f>
        <v>0</v>
      </c>
      <c r="G279" s="518"/>
      <c r="H279" s="518"/>
      <c r="I279" s="518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</row>
    <row r="280" spans="5:30" ht="15">
      <c r="E280" s="1" t="s">
        <v>736</v>
      </c>
      <c r="F280" s="513">
        <f>Output!E8</f>
        <v>0</v>
      </c>
      <c r="G280" s="513"/>
      <c r="H280" s="513"/>
      <c r="I280" s="513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</row>
    <row r="281" spans="5:30" ht="15">
      <c r="E281" s="1" t="s">
        <v>792</v>
      </c>
      <c r="F281" s="513">
        <f>Output!E31</f>
        <v>0</v>
      </c>
      <c r="G281" s="513"/>
      <c r="H281" s="513"/>
      <c r="I281" s="513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</row>
    <row r="282" spans="5:30" ht="15">
      <c r="E282" s="1" t="s">
        <v>526</v>
      </c>
      <c r="F282" s="513">
        <f>Output!E45</f>
        <v>0</v>
      </c>
      <c r="G282" s="513"/>
      <c r="H282" s="513"/>
      <c r="I282" s="513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</row>
    <row r="283" spans="5:30" ht="15">
      <c r="E283" s="1" t="s">
        <v>384</v>
      </c>
      <c r="F283" s="513">
        <f>Output!E54</f>
        <v>0</v>
      </c>
      <c r="G283" s="513"/>
      <c r="H283" s="513"/>
      <c r="I283" s="513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</row>
    <row r="284" spans="6:30" ht="15">
      <c r="F284" s="513"/>
      <c r="G284" s="513"/>
      <c r="H284" s="513"/>
      <c r="I284" s="513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</row>
    <row r="285" spans="4:30" ht="15">
      <c r="D285" s="1" t="s">
        <v>690</v>
      </c>
      <c r="F285" s="518">
        <f>SUM(F286:F289)</f>
        <v>0</v>
      </c>
      <c r="G285" s="518"/>
      <c r="H285" s="518"/>
      <c r="I285" s="518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</row>
    <row r="286" spans="5:30" ht="15">
      <c r="E286" s="1" t="s">
        <v>736</v>
      </c>
      <c r="F286" s="513">
        <f>Output!E10</f>
        <v>0</v>
      </c>
      <c r="G286" s="513"/>
      <c r="H286" s="513"/>
      <c r="I286" s="513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</row>
    <row r="287" spans="5:30" ht="15">
      <c r="E287" s="1" t="s">
        <v>792</v>
      </c>
      <c r="F287" s="513">
        <f>Output!E33</f>
        <v>0</v>
      </c>
      <c r="G287" s="513"/>
      <c r="H287" s="513"/>
      <c r="I287" s="513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</row>
    <row r="288" spans="5:30" ht="15">
      <c r="E288" s="1" t="s">
        <v>526</v>
      </c>
      <c r="F288" s="513">
        <f>Output!E46</f>
        <v>0</v>
      </c>
      <c r="G288" s="513"/>
      <c r="H288" s="513"/>
      <c r="I288" s="513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</row>
    <row r="289" spans="5:30" ht="15">
      <c r="E289" s="1" t="s">
        <v>384</v>
      </c>
      <c r="F289" s="513">
        <f>Output!E55</f>
        <v>0</v>
      </c>
      <c r="G289" s="513"/>
      <c r="H289" s="513"/>
      <c r="I289" s="513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</row>
    <row r="290" spans="6:30" ht="15">
      <c r="F290" s="513"/>
      <c r="G290" s="513"/>
      <c r="H290" s="513"/>
      <c r="I290" s="513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</row>
    <row r="291" spans="4:30" ht="15">
      <c r="D291" s="1" t="s">
        <v>280</v>
      </c>
      <c r="F291" s="518">
        <f>SUM(F292:F295)</f>
        <v>0</v>
      </c>
      <c r="G291" s="518"/>
      <c r="H291" s="518"/>
      <c r="I291" s="518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</row>
    <row r="292" spans="5:30" ht="15">
      <c r="E292" s="1" t="s">
        <v>736</v>
      </c>
      <c r="F292" s="513">
        <f>Output!E11</f>
        <v>0</v>
      </c>
      <c r="G292" s="513"/>
      <c r="H292" s="513"/>
      <c r="I292" s="513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</row>
    <row r="293" spans="5:30" ht="15">
      <c r="E293" s="1" t="s">
        <v>792</v>
      </c>
      <c r="F293" s="513">
        <f>Output!E34</f>
        <v>0</v>
      </c>
      <c r="G293" s="513"/>
      <c r="H293" s="513"/>
      <c r="I293" s="513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</row>
    <row r="294" spans="5:30" ht="15">
      <c r="E294" s="1" t="s">
        <v>526</v>
      </c>
      <c r="F294" s="513">
        <f>Output!E47</f>
        <v>0</v>
      </c>
      <c r="G294" s="513"/>
      <c r="H294" s="513"/>
      <c r="I294" s="513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</row>
    <row r="295" spans="5:30" ht="15">
      <c r="E295" s="1" t="s">
        <v>384</v>
      </c>
      <c r="F295" s="513">
        <f>Output!E56</f>
        <v>0</v>
      </c>
      <c r="G295" s="513"/>
      <c r="H295" s="513"/>
      <c r="I295" s="513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</row>
    <row r="296" spans="6:30" ht="15">
      <c r="F296" s="513"/>
      <c r="G296" s="513"/>
      <c r="H296" s="513"/>
      <c r="I296" s="513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</row>
    <row r="297" spans="4:30" ht="15">
      <c r="D297" s="1" t="s">
        <v>738</v>
      </c>
      <c r="F297" s="513">
        <f>SUM(F315,F309,F303)</f>
        <v>0</v>
      </c>
      <c r="G297" s="513"/>
      <c r="H297" s="513"/>
      <c r="I297" s="513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</row>
    <row r="298" spans="5:30" ht="15">
      <c r="E298" s="1" t="s">
        <v>736</v>
      </c>
      <c r="F298" s="513">
        <f>SUM(F316,F310,F304)</f>
        <v>0</v>
      </c>
      <c r="G298" s="513"/>
      <c r="H298" s="513"/>
      <c r="I298" s="513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</row>
    <row r="299" spans="5:30" ht="15">
      <c r="E299" s="1" t="s">
        <v>792</v>
      </c>
      <c r="F299" s="513">
        <f>SUM(F317,F311,F305)</f>
        <v>0</v>
      </c>
      <c r="G299" s="513"/>
      <c r="H299" s="513"/>
      <c r="I299" s="513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</row>
    <row r="300" spans="5:30" ht="15">
      <c r="E300" s="1" t="s">
        <v>526</v>
      </c>
      <c r="F300" s="513">
        <f>SUM(F318,F312,F306)</f>
        <v>0</v>
      </c>
      <c r="G300" s="513"/>
      <c r="H300" s="513"/>
      <c r="I300" s="513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</row>
    <row r="301" spans="5:30" ht="15">
      <c r="E301" s="1" t="s">
        <v>384</v>
      </c>
      <c r="F301" s="513">
        <f>SUM(F319,F313,F307)</f>
        <v>0</v>
      </c>
      <c r="G301" s="513"/>
      <c r="H301" s="513"/>
      <c r="I301" s="513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</row>
    <row r="302" spans="12:30" ht="15"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</row>
    <row r="303" spans="4:30" ht="15">
      <c r="D303" s="1" t="s">
        <v>737</v>
      </c>
      <c r="F303" s="518">
        <f>SUM(F304:F307)</f>
        <v>0</v>
      </c>
      <c r="G303" s="518"/>
      <c r="H303" s="518"/>
      <c r="I303" s="518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</row>
    <row r="304" spans="5:30" ht="15">
      <c r="E304" s="1" t="s">
        <v>736</v>
      </c>
      <c r="F304" s="513">
        <f>Output!E13</f>
        <v>0</v>
      </c>
      <c r="G304" s="513"/>
      <c r="H304" s="513"/>
      <c r="I304" s="513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</row>
    <row r="305" spans="5:30" ht="15">
      <c r="E305" s="1" t="s">
        <v>792</v>
      </c>
      <c r="F305" s="513">
        <f>Output!E36</f>
        <v>0</v>
      </c>
      <c r="G305" s="513"/>
      <c r="H305" s="513"/>
      <c r="I305" s="513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</row>
    <row r="306" spans="5:30" ht="15">
      <c r="E306" s="1" t="s">
        <v>526</v>
      </c>
      <c r="F306" s="524" t="s">
        <v>346</v>
      </c>
      <c r="G306" s="524"/>
      <c r="H306" s="524"/>
      <c r="I306" s="524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</row>
    <row r="307" spans="5:30" ht="15">
      <c r="E307" s="1" t="s">
        <v>384</v>
      </c>
      <c r="F307" s="524" t="s">
        <v>346</v>
      </c>
      <c r="G307" s="524"/>
      <c r="H307" s="524"/>
      <c r="I307" s="524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</row>
    <row r="308" spans="6:30" ht="15">
      <c r="F308" s="513"/>
      <c r="G308" s="513"/>
      <c r="H308" s="513"/>
      <c r="I308" s="513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</row>
    <row r="309" spans="4:30" ht="15">
      <c r="D309" s="1" t="s">
        <v>461</v>
      </c>
      <c r="F309" s="518">
        <f>SUM(F310:F313)</f>
        <v>0</v>
      </c>
      <c r="G309" s="518"/>
      <c r="H309" s="518"/>
      <c r="I309" s="518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</row>
    <row r="310" spans="5:30" ht="15">
      <c r="E310" s="1" t="s">
        <v>736</v>
      </c>
      <c r="F310" s="513">
        <f>Output!E14</f>
        <v>0</v>
      </c>
      <c r="G310" s="513"/>
      <c r="H310" s="513"/>
      <c r="I310" s="513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</row>
    <row r="311" spans="5:30" ht="15">
      <c r="E311" s="1" t="s">
        <v>792</v>
      </c>
      <c r="F311" s="513">
        <f>Output!E37</f>
        <v>0</v>
      </c>
      <c r="G311" s="513"/>
      <c r="H311" s="513"/>
      <c r="I311" s="513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</row>
    <row r="312" spans="5:30" ht="15">
      <c r="E312" s="1" t="s">
        <v>526</v>
      </c>
      <c r="F312" s="513">
        <f>Output!E48</f>
        <v>0</v>
      </c>
      <c r="G312" s="513"/>
      <c r="H312" s="513"/>
      <c r="I312" s="513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</row>
    <row r="313" spans="5:30" ht="15">
      <c r="E313" s="1" t="s">
        <v>384</v>
      </c>
      <c r="F313" s="513">
        <f>Output!E57</f>
        <v>0</v>
      </c>
      <c r="G313" s="513"/>
      <c r="H313" s="513"/>
      <c r="I313" s="513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</row>
    <row r="314" spans="6:30" ht="15">
      <c r="F314" s="513"/>
      <c r="G314" s="513"/>
      <c r="H314" s="513"/>
      <c r="I314" s="513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</row>
    <row r="315" spans="4:30" ht="15">
      <c r="D315" s="1" t="s">
        <v>462</v>
      </c>
      <c r="F315" s="518"/>
      <c r="G315" s="518"/>
      <c r="H315" s="518"/>
      <c r="I315" s="518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</row>
    <row r="316" spans="5:30" ht="15">
      <c r="E316" s="1" t="s">
        <v>736</v>
      </c>
      <c r="F316" s="513"/>
      <c r="G316" s="513"/>
      <c r="H316" s="513"/>
      <c r="I316" s="513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</row>
    <row r="317" spans="5:30" ht="15">
      <c r="E317" s="1" t="s">
        <v>792</v>
      </c>
      <c r="F317" s="513"/>
      <c r="G317" s="513"/>
      <c r="H317" s="513"/>
      <c r="I317" s="513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</row>
    <row r="318" spans="5:30" ht="15">
      <c r="E318" s="1" t="s">
        <v>526</v>
      </c>
      <c r="F318" s="524"/>
      <c r="G318" s="524"/>
      <c r="H318" s="524"/>
      <c r="I318" s="524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</row>
    <row r="319" spans="5:30" ht="15">
      <c r="E319" s="1" t="s">
        <v>384</v>
      </c>
      <c r="F319" s="524"/>
      <c r="G319" s="524"/>
      <c r="H319" s="524"/>
      <c r="I319" s="524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</row>
    <row r="320" spans="6:30" ht="15">
      <c r="F320" s="513"/>
      <c r="G320" s="513"/>
      <c r="H320" s="513"/>
      <c r="I320" s="513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</row>
    <row r="321" spans="4:30" ht="15">
      <c r="D321" s="1" t="s">
        <v>741</v>
      </c>
      <c r="F321" s="518">
        <f>F327+F333</f>
        <v>0</v>
      </c>
      <c r="G321" s="518"/>
      <c r="H321" s="518"/>
      <c r="I321" s="518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</row>
    <row r="322" spans="5:30" ht="15">
      <c r="E322" s="1" t="s">
        <v>736</v>
      </c>
      <c r="F322" s="518">
        <f>F328+F334</f>
        <v>0</v>
      </c>
      <c r="G322" s="518"/>
      <c r="H322" s="518"/>
      <c r="I322" s="518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</row>
    <row r="323" spans="5:30" ht="15">
      <c r="E323" s="1" t="s">
        <v>792</v>
      </c>
      <c r="F323" s="518">
        <f>F329+F335</f>
        <v>0</v>
      </c>
      <c r="G323" s="518"/>
      <c r="H323" s="518"/>
      <c r="I323" s="518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</row>
    <row r="324" spans="5:30" ht="15">
      <c r="E324" s="1" t="s">
        <v>526</v>
      </c>
      <c r="F324" s="518">
        <f>F330+F336</f>
        <v>0</v>
      </c>
      <c r="G324" s="518"/>
      <c r="H324" s="518"/>
      <c r="I324" s="518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</row>
    <row r="325" spans="5:30" ht="15">
      <c r="E325" s="1" t="s">
        <v>384</v>
      </c>
      <c r="F325" s="518">
        <f>F331+F337</f>
        <v>0</v>
      </c>
      <c r="G325" s="518"/>
      <c r="H325" s="518"/>
      <c r="I325" s="518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</row>
    <row r="326" spans="12:30" ht="15"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</row>
    <row r="327" spans="4:30" ht="15">
      <c r="D327" s="1" t="s">
        <v>739</v>
      </c>
      <c r="F327" s="518">
        <f>SUM(F328:F331)</f>
        <v>0</v>
      </c>
      <c r="G327" s="518"/>
      <c r="H327" s="518"/>
      <c r="I327" s="518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</row>
    <row r="328" spans="5:30" ht="15">
      <c r="E328" s="1" t="s">
        <v>736</v>
      </c>
      <c r="F328" s="513">
        <f>Output!E17</f>
        <v>0</v>
      </c>
      <c r="G328" s="513"/>
      <c r="H328" s="513"/>
      <c r="I328" s="513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</row>
    <row r="329" spans="5:30" ht="15">
      <c r="E329" s="1" t="s">
        <v>792</v>
      </c>
      <c r="F329" s="513">
        <f>Output!E40</f>
        <v>0</v>
      </c>
      <c r="G329" s="513"/>
      <c r="H329" s="513"/>
      <c r="I329" s="513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</row>
    <row r="330" spans="5:30" ht="15">
      <c r="E330" s="1" t="s">
        <v>526</v>
      </c>
      <c r="F330" s="513">
        <f>Output!E50</f>
        <v>0</v>
      </c>
      <c r="G330" s="513"/>
      <c r="H330" s="513"/>
      <c r="I330" s="513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</row>
    <row r="331" spans="5:30" ht="15">
      <c r="E331" s="1" t="s">
        <v>384</v>
      </c>
      <c r="F331" s="513">
        <f>Output!E59</f>
        <v>0</v>
      </c>
      <c r="G331" s="513"/>
      <c r="H331" s="513"/>
      <c r="I331" s="513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</row>
    <row r="332" spans="12:30" ht="15"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</row>
    <row r="333" spans="4:30" ht="15">
      <c r="D333" s="1" t="s">
        <v>740</v>
      </c>
      <c r="F333" s="518">
        <f>SUM(F334:F337)</f>
        <v>0</v>
      </c>
      <c r="G333" s="518"/>
      <c r="H333" s="518"/>
      <c r="I333" s="518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</row>
    <row r="334" spans="5:30" ht="15">
      <c r="E334" s="1" t="s">
        <v>736</v>
      </c>
      <c r="F334" s="513">
        <f>Output!E18</f>
        <v>0</v>
      </c>
      <c r="G334" s="513"/>
      <c r="H334" s="513"/>
      <c r="I334" s="513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</row>
    <row r="335" spans="5:30" ht="15">
      <c r="E335" s="1" t="s">
        <v>792</v>
      </c>
      <c r="F335" s="513">
        <f>Output!E41</f>
        <v>0</v>
      </c>
      <c r="G335" s="513"/>
      <c r="H335" s="513"/>
      <c r="I335" s="513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</row>
    <row r="336" spans="5:30" ht="15">
      <c r="E336" s="1" t="s">
        <v>526</v>
      </c>
      <c r="F336" s="513">
        <f>Output!E51</f>
        <v>0</v>
      </c>
      <c r="G336" s="513"/>
      <c r="H336" s="513"/>
      <c r="I336" s="513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</row>
    <row r="337" spans="5:30" ht="15">
      <c r="E337" s="1" t="s">
        <v>384</v>
      </c>
      <c r="F337" s="513">
        <f>Output!E60</f>
        <v>0</v>
      </c>
      <c r="G337" s="513"/>
      <c r="H337" s="513"/>
      <c r="I337" s="513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</row>
    <row r="338" spans="12:30" ht="15"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</row>
    <row r="339" spans="4:30" ht="15">
      <c r="D339" s="1" t="s">
        <v>199</v>
      </c>
      <c r="F339" s="518"/>
      <c r="G339" s="518"/>
      <c r="H339" s="518"/>
      <c r="I339" s="518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</row>
    <row r="340" spans="5:30" ht="15">
      <c r="E340" s="1" t="s">
        <v>736</v>
      </c>
      <c r="F340" s="513"/>
      <c r="G340" s="513"/>
      <c r="H340" s="513"/>
      <c r="I340" s="513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</row>
    <row r="341" spans="5:30" ht="15">
      <c r="E341" s="1" t="s">
        <v>792</v>
      </c>
      <c r="F341" s="513"/>
      <c r="G341" s="513"/>
      <c r="H341" s="513"/>
      <c r="I341" s="513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</row>
    <row r="342" spans="5:30" ht="15">
      <c r="E342" s="1" t="s">
        <v>526</v>
      </c>
      <c r="F342" s="524"/>
      <c r="G342" s="524"/>
      <c r="H342" s="524"/>
      <c r="I342" s="524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</row>
    <row r="343" spans="5:30" ht="15">
      <c r="E343" s="1" t="s">
        <v>384</v>
      </c>
      <c r="F343" s="524"/>
      <c r="G343" s="524"/>
      <c r="H343" s="524"/>
      <c r="I343" s="524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</row>
    <row r="344" spans="6:30" ht="15">
      <c r="F344" s="513"/>
      <c r="G344" s="513"/>
      <c r="H344" s="513"/>
      <c r="I344" s="513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</row>
    <row r="345" spans="4:30" ht="15">
      <c r="D345" s="1" t="s">
        <v>754</v>
      </c>
      <c r="F345" s="518">
        <f>SUM(F346:F349)</f>
        <v>0</v>
      </c>
      <c r="G345" s="518"/>
      <c r="H345" s="518"/>
      <c r="I345" s="518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</row>
    <row r="346" spans="5:30" ht="15">
      <c r="E346" s="1" t="s">
        <v>736</v>
      </c>
      <c r="F346" s="513">
        <f>Output!E19</f>
        <v>0</v>
      </c>
      <c r="G346" s="513"/>
      <c r="H346" s="513"/>
      <c r="I346" s="513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</row>
    <row r="347" spans="5:30" ht="15">
      <c r="E347" s="1" t="s">
        <v>792</v>
      </c>
      <c r="F347" s="524" t="s">
        <v>346</v>
      </c>
      <c r="G347" s="524"/>
      <c r="H347" s="524"/>
      <c r="I347" s="524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</row>
    <row r="348" spans="5:30" ht="15">
      <c r="E348" s="1" t="s">
        <v>526</v>
      </c>
      <c r="F348" s="524" t="s">
        <v>346</v>
      </c>
      <c r="G348" s="524"/>
      <c r="H348" s="524"/>
      <c r="I348" s="524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</row>
    <row r="349" spans="5:30" ht="15">
      <c r="E349" s="1" t="s">
        <v>384</v>
      </c>
      <c r="F349" s="524" t="s">
        <v>346</v>
      </c>
      <c r="G349" s="524"/>
      <c r="H349" s="524"/>
      <c r="I349" s="524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</row>
    <row r="350" spans="6:30" ht="15">
      <c r="F350" s="513"/>
      <c r="G350" s="513"/>
      <c r="H350" s="513"/>
      <c r="I350" s="513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</row>
    <row r="351" spans="4:30" ht="15">
      <c r="D351" s="1" t="s">
        <v>755</v>
      </c>
      <c r="F351" s="513">
        <f>Output!E24</f>
        <v>0</v>
      </c>
      <c r="G351" s="513"/>
      <c r="H351" s="513"/>
      <c r="I351" s="513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</row>
    <row r="352" spans="5:30" ht="15">
      <c r="E352" s="1" t="s">
        <v>736</v>
      </c>
      <c r="F352" s="524"/>
      <c r="G352" s="524"/>
      <c r="H352" s="524"/>
      <c r="I352" s="524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</row>
    <row r="353" spans="5:30" ht="15">
      <c r="E353" s="1" t="s">
        <v>792</v>
      </c>
      <c r="F353" s="524"/>
      <c r="G353" s="524"/>
      <c r="H353" s="524"/>
      <c r="I353" s="524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</row>
    <row r="354" spans="5:30" ht="15">
      <c r="E354" s="1" t="s">
        <v>526</v>
      </c>
      <c r="F354" s="524"/>
      <c r="G354" s="524"/>
      <c r="H354" s="524"/>
      <c r="I354" s="524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</row>
    <row r="355" spans="5:30" ht="15">
      <c r="E355" s="1" t="s">
        <v>384</v>
      </c>
      <c r="F355" s="524"/>
      <c r="G355" s="524"/>
      <c r="H355" s="524"/>
      <c r="I355" s="524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</row>
    <row r="356" spans="6:30" ht="15">
      <c r="F356" s="513"/>
      <c r="G356" s="513"/>
      <c r="H356" s="513"/>
      <c r="I356" s="513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</row>
    <row r="357" spans="4:30" ht="15">
      <c r="D357" s="1" t="s">
        <v>718</v>
      </c>
      <c r="F357" s="513"/>
      <c r="G357" s="513"/>
      <c r="H357" s="513"/>
      <c r="I357" s="513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</row>
    <row r="358" spans="5:30" ht="15">
      <c r="E358" s="1" t="s">
        <v>577</v>
      </c>
      <c r="F358" s="513"/>
      <c r="G358" s="513"/>
      <c r="H358" s="513"/>
      <c r="I358" s="513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</row>
    <row r="359" spans="5:30" ht="15">
      <c r="E359" s="1" t="s">
        <v>30</v>
      </c>
      <c r="F359" s="513"/>
      <c r="G359" s="513"/>
      <c r="H359" s="513"/>
      <c r="I359" s="513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</row>
    <row r="360" spans="6:30" ht="15">
      <c r="F360" s="513"/>
      <c r="G360" s="513"/>
      <c r="H360" s="513"/>
      <c r="I360" s="513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</row>
    <row r="361" spans="4:30" ht="15">
      <c r="D361" s="1" t="s">
        <v>727</v>
      </c>
      <c r="F361" s="524" t="s">
        <v>346</v>
      </c>
      <c r="G361" s="524"/>
      <c r="H361" s="524"/>
      <c r="I361" s="524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</row>
    <row r="362" spans="6:30" ht="15">
      <c r="F362" s="513"/>
      <c r="G362" s="513"/>
      <c r="H362" s="513"/>
      <c r="I362" s="513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</row>
    <row r="363" spans="3:30" ht="15">
      <c r="C363" s="509" t="s">
        <v>9</v>
      </c>
      <c r="D363" s="509"/>
      <c r="E363" s="509"/>
      <c r="F363" s="525">
        <f>SUM(F361)+F351+F345+F339+F333+F327+F297+F291+F285+F279+F357</f>
        <v>0</v>
      </c>
      <c r="G363" s="525"/>
      <c r="H363" s="525"/>
      <c r="I363" s="525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</row>
    <row r="364" spans="6:30" ht="15">
      <c r="F364" s="513"/>
      <c r="G364" s="513"/>
      <c r="H364" s="513"/>
      <c r="I364" s="513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</row>
    <row r="365" spans="4:30" ht="15">
      <c r="D365" s="1" t="s">
        <v>527</v>
      </c>
      <c r="F365" s="518" t="e">
        <f>SUM(F366:F372)</f>
        <v>#REF!</v>
      </c>
      <c r="G365" s="518"/>
      <c r="H365" s="518"/>
      <c r="I365" s="518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</row>
    <row r="366" spans="5:30" ht="15">
      <c r="E366" s="1" t="s">
        <v>736</v>
      </c>
      <c r="F366" s="524" t="s">
        <v>346</v>
      </c>
      <c r="G366" s="524"/>
      <c r="H366" s="524"/>
      <c r="I366" s="524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</row>
    <row r="367" spans="5:30" ht="15">
      <c r="E367" s="1" t="s">
        <v>792</v>
      </c>
      <c r="F367" s="524" t="s">
        <v>346</v>
      </c>
      <c r="G367" s="524"/>
      <c r="H367" s="524"/>
      <c r="I367" s="524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</row>
    <row r="368" spans="5:30" ht="15">
      <c r="E368" s="1" t="s">
        <v>526</v>
      </c>
      <c r="F368" s="513" t="e">
        <f>Output!#REF!</f>
        <v>#REF!</v>
      </c>
      <c r="G368" s="513"/>
      <c r="H368" s="513"/>
      <c r="I368" s="513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</row>
    <row r="369" spans="5:30" ht="15">
      <c r="E369" s="1" t="s">
        <v>384</v>
      </c>
      <c r="F369" s="513" t="e">
        <f>Output!#REF!</f>
        <v>#REF!</v>
      </c>
      <c r="G369" s="513"/>
      <c r="H369" s="513"/>
      <c r="I369" s="513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</row>
    <row r="370" spans="3:30" ht="15">
      <c r="C370" s="509"/>
      <c r="E370" s="1" t="s">
        <v>272</v>
      </c>
      <c r="F370" s="525" t="e">
        <f>Output!#REF!</f>
        <v>#REF!</v>
      </c>
      <c r="G370" s="525"/>
      <c r="H370" s="525"/>
      <c r="I370" s="525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</row>
    <row r="371" spans="3:30" ht="15">
      <c r="C371" s="509"/>
      <c r="E371" s="1" t="s">
        <v>397</v>
      </c>
      <c r="F371" s="525" t="e">
        <f>Output!#REF!</f>
        <v>#REF!</v>
      </c>
      <c r="G371" s="525"/>
      <c r="H371" s="525"/>
      <c r="I371" s="525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</row>
    <row r="372" spans="3:30" ht="15">
      <c r="C372" s="509"/>
      <c r="E372" s="1" t="s">
        <v>396</v>
      </c>
      <c r="F372" s="513" t="e">
        <f>SUM(Output!#REF!,E$107)</f>
        <v>#REF!</v>
      </c>
      <c r="G372" s="513"/>
      <c r="H372" s="513"/>
      <c r="I372" s="513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</row>
    <row r="373" spans="6:30" ht="15">
      <c r="F373" s="513"/>
      <c r="G373" s="513"/>
      <c r="H373" s="513"/>
      <c r="I373" s="513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</row>
    <row r="374" spans="4:30" ht="15">
      <c r="D374" s="1" t="s">
        <v>742</v>
      </c>
      <c r="F374" s="513">
        <f>SUM(F375:F376)</f>
        <v>0</v>
      </c>
      <c r="G374" s="513"/>
      <c r="H374" s="513"/>
      <c r="I374" s="513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</row>
    <row r="375" spans="5:30" ht="15">
      <c r="E375" s="1" t="s">
        <v>745</v>
      </c>
      <c r="F375" s="513">
        <f>'Related entities'!F17</f>
        <v>0</v>
      </c>
      <c r="G375" s="513"/>
      <c r="H375" s="513"/>
      <c r="I375" s="513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</row>
    <row r="376" spans="5:30" ht="15">
      <c r="E376" s="1" t="s">
        <v>744</v>
      </c>
      <c r="F376" s="513">
        <f>'Related entities'!G15</f>
        <v>0</v>
      </c>
      <c r="G376" s="513"/>
      <c r="H376" s="513"/>
      <c r="I376" s="513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</row>
    <row r="377" spans="6:30" ht="15">
      <c r="F377" s="513"/>
      <c r="G377" s="513"/>
      <c r="H377" s="513"/>
      <c r="I377" s="513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</row>
    <row r="378" spans="3:30" ht="15">
      <c r="C378" s="509" t="s">
        <v>19</v>
      </c>
      <c r="F378" s="525" t="e">
        <f>F363+F365+F374</f>
        <v>#REF!</v>
      </c>
      <c r="G378" s="525"/>
      <c r="H378" s="525"/>
      <c r="I378" s="525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</row>
    <row r="379" spans="6:30" ht="15">
      <c r="F379" s="513"/>
      <c r="G379" s="513"/>
      <c r="H379" s="513"/>
      <c r="I379" s="513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</row>
    <row r="380" spans="3:30" ht="15">
      <c r="C380" s="509" t="s">
        <v>732</v>
      </c>
      <c r="D380" s="509"/>
      <c r="E380" s="509"/>
      <c r="F380" s="524" t="s">
        <v>346</v>
      </c>
      <c r="G380" s="524"/>
      <c r="H380" s="524"/>
      <c r="I380" s="524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</row>
    <row r="381" spans="3:30" ht="15">
      <c r="C381" s="509"/>
      <c r="D381" s="509"/>
      <c r="E381" s="509"/>
      <c r="F381" s="525"/>
      <c r="G381" s="525"/>
      <c r="H381" s="525"/>
      <c r="I381" s="525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</row>
    <row r="382" spans="3:30" ht="15">
      <c r="C382" s="509" t="s">
        <v>688</v>
      </c>
      <c r="D382" s="509"/>
      <c r="E382" s="509"/>
      <c r="F382" s="525" t="e">
        <f>F363+F365+F374+SUM(F380)</f>
        <v>#REF!</v>
      </c>
      <c r="G382" s="525"/>
      <c r="H382" s="525"/>
      <c r="I382" s="525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</row>
    <row r="383" spans="6:30" ht="15">
      <c r="F383" s="513"/>
      <c r="G383" s="513"/>
      <c r="H383" s="513"/>
      <c r="I383" s="513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</row>
    <row r="384" spans="2:30" ht="15">
      <c r="B384" s="523" t="s">
        <v>400</v>
      </c>
      <c r="F384" s="513"/>
      <c r="G384" s="513"/>
      <c r="H384" s="513"/>
      <c r="I384" s="513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</row>
    <row r="385" spans="2:30" ht="15">
      <c r="B385" s="523"/>
      <c r="C385" s="509" t="s">
        <v>743</v>
      </c>
      <c r="F385" s="513"/>
      <c r="G385" s="513"/>
      <c r="H385" s="513"/>
      <c r="I385" s="513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</row>
    <row r="386" spans="4:30" ht="15">
      <c r="D386" s="1" t="s">
        <v>321</v>
      </c>
      <c r="F386" s="518">
        <f>SUM(F387:F390)</f>
        <v>0</v>
      </c>
      <c r="G386" s="518"/>
      <c r="H386" s="518"/>
      <c r="I386" s="518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</row>
    <row r="387" spans="5:30" ht="15">
      <c r="E387" s="1" t="s">
        <v>736</v>
      </c>
      <c r="F387" s="513">
        <f>Output!F8</f>
        <v>0</v>
      </c>
      <c r="G387" s="513"/>
      <c r="H387" s="513"/>
      <c r="I387" s="513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</row>
    <row r="388" spans="5:30" ht="15">
      <c r="E388" s="1" t="s">
        <v>792</v>
      </c>
      <c r="F388" s="513">
        <f>Output!F31</f>
        <v>0</v>
      </c>
      <c r="G388" s="513"/>
      <c r="H388" s="513"/>
      <c r="I388" s="513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</row>
    <row r="389" spans="5:30" ht="15">
      <c r="E389" s="1" t="s">
        <v>526</v>
      </c>
      <c r="F389" s="513">
        <f>Output!F45</f>
        <v>0</v>
      </c>
      <c r="G389" s="513"/>
      <c r="H389" s="513"/>
      <c r="I389" s="513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</row>
    <row r="390" spans="5:30" ht="15">
      <c r="E390" s="1" t="s">
        <v>384</v>
      </c>
      <c r="F390" s="513">
        <f>Output!F54</f>
        <v>0</v>
      </c>
      <c r="G390" s="513"/>
      <c r="H390" s="513"/>
      <c r="I390" s="513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</row>
    <row r="391" spans="6:30" ht="15">
      <c r="F391" s="513"/>
      <c r="G391" s="513"/>
      <c r="H391" s="513"/>
      <c r="I391" s="513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</row>
    <row r="392" spans="4:30" ht="15">
      <c r="D392" s="1" t="s">
        <v>690</v>
      </c>
      <c r="F392" s="518">
        <f>SUM(F393:F396)</f>
        <v>0</v>
      </c>
      <c r="G392" s="518"/>
      <c r="H392" s="518"/>
      <c r="I392" s="518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</row>
    <row r="393" spans="5:30" ht="15">
      <c r="E393" s="1" t="s">
        <v>736</v>
      </c>
      <c r="F393" s="513">
        <f>Output!F10</f>
        <v>0</v>
      </c>
      <c r="G393" s="513"/>
      <c r="H393" s="513"/>
      <c r="I393" s="513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</row>
    <row r="394" spans="5:30" ht="15">
      <c r="E394" s="1" t="s">
        <v>792</v>
      </c>
      <c r="F394" s="513">
        <f>Output!F33</f>
        <v>0</v>
      </c>
      <c r="G394" s="513"/>
      <c r="H394" s="513"/>
      <c r="I394" s="513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</row>
    <row r="395" spans="5:30" ht="15">
      <c r="E395" s="1" t="s">
        <v>526</v>
      </c>
      <c r="F395" s="513">
        <f>Output!F46</f>
        <v>0</v>
      </c>
      <c r="G395" s="513"/>
      <c r="H395" s="513"/>
      <c r="I395" s="513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</row>
    <row r="396" spans="5:30" ht="15">
      <c r="E396" s="1" t="s">
        <v>384</v>
      </c>
      <c r="F396" s="513">
        <f>Output!F55</f>
        <v>0</v>
      </c>
      <c r="G396" s="513"/>
      <c r="H396" s="513"/>
      <c r="I396" s="513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</row>
    <row r="397" spans="6:30" ht="15">
      <c r="F397" s="513"/>
      <c r="G397" s="513"/>
      <c r="H397" s="513"/>
      <c r="I397" s="513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</row>
    <row r="398" spans="4:30" ht="15">
      <c r="D398" s="1" t="s">
        <v>280</v>
      </c>
      <c r="F398" s="518">
        <f>SUM(F399:F402)</f>
        <v>0</v>
      </c>
      <c r="G398" s="518"/>
      <c r="H398" s="518"/>
      <c r="I398" s="518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</row>
    <row r="399" spans="5:30" ht="15">
      <c r="E399" s="1" t="s">
        <v>736</v>
      </c>
      <c r="F399" s="513">
        <f>Output!F11</f>
        <v>0</v>
      </c>
      <c r="G399" s="513"/>
      <c r="H399" s="513"/>
      <c r="I399" s="513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</row>
    <row r="400" spans="5:30" ht="15">
      <c r="E400" s="1" t="s">
        <v>792</v>
      </c>
      <c r="F400" s="513">
        <f>Output!F34</f>
        <v>0</v>
      </c>
      <c r="G400" s="513"/>
      <c r="H400" s="513"/>
      <c r="I400" s="513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</row>
    <row r="401" spans="5:30" ht="15">
      <c r="E401" s="1" t="s">
        <v>526</v>
      </c>
      <c r="F401" s="513">
        <f>Output!F47</f>
        <v>0</v>
      </c>
      <c r="G401" s="513"/>
      <c r="H401" s="513"/>
      <c r="I401" s="513"/>
      <c r="K401" s="509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</row>
    <row r="402" spans="5:30" ht="15">
      <c r="E402" s="1" t="s">
        <v>384</v>
      </c>
      <c r="F402" s="513">
        <f>Output!F56</f>
        <v>0</v>
      </c>
      <c r="G402" s="513"/>
      <c r="H402" s="513"/>
      <c r="I402" s="513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</row>
    <row r="403" spans="6:30" ht="15">
      <c r="F403" s="513"/>
      <c r="G403" s="513"/>
      <c r="H403" s="513"/>
      <c r="I403" s="513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</row>
    <row r="404" spans="4:30" ht="15">
      <c r="D404" s="1" t="s">
        <v>738</v>
      </c>
      <c r="F404" s="513">
        <f>SUM(F422,F416,F410)</f>
        <v>0</v>
      </c>
      <c r="G404" s="513"/>
      <c r="H404" s="513"/>
      <c r="I404" s="513"/>
      <c r="K404" s="509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</row>
    <row r="405" spans="5:30" ht="15">
      <c r="E405" s="1" t="s">
        <v>736</v>
      </c>
      <c r="F405" s="513">
        <f>SUM(F423,F417,F411)</f>
        <v>0</v>
      </c>
      <c r="G405" s="513"/>
      <c r="H405" s="513"/>
      <c r="I405" s="513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</row>
    <row r="406" spans="5:30" ht="15">
      <c r="E406" s="1" t="s">
        <v>792</v>
      </c>
      <c r="F406" s="513">
        <f>SUM(F424,F418,F412)</f>
        <v>0</v>
      </c>
      <c r="G406" s="513"/>
      <c r="H406" s="513"/>
      <c r="I406" s="513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</row>
    <row r="407" spans="5:30" ht="15">
      <c r="E407" s="1" t="s">
        <v>526</v>
      </c>
      <c r="F407" s="513">
        <f>SUM(F425,F419,F413)</f>
        <v>0</v>
      </c>
      <c r="G407" s="513"/>
      <c r="H407" s="513"/>
      <c r="I407" s="513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</row>
    <row r="408" spans="5:30" ht="15">
      <c r="E408" s="1" t="s">
        <v>384</v>
      </c>
      <c r="F408" s="513">
        <f>SUM(F426,F420,F414)</f>
        <v>0</v>
      </c>
      <c r="G408" s="513"/>
      <c r="H408" s="513"/>
      <c r="I408" s="513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</row>
    <row r="409" spans="12:30" ht="15"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</row>
    <row r="410" spans="4:30" ht="15">
      <c r="D410" s="1" t="s">
        <v>737</v>
      </c>
      <c r="F410" s="518">
        <f>SUM(F411:F414)</f>
        <v>0</v>
      </c>
      <c r="G410" s="518"/>
      <c r="H410" s="518"/>
      <c r="I410" s="518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</row>
    <row r="411" spans="5:30" ht="15">
      <c r="E411" s="1" t="s">
        <v>736</v>
      </c>
      <c r="F411" s="513">
        <f>Output!F13</f>
        <v>0</v>
      </c>
      <c r="G411" s="513"/>
      <c r="H411" s="513"/>
      <c r="I411" s="513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</row>
    <row r="412" spans="5:30" ht="15">
      <c r="E412" s="1" t="s">
        <v>792</v>
      </c>
      <c r="F412" s="513">
        <f>Output!F36</f>
        <v>0</v>
      </c>
      <c r="G412" s="513"/>
      <c r="H412" s="513"/>
      <c r="I412" s="513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</row>
    <row r="413" spans="5:30" ht="15">
      <c r="E413" s="1" t="s">
        <v>526</v>
      </c>
      <c r="F413" s="524" t="s">
        <v>346</v>
      </c>
      <c r="G413" s="524"/>
      <c r="H413" s="524"/>
      <c r="I413" s="524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</row>
    <row r="414" spans="5:30" ht="15">
      <c r="E414" s="1" t="s">
        <v>384</v>
      </c>
      <c r="F414" s="524" t="s">
        <v>346</v>
      </c>
      <c r="G414" s="524"/>
      <c r="H414" s="524"/>
      <c r="I414" s="524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</row>
    <row r="415" spans="6:30" ht="15">
      <c r="F415" s="513"/>
      <c r="G415" s="513"/>
      <c r="H415" s="513"/>
      <c r="I415" s="513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</row>
    <row r="416" spans="4:30" ht="15">
      <c r="D416" s="1" t="s">
        <v>461</v>
      </c>
      <c r="F416" s="518">
        <f>SUM(F417:F420)</f>
        <v>0</v>
      </c>
      <c r="G416" s="518"/>
      <c r="H416" s="518"/>
      <c r="I416" s="518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</row>
    <row r="417" spans="5:30" ht="15">
      <c r="E417" s="1" t="s">
        <v>736</v>
      </c>
      <c r="F417" s="513">
        <f>Output!F14</f>
        <v>0</v>
      </c>
      <c r="G417" s="513"/>
      <c r="H417" s="513"/>
      <c r="I417" s="513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</row>
    <row r="418" spans="5:30" ht="15">
      <c r="E418" s="1" t="s">
        <v>792</v>
      </c>
      <c r="F418" s="513">
        <f>Output!F37</f>
        <v>0</v>
      </c>
      <c r="G418" s="513"/>
      <c r="H418" s="513"/>
      <c r="I418" s="513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</row>
    <row r="419" spans="5:30" ht="15">
      <c r="E419" s="1" t="s">
        <v>526</v>
      </c>
      <c r="F419" s="513">
        <f>Output!F48</f>
        <v>0</v>
      </c>
      <c r="G419" s="513"/>
      <c r="H419" s="513"/>
      <c r="I419" s="513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</row>
    <row r="420" spans="5:30" ht="15">
      <c r="E420" s="1" t="s">
        <v>384</v>
      </c>
      <c r="F420" s="513">
        <f>Output!F57</f>
        <v>0</v>
      </c>
      <c r="G420" s="513"/>
      <c r="H420" s="513"/>
      <c r="I420" s="513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</row>
    <row r="421" spans="6:30" ht="15">
      <c r="F421" s="513"/>
      <c r="G421" s="513"/>
      <c r="H421" s="513"/>
      <c r="I421" s="513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</row>
    <row r="422" spans="4:30" ht="15">
      <c r="D422" s="1" t="s">
        <v>462</v>
      </c>
      <c r="F422" s="518"/>
      <c r="G422" s="518"/>
      <c r="H422" s="518"/>
      <c r="I422" s="518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</row>
    <row r="423" spans="5:30" ht="15">
      <c r="E423" s="1" t="s">
        <v>736</v>
      </c>
      <c r="F423" s="513"/>
      <c r="G423" s="513"/>
      <c r="H423" s="513"/>
      <c r="I423" s="513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</row>
    <row r="424" spans="5:30" ht="15">
      <c r="E424" s="1" t="s">
        <v>792</v>
      </c>
      <c r="F424" s="513"/>
      <c r="G424" s="513"/>
      <c r="H424" s="513"/>
      <c r="I424" s="513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</row>
    <row r="425" spans="5:30" ht="15">
      <c r="E425" s="1" t="s">
        <v>526</v>
      </c>
      <c r="F425" s="524"/>
      <c r="G425" s="524"/>
      <c r="H425" s="524"/>
      <c r="I425" s="524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</row>
    <row r="426" spans="5:30" ht="15">
      <c r="E426" s="1" t="s">
        <v>384</v>
      </c>
      <c r="F426" s="524"/>
      <c r="G426" s="524"/>
      <c r="H426" s="524"/>
      <c r="I426" s="524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</row>
    <row r="427" spans="6:30" ht="15">
      <c r="F427" s="513"/>
      <c r="G427" s="513"/>
      <c r="H427" s="513"/>
      <c r="I427" s="513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</row>
    <row r="428" spans="4:30" ht="15">
      <c r="D428" s="1" t="s">
        <v>741</v>
      </c>
      <c r="F428" s="518">
        <f>F434+F440</f>
        <v>0</v>
      </c>
      <c r="G428" s="518"/>
      <c r="H428" s="518"/>
      <c r="I428" s="518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</row>
    <row r="429" spans="5:30" ht="15">
      <c r="E429" s="1" t="s">
        <v>736</v>
      </c>
      <c r="F429" s="518">
        <f>F435+F441</f>
        <v>0</v>
      </c>
      <c r="G429" s="518"/>
      <c r="H429" s="518"/>
      <c r="I429" s="518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</row>
    <row r="430" spans="5:30" ht="15">
      <c r="E430" s="1" t="s">
        <v>792</v>
      </c>
      <c r="F430" s="518">
        <f>F436+F442</f>
        <v>0</v>
      </c>
      <c r="G430" s="518"/>
      <c r="H430" s="518"/>
      <c r="I430" s="518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</row>
    <row r="431" spans="5:30" ht="15">
      <c r="E431" s="1" t="s">
        <v>526</v>
      </c>
      <c r="F431" s="518">
        <f>F437+F443</f>
        <v>0</v>
      </c>
      <c r="G431" s="518"/>
      <c r="H431" s="518"/>
      <c r="I431" s="518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</row>
    <row r="432" spans="5:30" ht="15">
      <c r="E432" s="1" t="s">
        <v>384</v>
      </c>
      <c r="F432" s="518">
        <f>F438+F444</f>
        <v>0</v>
      </c>
      <c r="G432" s="518"/>
      <c r="H432" s="518"/>
      <c r="I432" s="518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</row>
    <row r="433" spans="12:30" ht="15"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</row>
    <row r="434" spans="4:30" ht="15">
      <c r="D434" s="1" t="s">
        <v>739</v>
      </c>
      <c r="F434" s="518">
        <f>SUM(F435:F438)</f>
        <v>0</v>
      </c>
      <c r="G434" s="518"/>
      <c r="H434" s="518"/>
      <c r="I434" s="518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</row>
    <row r="435" spans="5:30" ht="15">
      <c r="E435" s="1" t="s">
        <v>736</v>
      </c>
      <c r="F435" s="513">
        <f>Output!F17</f>
        <v>0</v>
      </c>
      <c r="G435" s="513"/>
      <c r="H435" s="513"/>
      <c r="I435" s="513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</row>
    <row r="436" spans="5:30" ht="15">
      <c r="E436" s="1" t="s">
        <v>792</v>
      </c>
      <c r="F436" s="513">
        <f>Output!F40</f>
        <v>0</v>
      </c>
      <c r="G436" s="513"/>
      <c r="H436" s="513"/>
      <c r="I436" s="513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</row>
    <row r="437" spans="5:30" ht="15">
      <c r="E437" s="1" t="s">
        <v>526</v>
      </c>
      <c r="F437" s="513">
        <f>Output!F50</f>
        <v>0</v>
      </c>
      <c r="G437" s="513"/>
      <c r="H437" s="513"/>
      <c r="I437" s="513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</row>
    <row r="438" spans="5:30" ht="15">
      <c r="E438" s="1" t="s">
        <v>384</v>
      </c>
      <c r="F438" s="513">
        <f>Output!F59</f>
        <v>0</v>
      </c>
      <c r="G438" s="513"/>
      <c r="H438" s="513"/>
      <c r="I438" s="513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</row>
    <row r="439" spans="12:30" ht="15"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</row>
    <row r="440" spans="4:30" ht="15">
      <c r="D440" s="1" t="s">
        <v>740</v>
      </c>
      <c r="F440" s="518">
        <f>SUM(F441:F444)</f>
        <v>0</v>
      </c>
      <c r="G440" s="518"/>
      <c r="H440" s="518"/>
      <c r="I440" s="518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</row>
    <row r="441" spans="5:30" ht="15">
      <c r="E441" s="1" t="s">
        <v>736</v>
      </c>
      <c r="F441" s="513">
        <f>Output!F18</f>
        <v>0</v>
      </c>
      <c r="G441" s="513"/>
      <c r="H441" s="513"/>
      <c r="I441" s="513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</row>
    <row r="442" spans="5:30" ht="15">
      <c r="E442" s="1" t="s">
        <v>792</v>
      </c>
      <c r="F442" s="513">
        <f>Output!F41</f>
        <v>0</v>
      </c>
      <c r="G442" s="513"/>
      <c r="H442" s="513"/>
      <c r="I442" s="513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</row>
    <row r="443" spans="5:30" ht="15">
      <c r="E443" s="1" t="s">
        <v>526</v>
      </c>
      <c r="F443" s="513">
        <f>Output!F51</f>
        <v>0</v>
      </c>
      <c r="G443" s="513"/>
      <c r="H443" s="513"/>
      <c r="I443" s="513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</row>
    <row r="444" spans="5:30" ht="15">
      <c r="E444" s="1" t="s">
        <v>384</v>
      </c>
      <c r="F444" s="513">
        <f>Output!F60</f>
        <v>0</v>
      </c>
      <c r="G444" s="513"/>
      <c r="H444" s="513"/>
      <c r="I444" s="513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</row>
    <row r="445" spans="12:30" ht="15"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</row>
    <row r="446" spans="4:30" ht="15">
      <c r="D446" s="1" t="s">
        <v>199</v>
      </c>
      <c r="F446" s="518"/>
      <c r="G446" s="518"/>
      <c r="H446" s="518"/>
      <c r="I446" s="518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</row>
    <row r="447" spans="5:30" ht="15">
      <c r="E447" s="1" t="s">
        <v>736</v>
      </c>
      <c r="F447" s="513"/>
      <c r="G447" s="513"/>
      <c r="H447" s="513"/>
      <c r="I447" s="513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</row>
    <row r="448" spans="5:30" ht="15">
      <c r="E448" s="1" t="s">
        <v>792</v>
      </c>
      <c r="F448" s="513"/>
      <c r="G448" s="513"/>
      <c r="H448" s="513"/>
      <c r="I448" s="513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</row>
    <row r="449" spans="5:30" ht="15">
      <c r="E449" s="1" t="s">
        <v>526</v>
      </c>
      <c r="F449" s="524"/>
      <c r="G449" s="524"/>
      <c r="H449" s="524"/>
      <c r="I449" s="524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</row>
    <row r="450" spans="5:30" ht="15">
      <c r="E450" s="1" t="s">
        <v>384</v>
      </c>
      <c r="F450" s="524"/>
      <c r="G450" s="524"/>
      <c r="H450" s="524"/>
      <c r="I450" s="524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</row>
    <row r="451" spans="6:30" ht="15">
      <c r="F451" s="513"/>
      <c r="G451" s="513"/>
      <c r="H451" s="513"/>
      <c r="I451" s="513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</row>
    <row r="452" spans="4:30" ht="15">
      <c r="D452" s="1" t="s">
        <v>754</v>
      </c>
      <c r="F452" s="518">
        <f>SUM(F453:F456)</f>
        <v>0</v>
      </c>
      <c r="G452" s="518"/>
      <c r="H452" s="518"/>
      <c r="I452" s="518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</row>
    <row r="453" spans="5:30" ht="15">
      <c r="E453" s="1" t="s">
        <v>736</v>
      </c>
      <c r="F453" s="513">
        <f>Output!F19</f>
        <v>0</v>
      </c>
      <c r="G453" s="513"/>
      <c r="H453" s="513"/>
      <c r="I453" s="513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</row>
    <row r="454" spans="5:30" ht="15">
      <c r="E454" s="1" t="s">
        <v>792</v>
      </c>
      <c r="F454" s="524" t="s">
        <v>346</v>
      </c>
      <c r="G454" s="524"/>
      <c r="H454" s="524"/>
      <c r="I454" s="524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</row>
    <row r="455" spans="5:30" ht="15">
      <c r="E455" s="1" t="s">
        <v>526</v>
      </c>
      <c r="F455" s="524" t="s">
        <v>346</v>
      </c>
      <c r="G455" s="524"/>
      <c r="H455" s="524"/>
      <c r="I455" s="524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</row>
    <row r="456" spans="5:30" ht="15">
      <c r="E456" s="1" t="s">
        <v>384</v>
      </c>
      <c r="F456" s="524" t="s">
        <v>346</v>
      </c>
      <c r="G456" s="524"/>
      <c r="H456" s="524"/>
      <c r="I456" s="524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</row>
    <row r="457" spans="6:30" ht="15">
      <c r="F457" s="513"/>
      <c r="G457" s="513"/>
      <c r="H457" s="513"/>
      <c r="I457" s="513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</row>
    <row r="458" spans="4:30" ht="15">
      <c r="D458" s="1" t="s">
        <v>755</v>
      </c>
      <c r="F458" s="513"/>
      <c r="G458" s="513"/>
      <c r="H458" s="513"/>
      <c r="I458" s="513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</row>
    <row r="459" spans="5:30" ht="15">
      <c r="E459" s="1" t="s">
        <v>736</v>
      </c>
      <c r="F459" s="524"/>
      <c r="G459" s="524"/>
      <c r="H459" s="524"/>
      <c r="I459" s="524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</row>
    <row r="460" spans="5:30" ht="15">
      <c r="E460" s="1" t="s">
        <v>792</v>
      </c>
      <c r="F460" s="524"/>
      <c r="G460" s="524"/>
      <c r="H460" s="524"/>
      <c r="I460" s="524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</row>
    <row r="461" spans="5:30" ht="15">
      <c r="E461" s="1" t="s">
        <v>526</v>
      </c>
      <c r="F461" s="524"/>
      <c r="G461" s="524"/>
      <c r="H461" s="524"/>
      <c r="I461" s="524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</row>
    <row r="462" spans="5:30" ht="15">
      <c r="E462" s="1" t="s">
        <v>384</v>
      </c>
      <c r="F462" s="524"/>
      <c r="G462" s="524"/>
      <c r="H462" s="524"/>
      <c r="I462" s="524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</row>
    <row r="463" spans="6:30" ht="15">
      <c r="F463" s="513"/>
      <c r="G463" s="513"/>
      <c r="H463" s="513"/>
      <c r="I463" s="513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</row>
    <row r="464" spans="4:30" ht="15">
      <c r="D464" s="1" t="s">
        <v>718</v>
      </c>
      <c r="F464" s="513"/>
      <c r="G464" s="513"/>
      <c r="H464" s="513"/>
      <c r="I464" s="513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</row>
    <row r="465" spans="5:30" ht="15">
      <c r="E465" s="1" t="s">
        <v>577</v>
      </c>
      <c r="F465" s="513"/>
      <c r="G465" s="513"/>
      <c r="H465" s="513"/>
      <c r="I465" s="513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</row>
    <row r="466" spans="5:30" ht="15">
      <c r="E466" s="1" t="s">
        <v>30</v>
      </c>
      <c r="F466" s="513"/>
      <c r="G466" s="513"/>
      <c r="H466" s="513"/>
      <c r="I466" s="513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</row>
    <row r="467" spans="6:30" ht="15">
      <c r="F467" s="513"/>
      <c r="G467" s="513"/>
      <c r="H467" s="513"/>
      <c r="I467" s="513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</row>
    <row r="468" spans="4:30" ht="15">
      <c r="D468" s="1" t="s">
        <v>270</v>
      </c>
      <c r="F468" s="524" t="s">
        <v>346</v>
      </c>
      <c r="G468" s="524"/>
      <c r="H468" s="524"/>
      <c r="I468" s="524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</row>
    <row r="469" spans="6:30" ht="15">
      <c r="F469" s="524"/>
      <c r="G469" s="524"/>
      <c r="H469" s="524"/>
      <c r="I469" s="524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</row>
    <row r="470" spans="3:30" ht="15">
      <c r="C470" s="509" t="s">
        <v>9</v>
      </c>
      <c r="D470" s="509"/>
      <c r="E470" s="509"/>
      <c r="F470" s="525">
        <f>SUM(F468)+F458+F452+F446+F440+F434+F404+F398+F392+F386+F464</f>
        <v>0</v>
      </c>
      <c r="G470" s="525"/>
      <c r="H470" s="525"/>
      <c r="I470" s="525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</row>
    <row r="471" spans="6:30" ht="15">
      <c r="F471" s="513"/>
      <c r="G471" s="513"/>
      <c r="H471" s="513"/>
      <c r="I471" s="513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</row>
    <row r="472" spans="4:30" ht="15">
      <c r="D472" s="1" t="s">
        <v>225</v>
      </c>
      <c r="F472" s="518" t="e">
        <f>SUM(F473:F479)</f>
        <v>#REF!</v>
      </c>
      <c r="G472" s="518"/>
      <c r="H472" s="518"/>
      <c r="I472" s="518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</row>
    <row r="473" spans="5:30" ht="15">
      <c r="E473" s="1" t="s">
        <v>736</v>
      </c>
      <c r="F473" s="524" t="s">
        <v>346</v>
      </c>
      <c r="G473" s="524"/>
      <c r="H473" s="524"/>
      <c r="I473" s="524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</row>
    <row r="474" spans="5:30" ht="15">
      <c r="E474" s="1" t="s">
        <v>792</v>
      </c>
      <c r="F474" s="524" t="s">
        <v>346</v>
      </c>
      <c r="G474" s="524"/>
      <c r="H474" s="524"/>
      <c r="I474" s="524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</row>
    <row r="475" spans="5:30" ht="15">
      <c r="E475" s="1" t="s">
        <v>526</v>
      </c>
      <c r="F475" s="513" t="e">
        <f>Output!#REF!</f>
        <v>#REF!</v>
      </c>
      <c r="G475" s="513"/>
      <c r="H475" s="513"/>
      <c r="I475" s="513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</row>
    <row r="476" spans="5:30" ht="15">
      <c r="E476" s="1" t="s">
        <v>384</v>
      </c>
      <c r="F476" s="513" t="e">
        <f>Output!#REF!</f>
        <v>#REF!</v>
      </c>
      <c r="G476" s="513"/>
      <c r="H476" s="513"/>
      <c r="I476" s="513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</row>
    <row r="477" spans="5:30" ht="15">
      <c r="E477" s="1" t="s">
        <v>272</v>
      </c>
      <c r="F477" s="525" t="e">
        <f>Output!#REF!</f>
        <v>#REF!</v>
      </c>
      <c r="G477" s="525"/>
      <c r="H477" s="525"/>
      <c r="I477" s="525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</row>
    <row r="478" spans="5:30" ht="15">
      <c r="E478" s="1" t="s">
        <v>397</v>
      </c>
      <c r="F478" s="525" t="e">
        <f>Output!#REF!</f>
        <v>#REF!</v>
      </c>
      <c r="G478" s="525"/>
      <c r="H478" s="525"/>
      <c r="I478" s="525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</row>
    <row r="479" spans="5:30" ht="15">
      <c r="E479" s="1" t="s">
        <v>396</v>
      </c>
      <c r="F479" s="513" t="e">
        <f>SUM(Output!#REF!,F$107)</f>
        <v>#REF!</v>
      </c>
      <c r="G479" s="513"/>
      <c r="H479" s="513"/>
      <c r="I479" s="513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</row>
    <row r="480" spans="6:30" ht="15">
      <c r="F480" s="513"/>
      <c r="G480" s="513"/>
      <c r="H480" s="513"/>
      <c r="I480" s="513"/>
      <c r="J480" s="513"/>
      <c r="K480" s="513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</row>
    <row r="481" spans="4:30" ht="15">
      <c r="D481" s="1" t="s">
        <v>742</v>
      </c>
      <c r="F481" s="513">
        <f>SUM(F482:F483)</f>
        <v>0</v>
      </c>
      <c r="G481" s="513"/>
      <c r="H481" s="513"/>
      <c r="I481" s="513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</row>
    <row r="482" spans="5:30" ht="15">
      <c r="E482" s="1" t="s">
        <v>745</v>
      </c>
      <c r="F482" s="513">
        <f>'Related entities'!$I$17</f>
        <v>0</v>
      </c>
      <c r="G482" s="513"/>
      <c r="H482" s="513"/>
      <c r="I482" s="513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</row>
    <row r="483" spans="5:30" ht="15">
      <c r="E483" s="1" t="s">
        <v>744</v>
      </c>
      <c r="F483" s="513">
        <f>'Related entities'!J15</f>
        <v>0</v>
      </c>
      <c r="G483" s="513"/>
      <c r="H483" s="513"/>
      <c r="I483" s="513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</row>
    <row r="484" spans="6:30" ht="15">
      <c r="F484" s="513"/>
      <c r="G484" s="513"/>
      <c r="H484" s="513"/>
      <c r="I484" s="513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</row>
    <row r="485" spans="3:30" ht="15">
      <c r="C485" s="509" t="s">
        <v>18</v>
      </c>
      <c r="F485" s="525" t="e">
        <f>F481+F472+F470</f>
        <v>#REF!</v>
      </c>
      <c r="G485" s="525"/>
      <c r="H485" s="525"/>
      <c r="I485" s="525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</row>
    <row r="486" spans="6:30" ht="15">
      <c r="F486" s="513"/>
      <c r="G486" s="513"/>
      <c r="H486" s="513"/>
      <c r="I486" s="513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</row>
    <row r="487" spans="3:30" ht="15">
      <c r="C487" s="509" t="s">
        <v>732</v>
      </c>
      <c r="D487" s="509"/>
      <c r="E487" s="509"/>
      <c r="F487" s="526" t="e">
        <f>$F$739</f>
        <v>#REF!</v>
      </c>
      <c r="G487" s="526"/>
      <c r="H487" s="526"/>
      <c r="I487" s="526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</row>
    <row r="488" spans="3:30" ht="15">
      <c r="C488" s="509"/>
      <c r="E488" s="509"/>
      <c r="F488" s="525"/>
      <c r="G488" s="525"/>
      <c r="H488" s="525"/>
      <c r="I488" s="525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</row>
    <row r="489" spans="3:30" ht="15">
      <c r="C489" s="509" t="s">
        <v>688</v>
      </c>
      <c r="D489" s="509"/>
      <c r="E489" s="509"/>
      <c r="F489" s="525" t="e">
        <f>F470+F472+F481+SUM(F487)</f>
        <v>#REF!</v>
      </c>
      <c r="G489" s="525"/>
      <c r="H489" s="525"/>
      <c r="I489" s="525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</row>
    <row r="490" spans="3:30" ht="15">
      <c r="C490" s="509"/>
      <c r="D490" s="509"/>
      <c r="E490" s="509"/>
      <c r="F490" s="525"/>
      <c r="G490" s="525"/>
      <c r="H490" s="525"/>
      <c r="I490" s="525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</row>
    <row r="491" spans="3:30" ht="15">
      <c r="C491" s="514" t="s">
        <v>774</v>
      </c>
      <c r="D491" s="509"/>
      <c r="E491" s="509"/>
      <c r="F491" s="525"/>
      <c r="G491" s="525"/>
      <c r="H491" s="525"/>
      <c r="I491" s="525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</row>
    <row r="492" spans="4:30" ht="15">
      <c r="D492" s="509" t="s">
        <v>525</v>
      </c>
      <c r="E492" s="509"/>
      <c r="F492" s="525"/>
      <c r="G492" s="525"/>
      <c r="H492" s="525"/>
      <c r="I492" s="525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</row>
    <row r="493" spans="5:30" ht="15">
      <c r="E493" s="1" t="s">
        <v>215</v>
      </c>
      <c r="F493" s="525">
        <f>SUM(Input!O13:O16,Input!O41:O44,Input!O67:P71)</f>
        <v>0</v>
      </c>
      <c r="G493" s="525"/>
      <c r="H493" s="525"/>
      <c r="I493" s="525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</row>
    <row r="494" spans="3:30" ht="15">
      <c r="C494" s="509"/>
      <c r="E494" s="517" t="s">
        <v>214</v>
      </c>
      <c r="F494" s="525">
        <f>SUM(Input!O17:O18,Input!O45:O46,Input!O72,Input!P72)</f>
        <v>0</v>
      </c>
      <c r="G494" s="525"/>
      <c r="H494" s="525"/>
      <c r="I494" s="525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</row>
    <row r="495" spans="3:30" ht="15">
      <c r="C495" s="509"/>
      <c r="E495" s="517" t="s">
        <v>680</v>
      </c>
      <c r="F495" s="525">
        <f>SUM(Input!O22,Input!O50,Input!O74,Input!P74)</f>
        <v>0</v>
      </c>
      <c r="G495" s="525"/>
      <c r="H495" s="525"/>
      <c r="I495" s="525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</row>
    <row r="496" spans="3:30" ht="15">
      <c r="C496" s="509"/>
      <c r="E496" s="517" t="s">
        <v>668</v>
      </c>
      <c r="F496" s="525">
        <f>SUM(Input!O19,Input!O47,Input!O73+Input!P73)</f>
        <v>0</v>
      </c>
      <c r="G496" s="525"/>
      <c r="H496" s="525"/>
      <c r="I496" s="525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</row>
    <row r="497" spans="3:30" ht="15">
      <c r="C497" s="509"/>
      <c r="E497" s="34" t="s">
        <v>345</v>
      </c>
      <c r="F497" s="525">
        <f>SUM(Input!O20:O21,Input!O23,Input!O48:O49,Input!O51,Input!O75:P75)</f>
        <v>0</v>
      </c>
      <c r="G497" s="525"/>
      <c r="H497" s="525"/>
      <c r="I497" s="525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</row>
    <row r="498" spans="3:30" ht="15">
      <c r="C498" s="509"/>
      <c r="D498" s="509"/>
      <c r="E498" s="509"/>
      <c r="F498" s="525"/>
      <c r="G498" s="525"/>
      <c r="H498" s="525"/>
      <c r="I498" s="525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</row>
    <row r="499" spans="4:30" ht="15">
      <c r="D499" s="509" t="s">
        <v>216</v>
      </c>
      <c r="E499" s="509"/>
      <c r="F499" s="525"/>
      <c r="G499" s="525"/>
      <c r="H499" s="525"/>
      <c r="I499" s="525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</row>
    <row r="500" spans="3:30" ht="15">
      <c r="C500" s="509"/>
      <c r="D500" s="509"/>
      <c r="E500" s="1" t="s">
        <v>215</v>
      </c>
      <c r="F500" s="525">
        <f>SUM(Input!O398:O401,Input!O426:O429,Input!O452:P456)</f>
        <v>0</v>
      </c>
      <c r="G500" s="525"/>
      <c r="H500" s="525"/>
      <c r="I500" s="525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</row>
    <row r="501" spans="3:30" ht="15">
      <c r="C501" s="509"/>
      <c r="D501" s="509"/>
      <c r="E501" s="517" t="s">
        <v>214</v>
      </c>
      <c r="F501" s="525">
        <f>SUM(Input!O402:O403,Input!O430:O431,Input!O457:P457)</f>
        <v>0</v>
      </c>
      <c r="G501" s="525"/>
      <c r="H501" s="525"/>
      <c r="I501" s="525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</row>
    <row r="502" spans="3:30" ht="15">
      <c r="C502" s="509"/>
      <c r="D502" s="509"/>
      <c r="E502" s="517" t="s">
        <v>680</v>
      </c>
      <c r="F502" s="525">
        <f>SUM(Input!O407,Input!O435,Input!O459,Input!P459)</f>
        <v>0</v>
      </c>
      <c r="G502" s="525"/>
      <c r="H502" s="525"/>
      <c r="I502" s="525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</row>
    <row r="503" spans="3:30" ht="15">
      <c r="C503" s="509"/>
      <c r="D503" s="509"/>
      <c r="E503" s="517" t="s">
        <v>668</v>
      </c>
      <c r="F503" s="525">
        <f>SUM(Input!O404,Input!O432,Input!O458:P458)</f>
        <v>0</v>
      </c>
      <c r="G503" s="525"/>
      <c r="H503" s="525"/>
      <c r="I503" s="525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</row>
    <row r="504" spans="5:30" ht="15">
      <c r="E504" s="34" t="s">
        <v>345</v>
      </c>
      <c r="F504" s="513">
        <f>SUM(Input!O408,Input!O405:O406,Input!O433:O434,Input!O436,Input!O460:P460)</f>
        <v>0</v>
      </c>
      <c r="G504" s="513"/>
      <c r="H504" s="513"/>
      <c r="I504" s="513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</row>
    <row r="505" spans="5:30" ht="15">
      <c r="E505" s="34"/>
      <c r="F505" s="513"/>
      <c r="G505" s="513"/>
      <c r="H505" s="513"/>
      <c r="I505" s="513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</row>
    <row r="506" spans="3:30" ht="15">
      <c r="C506" s="514" t="s">
        <v>217</v>
      </c>
      <c r="D506" s="509"/>
      <c r="E506" s="509"/>
      <c r="F506" s="525"/>
      <c r="G506" s="525"/>
      <c r="H506" s="525"/>
      <c r="I506" s="525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</row>
    <row r="507" spans="4:30" ht="15">
      <c r="D507" s="509" t="s">
        <v>525</v>
      </c>
      <c r="E507" s="509"/>
      <c r="F507" s="525"/>
      <c r="G507" s="525"/>
      <c r="H507" s="525"/>
      <c r="I507" s="525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</row>
    <row r="508" spans="5:30" ht="15">
      <c r="E508" s="1" t="s">
        <v>215</v>
      </c>
      <c r="F508" s="525">
        <f>SUM(Input!P11:P16,Input!P39:P44,Input!O67:P71)</f>
        <v>0</v>
      </c>
      <c r="G508" s="525"/>
      <c r="H508" s="525"/>
      <c r="I508" s="525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</row>
    <row r="509" spans="3:30" ht="15">
      <c r="C509" s="509"/>
      <c r="E509" s="517" t="s">
        <v>214</v>
      </c>
      <c r="F509" s="525">
        <f>SUM(Input!P17:P18,Input!P45:P46,Input!O72,Input!P72)</f>
        <v>0</v>
      </c>
      <c r="G509" s="525"/>
      <c r="H509" s="525"/>
      <c r="I509" s="525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</row>
    <row r="510" spans="3:30" ht="15">
      <c r="C510" s="509"/>
      <c r="E510" s="517" t="s">
        <v>680</v>
      </c>
      <c r="F510" s="525">
        <f>SUM(Input!P22,Input!P50,Input!O74,Input!P74)</f>
        <v>0</v>
      </c>
      <c r="G510" s="525"/>
      <c r="H510" s="525"/>
      <c r="I510" s="525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</row>
    <row r="511" spans="3:30" ht="15">
      <c r="C511" s="509"/>
      <c r="E511" s="517" t="s">
        <v>668</v>
      </c>
      <c r="F511" s="525">
        <f>SUM(Input!P19,Input!P47,Input!O73+Input!P73)</f>
        <v>0</v>
      </c>
      <c r="G511" s="525"/>
      <c r="H511" s="525"/>
      <c r="I511" s="525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</row>
    <row r="512" spans="3:30" ht="15">
      <c r="C512" s="509"/>
      <c r="E512" s="34" t="s">
        <v>345</v>
      </c>
      <c r="F512" s="525">
        <f>SUM(Input!P20:P21,Input!P23,Input!P48:P49,Input!P51,Input!O75:P75)</f>
        <v>0</v>
      </c>
      <c r="G512" s="525"/>
      <c r="H512" s="525"/>
      <c r="I512" s="525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</row>
    <row r="513" spans="3:30" ht="15">
      <c r="C513" s="509"/>
      <c r="D513" s="509"/>
      <c r="E513" s="509"/>
      <c r="F513" s="525"/>
      <c r="G513" s="525"/>
      <c r="H513" s="525"/>
      <c r="I513" s="525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</row>
    <row r="514" spans="4:30" ht="15">
      <c r="D514" s="509" t="s">
        <v>216</v>
      </c>
      <c r="E514" s="509"/>
      <c r="F514" s="525"/>
      <c r="G514" s="525"/>
      <c r="H514" s="525"/>
      <c r="I514" s="525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</row>
    <row r="515" spans="3:30" ht="15">
      <c r="C515" s="509"/>
      <c r="D515" s="509"/>
      <c r="E515" s="1" t="s">
        <v>215</v>
      </c>
      <c r="F515" s="525">
        <f>SUM(Input!P396:P401,Input!P424:P429,Input!O452:P456)</f>
        <v>0</v>
      </c>
      <c r="G515" s="525"/>
      <c r="H515" s="525"/>
      <c r="I515" s="525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</row>
    <row r="516" spans="3:30" ht="15">
      <c r="C516" s="509"/>
      <c r="D516" s="509"/>
      <c r="E516" s="517" t="s">
        <v>214</v>
      </c>
      <c r="F516" s="525">
        <f>SUM(Input!P402:P403,Input!P430:P431,Input!O457:P457)</f>
        <v>0</v>
      </c>
      <c r="G516" s="525"/>
      <c r="H516" s="525"/>
      <c r="I516" s="525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</row>
    <row r="517" spans="3:30" ht="15">
      <c r="C517" s="509"/>
      <c r="D517" s="509"/>
      <c r="E517" s="517" t="s">
        <v>680</v>
      </c>
      <c r="F517" s="525">
        <f>SUM(Input!P407,Input!P435,Input!O459,Input!P459)</f>
        <v>0</v>
      </c>
      <c r="G517" s="525"/>
      <c r="H517" s="525"/>
      <c r="I517" s="525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</row>
    <row r="518" spans="3:30" ht="15">
      <c r="C518" s="509"/>
      <c r="D518" s="509"/>
      <c r="E518" s="517" t="s">
        <v>668</v>
      </c>
      <c r="F518" s="525">
        <f>SUM(Input!P404,Input!P432,Input!O458:P458)</f>
        <v>0</v>
      </c>
      <c r="G518" s="525"/>
      <c r="H518" s="525"/>
      <c r="I518" s="525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</row>
    <row r="519" spans="5:30" ht="15">
      <c r="E519" s="34" t="s">
        <v>345</v>
      </c>
      <c r="F519" s="513">
        <f>SUM(Input!P408,Input!P405:P406,Input!P433:P434,Input!P436,Input!O460:P460)</f>
        <v>0</v>
      </c>
      <c r="G519" s="513"/>
      <c r="H519" s="513"/>
      <c r="I519" s="513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</row>
    <row r="520" spans="6:30" ht="15">
      <c r="F520" s="513"/>
      <c r="G520" s="513"/>
      <c r="H520" s="513"/>
      <c r="I520" s="513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</row>
    <row r="521" spans="2:30" ht="15">
      <c r="B521" s="523" t="s">
        <v>746</v>
      </c>
      <c r="F521" s="513"/>
      <c r="G521" s="513"/>
      <c r="H521" s="513"/>
      <c r="I521" s="513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</row>
    <row r="522" spans="2:30" ht="15">
      <c r="B522" s="523"/>
      <c r="C522" s="509" t="s">
        <v>743</v>
      </c>
      <c r="F522" s="513"/>
      <c r="G522" s="513"/>
      <c r="H522" s="513"/>
      <c r="I522" s="513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</row>
    <row r="523" spans="4:30" ht="15">
      <c r="D523" s="1" t="s">
        <v>321</v>
      </c>
      <c r="F523" s="518"/>
      <c r="G523" s="518"/>
      <c r="H523" s="518"/>
      <c r="I523" s="518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</row>
    <row r="524" spans="5:30" ht="15">
      <c r="E524" s="1" t="s">
        <v>736</v>
      </c>
      <c r="F524" s="513"/>
      <c r="G524" s="513"/>
      <c r="H524" s="513"/>
      <c r="I524" s="513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</row>
    <row r="525" spans="5:30" ht="15">
      <c r="E525" s="1" t="s">
        <v>792</v>
      </c>
      <c r="F525" s="513"/>
      <c r="G525" s="513"/>
      <c r="H525" s="513"/>
      <c r="I525" s="513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</row>
    <row r="526" spans="5:30" ht="15">
      <c r="E526" s="1" t="s">
        <v>526</v>
      </c>
      <c r="F526" s="513"/>
      <c r="G526" s="513"/>
      <c r="H526" s="513"/>
      <c r="I526" s="513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</row>
    <row r="527" spans="5:30" ht="15">
      <c r="E527" s="1" t="s">
        <v>384</v>
      </c>
      <c r="F527" s="513"/>
      <c r="G527" s="513"/>
      <c r="H527" s="513"/>
      <c r="I527" s="513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</row>
    <row r="528" spans="6:30" ht="15">
      <c r="F528" s="513"/>
      <c r="G528" s="513"/>
      <c r="H528" s="513"/>
      <c r="I528" s="513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</row>
    <row r="529" spans="4:30" ht="15">
      <c r="D529" s="1" t="s">
        <v>690</v>
      </c>
      <c r="F529" s="518"/>
      <c r="G529" s="518"/>
      <c r="H529" s="518"/>
      <c r="I529" s="518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</row>
    <row r="530" spans="5:30" ht="15">
      <c r="E530" s="1" t="s">
        <v>736</v>
      </c>
      <c r="F530" s="513"/>
      <c r="G530" s="513"/>
      <c r="H530" s="513"/>
      <c r="I530" s="513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</row>
    <row r="531" spans="5:30" ht="15">
      <c r="E531" s="1" t="s">
        <v>792</v>
      </c>
      <c r="F531" s="513"/>
      <c r="G531" s="513"/>
      <c r="H531" s="513"/>
      <c r="I531" s="513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</row>
    <row r="532" spans="5:30" ht="15">
      <c r="E532" s="1" t="s">
        <v>526</v>
      </c>
      <c r="F532" s="513"/>
      <c r="G532" s="513"/>
      <c r="H532" s="513"/>
      <c r="I532" s="513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</row>
    <row r="533" spans="5:30" ht="15">
      <c r="E533" s="1" t="s">
        <v>384</v>
      </c>
      <c r="F533" s="513"/>
      <c r="G533" s="513"/>
      <c r="H533" s="513"/>
      <c r="I533" s="513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</row>
    <row r="534" spans="6:30" ht="15">
      <c r="F534" s="513"/>
      <c r="G534" s="513"/>
      <c r="H534" s="513"/>
      <c r="I534" s="513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</row>
    <row r="535" spans="4:30" ht="15">
      <c r="D535" s="1" t="s">
        <v>280</v>
      </c>
      <c r="F535" s="518"/>
      <c r="G535" s="518"/>
      <c r="H535" s="518"/>
      <c r="I535" s="518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</row>
    <row r="536" spans="5:30" ht="15">
      <c r="E536" s="1" t="s">
        <v>736</v>
      </c>
      <c r="F536" s="513"/>
      <c r="G536" s="513"/>
      <c r="H536" s="513"/>
      <c r="I536" s="513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</row>
    <row r="537" spans="5:30" ht="15">
      <c r="E537" s="1" t="s">
        <v>792</v>
      </c>
      <c r="F537" s="513"/>
      <c r="G537" s="513"/>
      <c r="H537" s="513"/>
      <c r="I537" s="513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</row>
    <row r="538" spans="5:30" ht="15">
      <c r="E538" s="1" t="s">
        <v>526</v>
      </c>
      <c r="F538" s="513"/>
      <c r="G538" s="513"/>
      <c r="H538" s="513"/>
      <c r="I538" s="513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</row>
    <row r="539" spans="5:30" ht="15">
      <c r="E539" s="1" t="s">
        <v>384</v>
      </c>
      <c r="F539" s="513"/>
      <c r="G539" s="513"/>
      <c r="H539" s="513"/>
      <c r="I539" s="513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</row>
    <row r="540" spans="6:30" ht="15">
      <c r="F540" s="513"/>
      <c r="G540" s="513"/>
      <c r="H540" s="513"/>
      <c r="I540" s="513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</row>
    <row r="541" spans="4:30" ht="15">
      <c r="D541" s="1" t="s">
        <v>738</v>
      </c>
      <c r="F541" s="513"/>
      <c r="G541" s="513"/>
      <c r="H541" s="513"/>
      <c r="I541" s="513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</row>
    <row r="542" spans="5:30" ht="15">
      <c r="E542" s="1" t="s">
        <v>736</v>
      </c>
      <c r="F542" s="513"/>
      <c r="G542" s="513"/>
      <c r="H542" s="513"/>
      <c r="I542" s="513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</row>
    <row r="543" spans="5:30" ht="15">
      <c r="E543" s="1" t="s">
        <v>792</v>
      </c>
      <c r="F543" s="513"/>
      <c r="G543" s="513"/>
      <c r="H543" s="513"/>
      <c r="I543" s="513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</row>
    <row r="544" spans="5:30" ht="15">
      <c r="E544" s="1" t="s">
        <v>526</v>
      </c>
      <c r="F544" s="513"/>
      <c r="G544" s="513"/>
      <c r="H544" s="513"/>
      <c r="I544" s="513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</row>
    <row r="545" spans="5:30" ht="15">
      <c r="E545" s="1" t="s">
        <v>384</v>
      </c>
      <c r="F545" s="513"/>
      <c r="G545" s="513"/>
      <c r="H545" s="513"/>
      <c r="I545" s="513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</row>
    <row r="546" spans="12:30" ht="15"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</row>
    <row r="547" spans="4:30" ht="15">
      <c r="D547" s="1" t="s">
        <v>737</v>
      </c>
      <c r="F547" s="518"/>
      <c r="G547" s="518"/>
      <c r="H547" s="518"/>
      <c r="I547" s="518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</row>
    <row r="548" spans="5:30" ht="15">
      <c r="E548" s="1" t="s">
        <v>736</v>
      </c>
      <c r="F548" s="513"/>
      <c r="G548" s="513"/>
      <c r="H548" s="513"/>
      <c r="I548" s="513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</row>
    <row r="549" spans="5:30" ht="15">
      <c r="E549" s="1" t="s">
        <v>792</v>
      </c>
      <c r="F549" s="513"/>
      <c r="G549" s="513"/>
      <c r="H549" s="513"/>
      <c r="I549" s="513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</row>
    <row r="550" spans="5:30" ht="15">
      <c r="E550" s="1" t="s">
        <v>526</v>
      </c>
      <c r="F550" s="524"/>
      <c r="G550" s="524"/>
      <c r="H550" s="524"/>
      <c r="I550" s="524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</row>
    <row r="551" spans="5:30" ht="15">
      <c r="E551" s="1" t="s">
        <v>384</v>
      </c>
      <c r="F551" s="524"/>
      <c r="G551" s="524"/>
      <c r="H551" s="524"/>
      <c r="I551" s="524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</row>
    <row r="552" spans="6:30" ht="15">
      <c r="F552" s="513"/>
      <c r="G552" s="513"/>
      <c r="H552" s="513"/>
      <c r="I552" s="513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</row>
    <row r="553" spans="4:30" ht="15">
      <c r="D553" s="1" t="s">
        <v>461</v>
      </c>
      <c r="F553" s="518"/>
      <c r="G553" s="518"/>
      <c r="H553" s="518"/>
      <c r="I553" s="518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</row>
    <row r="554" spans="5:30" ht="15">
      <c r="E554" s="1" t="s">
        <v>736</v>
      </c>
      <c r="F554" s="513"/>
      <c r="G554" s="513"/>
      <c r="H554" s="513"/>
      <c r="I554" s="513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</row>
    <row r="555" spans="5:30" ht="15">
      <c r="E555" s="1" t="s">
        <v>792</v>
      </c>
      <c r="F555" s="513"/>
      <c r="G555" s="513"/>
      <c r="H555" s="513"/>
      <c r="I555" s="513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</row>
    <row r="556" spans="5:30" ht="15">
      <c r="E556" s="1" t="s">
        <v>526</v>
      </c>
      <c r="F556" s="513"/>
      <c r="G556" s="513"/>
      <c r="H556" s="513"/>
      <c r="I556" s="513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</row>
    <row r="557" spans="5:30" ht="15">
      <c r="E557" s="1" t="s">
        <v>384</v>
      </c>
      <c r="F557" s="513"/>
      <c r="G557" s="513"/>
      <c r="H557" s="513"/>
      <c r="I557" s="513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</row>
    <row r="558" spans="6:30" ht="15">
      <c r="F558" s="513"/>
      <c r="G558" s="513"/>
      <c r="H558" s="513"/>
      <c r="I558" s="513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</row>
    <row r="559" spans="4:30" ht="15">
      <c r="D559" s="1" t="s">
        <v>462</v>
      </c>
      <c r="F559" s="518"/>
      <c r="G559" s="518"/>
      <c r="H559" s="518"/>
      <c r="I559" s="518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</row>
    <row r="560" spans="5:30" ht="15">
      <c r="E560" s="1" t="s">
        <v>736</v>
      </c>
      <c r="F560" s="513"/>
      <c r="G560" s="513"/>
      <c r="H560" s="513"/>
      <c r="I560" s="513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</row>
    <row r="561" spans="5:30" ht="15">
      <c r="E561" s="1" t="s">
        <v>792</v>
      </c>
      <c r="F561" s="513"/>
      <c r="G561" s="513"/>
      <c r="H561" s="513"/>
      <c r="I561" s="513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</row>
    <row r="562" spans="5:30" ht="15">
      <c r="E562" s="1" t="s">
        <v>526</v>
      </c>
      <c r="F562" s="524"/>
      <c r="G562" s="524"/>
      <c r="H562" s="524"/>
      <c r="I562" s="524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</row>
    <row r="563" spans="5:30" ht="15">
      <c r="E563" s="1" t="s">
        <v>384</v>
      </c>
      <c r="F563" s="524"/>
      <c r="G563" s="524"/>
      <c r="H563" s="524"/>
      <c r="I563" s="524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</row>
    <row r="564" spans="6:30" ht="15">
      <c r="F564" s="513"/>
      <c r="G564" s="513"/>
      <c r="H564" s="513"/>
      <c r="I564" s="513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</row>
    <row r="565" spans="4:30" ht="15">
      <c r="D565" s="1" t="s">
        <v>741</v>
      </c>
      <c r="F565" s="518"/>
      <c r="G565" s="518"/>
      <c r="H565" s="518"/>
      <c r="I565" s="518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</row>
    <row r="566" spans="5:30" ht="15">
      <c r="E566" s="1" t="s">
        <v>736</v>
      </c>
      <c r="F566" s="518"/>
      <c r="G566" s="518"/>
      <c r="H566" s="518"/>
      <c r="I566" s="518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</row>
    <row r="567" spans="5:30" ht="15">
      <c r="E567" s="1" t="s">
        <v>792</v>
      </c>
      <c r="F567" s="518"/>
      <c r="G567" s="518"/>
      <c r="H567" s="518"/>
      <c r="I567" s="518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</row>
    <row r="568" spans="5:30" ht="15">
      <c r="E568" s="1" t="s">
        <v>526</v>
      </c>
      <c r="F568" s="518"/>
      <c r="G568" s="518"/>
      <c r="H568" s="518"/>
      <c r="I568" s="518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</row>
    <row r="569" spans="5:30" ht="15">
      <c r="E569" s="1" t="s">
        <v>384</v>
      </c>
      <c r="F569" s="518"/>
      <c r="G569" s="518"/>
      <c r="H569" s="518"/>
      <c r="I569" s="518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</row>
    <row r="570" spans="12:30" ht="15"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</row>
    <row r="571" spans="4:30" ht="15">
      <c r="D571" s="1" t="s">
        <v>739</v>
      </c>
      <c r="F571" s="518"/>
      <c r="G571" s="518"/>
      <c r="H571" s="518"/>
      <c r="I571" s="518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</row>
    <row r="572" spans="5:30" ht="15">
      <c r="E572" s="1" t="s">
        <v>736</v>
      </c>
      <c r="F572" s="513"/>
      <c r="G572" s="513"/>
      <c r="H572" s="513"/>
      <c r="I572" s="513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</row>
    <row r="573" spans="5:30" ht="15">
      <c r="E573" s="1" t="s">
        <v>792</v>
      </c>
      <c r="F573" s="513"/>
      <c r="G573" s="513"/>
      <c r="H573" s="513"/>
      <c r="I573" s="513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</row>
    <row r="574" spans="5:30" ht="15">
      <c r="E574" s="1" t="s">
        <v>526</v>
      </c>
      <c r="F574" s="513"/>
      <c r="G574" s="513"/>
      <c r="H574" s="513"/>
      <c r="I574" s="513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</row>
    <row r="575" spans="5:30" ht="15">
      <c r="E575" s="1" t="s">
        <v>384</v>
      </c>
      <c r="F575" s="513"/>
      <c r="G575" s="513"/>
      <c r="H575" s="513"/>
      <c r="I575" s="513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</row>
    <row r="576" spans="12:30" ht="15"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</row>
    <row r="577" spans="4:30" ht="15">
      <c r="D577" s="1" t="s">
        <v>740</v>
      </c>
      <c r="F577" s="518"/>
      <c r="G577" s="518"/>
      <c r="H577" s="518"/>
      <c r="I577" s="518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</row>
    <row r="578" spans="5:30" ht="15">
      <c r="E578" s="1" t="s">
        <v>736</v>
      </c>
      <c r="F578" s="513"/>
      <c r="G578" s="513"/>
      <c r="H578" s="513"/>
      <c r="I578" s="513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</row>
    <row r="579" spans="5:30" ht="15">
      <c r="E579" s="1" t="s">
        <v>792</v>
      </c>
      <c r="F579" s="513"/>
      <c r="G579" s="513"/>
      <c r="H579" s="513"/>
      <c r="I579" s="513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</row>
    <row r="580" spans="5:30" ht="15">
      <c r="E580" s="1" t="s">
        <v>526</v>
      </c>
      <c r="F580" s="513"/>
      <c r="G580" s="513"/>
      <c r="H580" s="513"/>
      <c r="I580" s="513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</row>
    <row r="581" spans="5:30" ht="15">
      <c r="E581" s="1" t="s">
        <v>384</v>
      </c>
      <c r="F581" s="513"/>
      <c r="G581" s="513"/>
      <c r="H581" s="513"/>
      <c r="I581" s="513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</row>
    <row r="582" spans="12:30" ht="15"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</row>
    <row r="583" spans="4:30" ht="15">
      <c r="D583" s="1" t="s">
        <v>199</v>
      </c>
      <c r="F583" s="518"/>
      <c r="G583" s="518"/>
      <c r="H583" s="518"/>
      <c r="I583" s="518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</row>
    <row r="584" spans="5:30" ht="15">
      <c r="E584" s="1" t="s">
        <v>736</v>
      </c>
      <c r="F584" s="513"/>
      <c r="G584" s="513"/>
      <c r="H584" s="513"/>
      <c r="I584" s="513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</row>
    <row r="585" spans="5:30" ht="15">
      <c r="E585" s="1" t="s">
        <v>792</v>
      </c>
      <c r="F585" s="513"/>
      <c r="G585" s="513"/>
      <c r="H585" s="513"/>
      <c r="I585" s="513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</row>
    <row r="586" spans="5:30" ht="15">
      <c r="E586" s="1" t="s">
        <v>526</v>
      </c>
      <c r="F586" s="524"/>
      <c r="G586" s="524"/>
      <c r="H586" s="524"/>
      <c r="I586" s="524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</row>
    <row r="587" spans="5:30" ht="15">
      <c r="E587" s="1" t="s">
        <v>384</v>
      </c>
      <c r="F587" s="524"/>
      <c r="G587" s="524"/>
      <c r="H587" s="524"/>
      <c r="I587" s="524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</row>
    <row r="588" spans="6:30" ht="15">
      <c r="F588" s="513"/>
      <c r="G588" s="513"/>
      <c r="H588" s="513"/>
      <c r="I588" s="513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</row>
    <row r="589" spans="4:30" ht="15">
      <c r="D589" s="1" t="s">
        <v>754</v>
      </c>
      <c r="F589" s="518"/>
      <c r="G589" s="518"/>
      <c r="H589" s="518"/>
      <c r="I589" s="518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</row>
    <row r="590" spans="5:30" ht="15">
      <c r="E590" s="1" t="s">
        <v>736</v>
      </c>
      <c r="F590" s="513"/>
      <c r="G590" s="513"/>
      <c r="H590" s="513"/>
      <c r="I590" s="513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</row>
    <row r="591" spans="5:30" ht="15">
      <c r="E591" s="1" t="s">
        <v>792</v>
      </c>
      <c r="F591" s="524"/>
      <c r="G591" s="524"/>
      <c r="H591" s="524"/>
      <c r="I591" s="524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</row>
    <row r="592" spans="5:30" ht="15">
      <c r="E592" s="1" t="s">
        <v>526</v>
      </c>
      <c r="F592" s="524"/>
      <c r="G592" s="524"/>
      <c r="H592" s="524"/>
      <c r="I592" s="524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</row>
    <row r="593" spans="5:30" ht="15">
      <c r="E593" s="1" t="s">
        <v>384</v>
      </c>
      <c r="F593" s="524"/>
      <c r="G593" s="524"/>
      <c r="H593" s="524"/>
      <c r="I593" s="524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</row>
    <row r="594" spans="6:30" ht="15">
      <c r="F594" s="513"/>
      <c r="G594" s="513"/>
      <c r="H594" s="513"/>
      <c r="I594" s="513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</row>
    <row r="595" spans="4:30" ht="15">
      <c r="D595" s="1" t="s">
        <v>755</v>
      </c>
      <c r="F595" s="513"/>
      <c r="G595" s="513"/>
      <c r="H595" s="513"/>
      <c r="I595" s="513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</row>
    <row r="596" spans="5:30" ht="15">
      <c r="E596" s="1" t="s">
        <v>736</v>
      </c>
      <c r="F596" s="524"/>
      <c r="G596" s="524"/>
      <c r="H596" s="524"/>
      <c r="I596" s="524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</row>
    <row r="597" spans="5:30" ht="15">
      <c r="E597" s="1" t="s">
        <v>792</v>
      </c>
      <c r="F597" s="524"/>
      <c r="G597" s="524"/>
      <c r="H597" s="524"/>
      <c r="I597" s="524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</row>
    <row r="598" spans="5:30" ht="15">
      <c r="E598" s="1" t="s">
        <v>526</v>
      </c>
      <c r="F598" s="524"/>
      <c r="G598" s="524"/>
      <c r="H598" s="524"/>
      <c r="I598" s="524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</row>
    <row r="599" spans="5:30" ht="15">
      <c r="E599" s="1" t="s">
        <v>384</v>
      </c>
      <c r="F599" s="524"/>
      <c r="G599" s="524"/>
      <c r="H599" s="524"/>
      <c r="I599" s="524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</row>
    <row r="600" spans="6:30" ht="15">
      <c r="F600" s="513"/>
      <c r="G600" s="513"/>
      <c r="H600" s="513"/>
      <c r="I600" s="513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</row>
    <row r="601" spans="4:30" ht="15">
      <c r="D601" s="1" t="s">
        <v>718</v>
      </c>
      <c r="F601" s="513"/>
      <c r="G601" s="513"/>
      <c r="H601" s="513"/>
      <c r="I601" s="513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</row>
    <row r="602" spans="5:30" ht="15">
      <c r="E602" s="1" t="s">
        <v>577</v>
      </c>
      <c r="F602" s="513"/>
      <c r="G602" s="513"/>
      <c r="H602" s="513"/>
      <c r="I602" s="513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</row>
    <row r="603" spans="5:30" ht="15">
      <c r="E603" s="1" t="s">
        <v>30</v>
      </c>
      <c r="F603" s="513"/>
      <c r="G603" s="513"/>
      <c r="H603" s="513"/>
      <c r="I603" s="513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</row>
    <row r="604" spans="6:30" ht="15">
      <c r="F604" s="513"/>
      <c r="G604" s="513"/>
      <c r="H604" s="513"/>
      <c r="I604" s="513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</row>
    <row r="605" spans="4:30" ht="15">
      <c r="D605" s="1" t="s">
        <v>727</v>
      </c>
      <c r="F605" s="527"/>
      <c r="G605" s="527"/>
      <c r="H605" s="527"/>
      <c r="I605" s="527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</row>
    <row r="606" spans="6:30" ht="15">
      <c r="F606" s="513"/>
      <c r="G606" s="513"/>
      <c r="H606" s="513"/>
      <c r="I606" s="513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</row>
    <row r="607" spans="3:30" ht="15">
      <c r="C607" s="509" t="s">
        <v>9</v>
      </c>
      <c r="D607" s="509"/>
      <c r="E607" s="509"/>
      <c r="F607" s="525"/>
      <c r="G607" s="525"/>
      <c r="H607" s="525"/>
      <c r="I607" s="525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</row>
    <row r="608" spans="6:30" ht="15">
      <c r="F608" s="513"/>
      <c r="G608" s="513"/>
      <c r="H608" s="513"/>
      <c r="I608" s="513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</row>
    <row r="609" spans="4:30" ht="15">
      <c r="D609" s="1" t="s">
        <v>527</v>
      </c>
      <c r="F609" s="518"/>
      <c r="G609" s="518"/>
      <c r="H609" s="518"/>
      <c r="I609" s="518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</row>
    <row r="610" spans="5:30" ht="15">
      <c r="E610" s="1" t="s">
        <v>736</v>
      </c>
      <c r="F610" s="524"/>
      <c r="G610" s="524"/>
      <c r="H610" s="524"/>
      <c r="I610" s="524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</row>
    <row r="611" spans="5:30" ht="15">
      <c r="E611" s="1" t="s">
        <v>792</v>
      </c>
      <c r="F611" s="524"/>
      <c r="G611" s="524"/>
      <c r="H611" s="524"/>
      <c r="I611" s="524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</row>
    <row r="612" spans="5:30" ht="15">
      <c r="E612" s="1" t="s">
        <v>526</v>
      </c>
      <c r="F612" s="513"/>
      <c r="G612" s="513"/>
      <c r="H612" s="513"/>
      <c r="I612" s="513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</row>
    <row r="613" spans="5:30" ht="15">
      <c r="E613" s="1" t="s">
        <v>384</v>
      </c>
      <c r="F613" s="513"/>
      <c r="G613" s="513"/>
      <c r="H613" s="513"/>
      <c r="I613" s="513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</row>
    <row r="614" spans="5:30" ht="15">
      <c r="E614" s="1" t="s">
        <v>272</v>
      </c>
      <c r="F614" s="513"/>
      <c r="G614" s="525"/>
      <c r="H614" s="525"/>
      <c r="I614" s="525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</row>
    <row r="615" spans="5:30" ht="15">
      <c r="E615" s="1" t="s">
        <v>397</v>
      </c>
      <c r="F615" s="513"/>
      <c r="G615" s="525"/>
      <c r="H615" s="525"/>
      <c r="I615" s="525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</row>
    <row r="616" spans="5:30" ht="15">
      <c r="E616" s="1" t="s">
        <v>396</v>
      </c>
      <c r="F616" s="513"/>
      <c r="G616" s="513"/>
      <c r="H616" s="513"/>
      <c r="I616" s="513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</row>
    <row r="617" spans="10:30" ht="15">
      <c r="J617" s="513"/>
      <c r="K617" s="513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</row>
    <row r="618" spans="4:30" ht="15">
      <c r="D618" s="1" t="s">
        <v>742</v>
      </c>
      <c r="F618" s="513"/>
      <c r="G618" s="513"/>
      <c r="H618" s="513"/>
      <c r="I618" s="513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</row>
    <row r="619" spans="5:30" ht="15">
      <c r="E619" s="1" t="s">
        <v>745</v>
      </c>
      <c r="F619" s="513"/>
      <c r="G619" s="513"/>
      <c r="H619" s="513"/>
      <c r="I619" s="513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</row>
    <row r="620" spans="5:30" ht="15">
      <c r="E620" s="1" t="s">
        <v>744</v>
      </c>
      <c r="F620" s="513"/>
      <c r="G620" s="513"/>
      <c r="H620" s="513"/>
      <c r="I620" s="513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</row>
    <row r="621" spans="6:30" ht="15">
      <c r="F621" s="513"/>
      <c r="G621" s="513"/>
      <c r="H621" s="513"/>
      <c r="I621" s="513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</row>
    <row r="622" spans="3:30" ht="15">
      <c r="C622" s="509" t="s">
        <v>17</v>
      </c>
      <c r="F622" s="525"/>
      <c r="G622" s="525"/>
      <c r="H622" s="525"/>
      <c r="I622" s="525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</row>
    <row r="623" spans="6:30" ht="15">
      <c r="F623" s="513"/>
      <c r="G623" s="513"/>
      <c r="H623" s="513"/>
      <c r="I623" s="513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</row>
    <row r="624" spans="3:30" ht="15">
      <c r="C624" s="509" t="s">
        <v>732</v>
      </c>
      <c r="D624" s="509"/>
      <c r="E624" s="509"/>
      <c r="F624" s="526"/>
      <c r="G624" s="526"/>
      <c r="H624" s="526"/>
      <c r="I624" s="526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</row>
    <row r="625" spans="3:30" ht="15">
      <c r="C625" s="509"/>
      <c r="F625" s="513"/>
      <c r="G625" s="513"/>
      <c r="H625" s="513"/>
      <c r="I625" s="513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</row>
    <row r="626" spans="3:30" ht="15">
      <c r="C626" s="509" t="s">
        <v>688</v>
      </c>
      <c r="D626" s="509"/>
      <c r="E626" s="509"/>
      <c r="F626" s="525"/>
      <c r="G626" s="525"/>
      <c r="H626" s="525"/>
      <c r="I626" s="525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</row>
    <row r="627" spans="6:30" ht="15">
      <c r="F627" s="513"/>
      <c r="G627" s="513"/>
      <c r="H627" s="513"/>
      <c r="I627" s="513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</row>
    <row r="628" spans="2:30" ht="15">
      <c r="B628" s="523" t="s">
        <v>399</v>
      </c>
      <c r="F628" s="513"/>
      <c r="G628" s="513"/>
      <c r="H628" s="513"/>
      <c r="I628" s="513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</row>
    <row r="629" spans="2:30" ht="15">
      <c r="B629" s="523"/>
      <c r="C629" s="509" t="s">
        <v>743</v>
      </c>
      <c r="F629" s="513"/>
      <c r="G629" s="513"/>
      <c r="H629" s="513"/>
      <c r="I629" s="513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</row>
    <row r="630" spans="4:30" ht="15">
      <c r="D630" s="1" t="s">
        <v>321</v>
      </c>
      <c r="F630" s="513"/>
      <c r="G630" s="513"/>
      <c r="H630" s="513"/>
      <c r="I630" s="513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</row>
    <row r="631" spans="5:30" ht="15">
      <c r="E631" s="1" t="s">
        <v>736</v>
      </c>
      <c r="F631" s="513"/>
      <c r="G631" s="513"/>
      <c r="H631" s="513"/>
      <c r="I631" s="513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</row>
    <row r="632" spans="5:30" ht="15">
      <c r="E632" s="1" t="s">
        <v>792</v>
      </c>
      <c r="F632" s="513"/>
      <c r="G632" s="513"/>
      <c r="H632" s="513"/>
      <c r="I632" s="513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</row>
    <row r="633" spans="5:30" ht="15">
      <c r="E633" s="1" t="s">
        <v>526</v>
      </c>
      <c r="F633" s="513"/>
      <c r="G633" s="513"/>
      <c r="H633" s="513"/>
      <c r="I633" s="513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</row>
    <row r="634" spans="5:30" ht="15">
      <c r="E634" s="1" t="s">
        <v>384</v>
      </c>
      <c r="F634" s="513"/>
      <c r="G634" s="513"/>
      <c r="H634" s="513"/>
      <c r="I634" s="513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</row>
    <row r="635" spans="6:30" ht="15">
      <c r="F635" s="513"/>
      <c r="G635" s="513"/>
      <c r="H635" s="513"/>
      <c r="I635" s="513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</row>
    <row r="636" spans="4:30" ht="15">
      <c r="D636" s="1" t="s">
        <v>690</v>
      </c>
      <c r="F636" s="518"/>
      <c r="G636" s="518"/>
      <c r="H636" s="518"/>
      <c r="I636" s="518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</row>
    <row r="637" spans="5:30" ht="15">
      <c r="E637" s="1" t="s">
        <v>736</v>
      </c>
      <c r="F637" s="513"/>
      <c r="G637" s="513"/>
      <c r="H637" s="513"/>
      <c r="I637" s="513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</row>
    <row r="638" spans="5:30" ht="15">
      <c r="E638" s="1" t="s">
        <v>792</v>
      </c>
      <c r="F638" s="513"/>
      <c r="G638" s="513"/>
      <c r="H638" s="513"/>
      <c r="I638" s="513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</row>
    <row r="639" spans="5:30" ht="15">
      <c r="E639" s="1" t="s">
        <v>526</v>
      </c>
      <c r="F639" s="513"/>
      <c r="G639" s="513"/>
      <c r="H639" s="513"/>
      <c r="I639" s="513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</row>
    <row r="640" spans="5:30" ht="15">
      <c r="E640" s="1" t="s">
        <v>384</v>
      </c>
      <c r="F640" s="513"/>
      <c r="G640" s="513"/>
      <c r="H640" s="513"/>
      <c r="I640" s="513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</row>
    <row r="641" spans="6:30" ht="15">
      <c r="F641" s="513"/>
      <c r="G641" s="513"/>
      <c r="H641" s="513"/>
      <c r="I641" s="513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</row>
    <row r="642" spans="4:30" ht="15">
      <c r="D642" s="1" t="s">
        <v>280</v>
      </c>
      <c r="F642" s="518"/>
      <c r="G642" s="518"/>
      <c r="H642" s="518"/>
      <c r="I642" s="518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</row>
    <row r="643" spans="5:30" ht="15">
      <c r="E643" s="1" t="s">
        <v>736</v>
      </c>
      <c r="F643" s="513"/>
      <c r="G643" s="513"/>
      <c r="H643" s="513"/>
      <c r="I643" s="513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</row>
    <row r="644" spans="5:30" ht="15">
      <c r="E644" s="1" t="s">
        <v>792</v>
      </c>
      <c r="F644" s="513"/>
      <c r="G644" s="513"/>
      <c r="H644" s="513"/>
      <c r="I644" s="513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</row>
    <row r="645" spans="5:30" ht="15">
      <c r="E645" s="1" t="s">
        <v>526</v>
      </c>
      <c r="F645" s="513"/>
      <c r="G645" s="513"/>
      <c r="H645" s="513"/>
      <c r="I645" s="513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</row>
    <row r="646" spans="5:30" ht="15">
      <c r="E646" s="1" t="s">
        <v>384</v>
      </c>
      <c r="F646" s="513"/>
      <c r="G646" s="513"/>
      <c r="H646" s="513"/>
      <c r="I646" s="513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</row>
    <row r="647" spans="6:30" ht="15">
      <c r="F647" s="513"/>
      <c r="G647" s="513"/>
      <c r="H647" s="513"/>
      <c r="I647" s="513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</row>
    <row r="648" spans="4:30" ht="15">
      <c r="D648" s="1" t="s">
        <v>738</v>
      </c>
      <c r="F648" s="513"/>
      <c r="G648" s="513"/>
      <c r="H648" s="513"/>
      <c r="I648" s="513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</row>
    <row r="649" spans="5:30" ht="15">
      <c r="E649" s="1" t="s">
        <v>736</v>
      </c>
      <c r="F649" s="513"/>
      <c r="G649" s="513"/>
      <c r="H649" s="513"/>
      <c r="I649" s="513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</row>
    <row r="650" spans="5:30" ht="15">
      <c r="E650" s="1" t="s">
        <v>792</v>
      </c>
      <c r="F650" s="513"/>
      <c r="G650" s="513"/>
      <c r="H650" s="513"/>
      <c r="I650" s="513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</row>
    <row r="651" spans="5:30" ht="15">
      <c r="E651" s="1" t="s">
        <v>526</v>
      </c>
      <c r="F651" s="513"/>
      <c r="G651" s="513"/>
      <c r="H651" s="513"/>
      <c r="I651" s="513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</row>
    <row r="652" spans="5:30" ht="15">
      <c r="E652" s="1" t="s">
        <v>384</v>
      </c>
      <c r="F652" s="513"/>
      <c r="G652" s="513"/>
      <c r="H652" s="513"/>
      <c r="I652" s="513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</row>
    <row r="653" spans="12:30" ht="15"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</row>
    <row r="654" spans="4:30" ht="15">
      <c r="D654" s="1" t="s">
        <v>737</v>
      </c>
      <c r="F654" s="518"/>
      <c r="G654" s="518"/>
      <c r="H654" s="518"/>
      <c r="I654" s="518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</row>
    <row r="655" spans="5:30" ht="15">
      <c r="E655" s="1" t="s">
        <v>736</v>
      </c>
      <c r="F655" s="513"/>
      <c r="G655" s="513"/>
      <c r="H655" s="513"/>
      <c r="I655" s="513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</row>
    <row r="656" spans="5:30" ht="15">
      <c r="E656" s="1" t="s">
        <v>792</v>
      </c>
      <c r="F656" s="513"/>
      <c r="G656" s="513"/>
      <c r="H656" s="513"/>
      <c r="I656" s="513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</row>
    <row r="657" spans="5:30" ht="15">
      <c r="E657" s="1" t="s">
        <v>526</v>
      </c>
      <c r="F657" s="524"/>
      <c r="G657" s="524"/>
      <c r="H657" s="524"/>
      <c r="I657" s="524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</row>
    <row r="658" spans="5:30" ht="15">
      <c r="E658" s="1" t="s">
        <v>384</v>
      </c>
      <c r="F658" s="524"/>
      <c r="G658" s="524"/>
      <c r="H658" s="524"/>
      <c r="I658" s="524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</row>
    <row r="659" spans="6:30" ht="15">
      <c r="F659" s="513"/>
      <c r="G659" s="513"/>
      <c r="H659" s="513"/>
      <c r="I659" s="513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</row>
    <row r="660" spans="4:30" ht="15">
      <c r="D660" s="1" t="s">
        <v>461</v>
      </c>
      <c r="F660" s="518"/>
      <c r="G660" s="518"/>
      <c r="H660" s="518"/>
      <c r="I660" s="518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</row>
    <row r="661" spans="5:30" ht="15">
      <c r="E661" s="1" t="s">
        <v>736</v>
      </c>
      <c r="F661" s="513"/>
      <c r="G661" s="513"/>
      <c r="H661" s="513"/>
      <c r="I661" s="513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</row>
    <row r="662" spans="5:30" ht="15">
      <c r="E662" s="1" t="s">
        <v>792</v>
      </c>
      <c r="F662" s="513"/>
      <c r="G662" s="513"/>
      <c r="H662" s="513"/>
      <c r="I662" s="513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</row>
    <row r="663" spans="5:30" ht="15">
      <c r="E663" s="1" t="s">
        <v>526</v>
      </c>
      <c r="F663" s="513"/>
      <c r="G663" s="513"/>
      <c r="H663" s="513"/>
      <c r="I663" s="513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</row>
    <row r="664" spans="5:30" ht="15">
      <c r="E664" s="1" t="s">
        <v>384</v>
      </c>
      <c r="F664" s="513"/>
      <c r="G664" s="513"/>
      <c r="H664" s="513"/>
      <c r="I664" s="513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</row>
    <row r="665" spans="6:30" ht="15">
      <c r="F665" s="513"/>
      <c r="G665" s="513"/>
      <c r="H665" s="513"/>
      <c r="I665" s="513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</row>
    <row r="666" spans="4:30" ht="15">
      <c r="D666" s="1" t="s">
        <v>462</v>
      </c>
      <c r="F666" s="518"/>
      <c r="G666" s="518"/>
      <c r="H666" s="518"/>
      <c r="I666" s="518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</row>
    <row r="667" spans="5:30" ht="15">
      <c r="E667" s="1" t="s">
        <v>736</v>
      </c>
      <c r="F667" s="513"/>
      <c r="G667" s="513"/>
      <c r="H667" s="513"/>
      <c r="I667" s="513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</row>
    <row r="668" spans="5:30" ht="15">
      <c r="E668" s="1" t="s">
        <v>792</v>
      </c>
      <c r="F668" s="513"/>
      <c r="G668" s="513"/>
      <c r="H668" s="513"/>
      <c r="I668" s="513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</row>
    <row r="669" spans="5:30" ht="15">
      <c r="E669" s="1" t="s">
        <v>526</v>
      </c>
      <c r="F669" s="524"/>
      <c r="G669" s="524"/>
      <c r="H669" s="524"/>
      <c r="I669" s="524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</row>
    <row r="670" spans="5:30" ht="15">
      <c r="E670" s="1" t="s">
        <v>384</v>
      </c>
      <c r="F670" s="524"/>
      <c r="G670" s="524"/>
      <c r="H670" s="524"/>
      <c r="I670" s="524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</row>
    <row r="671" spans="6:30" ht="15">
      <c r="F671" s="513"/>
      <c r="G671" s="513"/>
      <c r="H671" s="513"/>
      <c r="I671" s="513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</row>
    <row r="672" spans="4:30" ht="15">
      <c r="D672" s="1" t="s">
        <v>741</v>
      </c>
      <c r="F672" s="518"/>
      <c r="G672" s="518"/>
      <c r="H672" s="518"/>
      <c r="I672" s="518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</row>
    <row r="673" spans="5:30" ht="15">
      <c r="E673" s="1" t="s">
        <v>736</v>
      </c>
      <c r="F673" s="518"/>
      <c r="G673" s="518"/>
      <c r="H673" s="518"/>
      <c r="I673" s="518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</row>
    <row r="674" spans="5:30" ht="15">
      <c r="E674" s="1" t="s">
        <v>792</v>
      </c>
      <c r="F674" s="518"/>
      <c r="G674" s="518"/>
      <c r="H674" s="518"/>
      <c r="I674" s="518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</row>
    <row r="675" spans="5:30" ht="15">
      <c r="E675" s="1" t="s">
        <v>526</v>
      </c>
      <c r="F675" s="518"/>
      <c r="G675" s="518"/>
      <c r="H675" s="518"/>
      <c r="I675" s="518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</row>
    <row r="676" spans="5:30" ht="15">
      <c r="E676" s="1" t="s">
        <v>384</v>
      </c>
      <c r="F676" s="518"/>
      <c r="G676" s="518"/>
      <c r="H676" s="518"/>
      <c r="I676" s="518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</row>
    <row r="677" spans="12:30" ht="15"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</row>
    <row r="678" spans="4:30" ht="15">
      <c r="D678" s="1" t="s">
        <v>739</v>
      </c>
      <c r="F678" s="518"/>
      <c r="G678" s="518"/>
      <c r="H678" s="518"/>
      <c r="I678" s="518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</row>
    <row r="679" spans="5:30" ht="15">
      <c r="E679" s="1" t="s">
        <v>736</v>
      </c>
      <c r="F679" s="513"/>
      <c r="G679" s="513"/>
      <c r="H679" s="513"/>
      <c r="I679" s="513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</row>
    <row r="680" spans="5:30" ht="15">
      <c r="E680" s="1" t="s">
        <v>792</v>
      </c>
      <c r="F680" s="513"/>
      <c r="G680" s="513"/>
      <c r="H680" s="513"/>
      <c r="I680" s="513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</row>
    <row r="681" spans="5:30" ht="15">
      <c r="E681" s="1" t="s">
        <v>526</v>
      </c>
      <c r="F681" s="513"/>
      <c r="G681" s="513"/>
      <c r="H681" s="513"/>
      <c r="I681" s="513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</row>
    <row r="682" spans="5:30" ht="15">
      <c r="E682" s="1" t="s">
        <v>384</v>
      </c>
      <c r="F682" s="513"/>
      <c r="G682" s="513"/>
      <c r="H682" s="513"/>
      <c r="I682" s="513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</row>
    <row r="683" spans="12:30" ht="15"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</row>
    <row r="684" spans="4:30" ht="15">
      <c r="D684" s="1" t="s">
        <v>740</v>
      </c>
      <c r="F684" s="518"/>
      <c r="G684" s="518"/>
      <c r="H684" s="518"/>
      <c r="I684" s="518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</row>
    <row r="685" spans="5:30" ht="15">
      <c r="E685" s="1" t="s">
        <v>736</v>
      </c>
      <c r="F685" s="513"/>
      <c r="G685" s="513"/>
      <c r="H685" s="513"/>
      <c r="I685" s="513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</row>
    <row r="686" spans="5:30" ht="15">
      <c r="E686" s="1" t="s">
        <v>792</v>
      </c>
      <c r="F686" s="513"/>
      <c r="G686" s="513"/>
      <c r="H686" s="513"/>
      <c r="I686" s="513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</row>
    <row r="687" spans="5:30" ht="15">
      <c r="E687" s="1" t="s">
        <v>526</v>
      </c>
      <c r="F687" s="513"/>
      <c r="G687" s="513"/>
      <c r="H687" s="513"/>
      <c r="I687" s="513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</row>
    <row r="688" spans="5:30" ht="15">
      <c r="E688" s="1" t="s">
        <v>384</v>
      </c>
      <c r="F688" s="513"/>
      <c r="G688" s="513"/>
      <c r="H688" s="513"/>
      <c r="I688" s="513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</row>
    <row r="689" spans="12:30" ht="15"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</row>
    <row r="690" spans="4:30" ht="15">
      <c r="D690" s="1" t="s">
        <v>199</v>
      </c>
      <c r="F690" s="518"/>
      <c r="G690" s="518"/>
      <c r="H690" s="518"/>
      <c r="I690" s="518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</row>
    <row r="691" spans="5:30" ht="15">
      <c r="E691" s="1" t="s">
        <v>736</v>
      </c>
      <c r="F691" s="513"/>
      <c r="G691" s="513"/>
      <c r="H691" s="513"/>
      <c r="I691" s="513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</row>
    <row r="692" spans="5:30" ht="15">
      <c r="E692" s="1" t="s">
        <v>792</v>
      </c>
      <c r="F692" s="513"/>
      <c r="G692" s="513"/>
      <c r="H692" s="513"/>
      <c r="I692" s="513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</row>
    <row r="693" spans="5:30" ht="15">
      <c r="E693" s="1" t="s">
        <v>526</v>
      </c>
      <c r="F693" s="524"/>
      <c r="G693" s="524"/>
      <c r="H693" s="524"/>
      <c r="I693" s="524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</row>
    <row r="694" spans="5:30" ht="15">
      <c r="E694" s="1" t="s">
        <v>384</v>
      </c>
      <c r="F694" s="524"/>
      <c r="G694" s="524"/>
      <c r="H694" s="524"/>
      <c r="I694" s="524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</row>
    <row r="695" spans="6:30" ht="15">
      <c r="F695" s="513"/>
      <c r="G695" s="513"/>
      <c r="H695" s="513"/>
      <c r="I695" s="513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</row>
    <row r="696" spans="4:30" ht="15">
      <c r="D696" s="1" t="s">
        <v>754</v>
      </c>
      <c r="F696" s="518"/>
      <c r="G696" s="518"/>
      <c r="H696" s="518"/>
      <c r="I696" s="518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</row>
    <row r="697" spans="5:30" ht="15">
      <c r="E697" s="1" t="s">
        <v>736</v>
      </c>
      <c r="F697" s="513"/>
      <c r="G697" s="513"/>
      <c r="H697" s="513"/>
      <c r="I697" s="513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</row>
    <row r="698" spans="5:30" ht="15">
      <c r="E698" s="1" t="s">
        <v>792</v>
      </c>
      <c r="F698" s="524"/>
      <c r="G698" s="524"/>
      <c r="H698" s="524"/>
      <c r="I698" s="524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</row>
    <row r="699" spans="5:30" ht="15">
      <c r="E699" s="1" t="s">
        <v>526</v>
      </c>
      <c r="F699" s="524"/>
      <c r="G699" s="524"/>
      <c r="H699" s="524"/>
      <c r="I699" s="524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</row>
    <row r="700" spans="5:30" ht="15">
      <c r="E700" s="1" t="s">
        <v>384</v>
      </c>
      <c r="F700" s="524"/>
      <c r="G700" s="524"/>
      <c r="H700" s="524"/>
      <c r="I700" s="524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</row>
    <row r="701" spans="6:30" ht="15">
      <c r="F701" s="513"/>
      <c r="G701" s="513"/>
      <c r="H701" s="513"/>
      <c r="I701" s="513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</row>
    <row r="702" spans="4:30" ht="15">
      <c r="D702" s="1" t="s">
        <v>755</v>
      </c>
      <c r="F702" s="513"/>
      <c r="G702" s="513"/>
      <c r="H702" s="513"/>
      <c r="I702" s="513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</row>
    <row r="703" spans="5:30" ht="15">
      <c r="E703" s="1" t="s">
        <v>736</v>
      </c>
      <c r="F703" s="524"/>
      <c r="G703" s="524"/>
      <c r="H703" s="524"/>
      <c r="I703" s="524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</row>
    <row r="704" spans="5:30" ht="15">
      <c r="E704" s="1" t="s">
        <v>792</v>
      </c>
      <c r="F704" s="524"/>
      <c r="G704" s="524"/>
      <c r="H704" s="524"/>
      <c r="I704" s="524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</row>
    <row r="705" spans="5:30" ht="15">
      <c r="E705" s="1" t="s">
        <v>526</v>
      </c>
      <c r="F705" s="524"/>
      <c r="G705" s="524"/>
      <c r="H705" s="524"/>
      <c r="I705" s="524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</row>
    <row r="706" spans="5:30" ht="15">
      <c r="E706" s="1" t="s">
        <v>384</v>
      </c>
      <c r="F706" s="524"/>
      <c r="G706" s="524"/>
      <c r="H706" s="524"/>
      <c r="I706" s="524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</row>
    <row r="707" spans="6:30" ht="15">
      <c r="F707" s="513"/>
      <c r="G707" s="513"/>
      <c r="H707" s="513"/>
      <c r="I707" s="513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</row>
    <row r="708" spans="4:30" ht="15">
      <c r="D708" s="1" t="s">
        <v>718</v>
      </c>
      <c r="F708" s="513"/>
      <c r="G708" s="513"/>
      <c r="H708" s="513"/>
      <c r="I708" s="513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</row>
    <row r="709" spans="5:30" ht="15">
      <c r="E709" s="1" t="s">
        <v>577</v>
      </c>
      <c r="F709" s="513"/>
      <c r="G709" s="513"/>
      <c r="H709" s="513"/>
      <c r="I709" s="513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</row>
    <row r="710" spans="5:30" ht="15">
      <c r="E710" s="1" t="s">
        <v>30</v>
      </c>
      <c r="F710" s="513"/>
      <c r="G710" s="513"/>
      <c r="H710" s="513"/>
      <c r="I710" s="513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</row>
    <row r="711" spans="6:30" ht="15">
      <c r="F711" s="513"/>
      <c r="G711" s="513"/>
      <c r="H711" s="513"/>
      <c r="I711" s="513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</row>
    <row r="712" spans="4:30" ht="15">
      <c r="D712" s="1" t="s">
        <v>727</v>
      </c>
      <c r="F712" s="527"/>
      <c r="G712" s="527"/>
      <c r="H712" s="527"/>
      <c r="I712" s="527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</row>
    <row r="713" spans="6:30" ht="15">
      <c r="F713" s="513"/>
      <c r="G713" s="513"/>
      <c r="H713" s="513"/>
      <c r="I713" s="513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</row>
    <row r="714" spans="3:30" ht="15">
      <c r="C714" s="509" t="s">
        <v>9</v>
      </c>
      <c r="D714" s="509"/>
      <c r="E714" s="509"/>
      <c r="F714" s="525"/>
      <c r="G714" s="525"/>
      <c r="H714" s="525"/>
      <c r="I714" s="525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</row>
    <row r="715" spans="6:30" ht="15">
      <c r="F715" s="513"/>
      <c r="G715" s="513"/>
      <c r="H715" s="513"/>
      <c r="I715" s="513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</row>
    <row r="716" spans="4:30" ht="15">
      <c r="D716" s="1" t="s">
        <v>225</v>
      </c>
      <c r="F716" s="513"/>
      <c r="G716" s="513"/>
      <c r="H716" s="513"/>
      <c r="I716" s="513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</row>
    <row r="717" spans="5:30" ht="15">
      <c r="E717" s="1" t="s">
        <v>736</v>
      </c>
      <c r="F717" s="524"/>
      <c r="G717" s="524"/>
      <c r="H717" s="524"/>
      <c r="I717" s="524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</row>
    <row r="718" spans="5:30" ht="15">
      <c r="E718" s="1" t="s">
        <v>792</v>
      </c>
      <c r="F718" s="524"/>
      <c r="G718" s="524"/>
      <c r="H718" s="524"/>
      <c r="I718" s="524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</row>
    <row r="719" spans="5:30" ht="15">
      <c r="E719" s="1" t="s">
        <v>526</v>
      </c>
      <c r="F719" s="513"/>
      <c r="G719" s="513"/>
      <c r="H719" s="513"/>
      <c r="I719" s="513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</row>
    <row r="720" spans="5:30" ht="15">
      <c r="E720" s="1" t="s">
        <v>384</v>
      </c>
      <c r="F720" s="513"/>
      <c r="G720" s="513"/>
      <c r="H720" s="513"/>
      <c r="I720" s="513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</row>
    <row r="721" spans="5:30" ht="15">
      <c r="E721" s="1" t="s">
        <v>272</v>
      </c>
      <c r="F721" s="513"/>
      <c r="G721" s="513"/>
      <c r="H721" s="513"/>
      <c r="I721" s="513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</row>
    <row r="722" spans="5:30" ht="15">
      <c r="E722" s="1" t="s">
        <v>397</v>
      </c>
      <c r="F722" s="513"/>
      <c r="G722" s="513"/>
      <c r="H722" s="513"/>
      <c r="I722" s="513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</row>
    <row r="723" spans="5:30" ht="15">
      <c r="E723" s="1" t="s">
        <v>396</v>
      </c>
      <c r="F723" s="513"/>
      <c r="G723" s="513"/>
      <c r="H723" s="513"/>
      <c r="I723" s="513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</row>
    <row r="724" spans="6:30" ht="15">
      <c r="F724" s="513"/>
      <c r="G724" s="513"/>
      <c r="H724" s="513"/>
      <c r="I724" s="513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</row>
    <row r="725" spans="4:30" ht="15">
      <c r="D725" s="1" t="s">
        <v>742</v>
      </c>
      <c r="F725" s="513"/>
      <c r="G725" s="513"/>
      <c r="H725" s="513"/>
      <c r="I725" s="513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</row>
    <row r="726" spans="5:30" ht="15">
      <c r="E726" s="1" t="s">
        <v>745</v>
      </c>
      <c r="F726" s="513"/>
      <c r="G726" s="513"/>
      <c r="H726" s="513"/>
      <c r="I726" s="513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</row>
    <row r="727" spans="5:30" ht="15">
      <c r="E727" s="1" t="s">
        <v>744</v>
      </c>
      <c r="F727" s="513"/>
      <c r="G727" s="513"/>
      <c r="H727" s="513"/>
      <c r="I727" s="513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</row>
    <row r="728" spans="6:30" ht="15">
      <c r="F728" s="513"/>
      <c r="G728" s="513"/>
      <c r="H728" s="513"/>
      <c r="I728" s="513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</row>
    <row r="729" spans="3:30" ht="15">
      <c r="C729" s="509" t="s">
        <v>16</v>
      </c>
      <c r="F729" s="525"/>
      <c r="G729" s="525"/>
      <c r="H729" s="525"/>
      <c r="I729" s="525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</row>
    <row r="730" spans="6:30" ht="15">
      <c r="F730" s="513"/>
      <c r="G730" s="513"/>
      <c r="H730" s="513"/>
      <c r="I730" s="513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</row>
    <row r="731" spans="3:30" ht="15">
      <c r="C731" s="509" t="s">
        <v>732</v>
      </c>
      <c r="D731" s="509"/>
      <c r="E731" s="509"/>
      <c r="F731" s="526"/>
      <c r="G731" s="526"/>
      <c r="H731" s="526"/>
      <c r="I731" s="526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</row>
    <row r="732" spans="3:30" ht="15">
      <c r="C732" s="509"/>
      <c r="E732" s="509"/>
      <c r="F732" s="513"/>
      <c r="G732" s="513"/>
      <c r="H732" s="513"/>
      <c r="I732" s="513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</row>
    <row r="733" spans="3:30" ht="15">
      <c r="C733" s="509" t="s">
        <v>688</v>
      </c>
      <c r="D733" s="509"/>
      <c r="E733" s="509"/>
      <c r="F733" s="525"/>
      <c r="G733" s="525"/>
      <c r="H733" s="525"/>
      <c r="I733" s="525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</row>
    <row r="734" spans="6:30" ht="15">
      <c r="F734" s="513"/>
      <c r="G734" s="513"/>
      <c r="H734" s="513"/>
      <c r="I734" s="513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</row>
    <row r="735" spans="2:30" ht="15">
      <c r="B735" s="514" t="s">
        <v>405</v>
      </c>
      <c r="F735" s="513"/>
      <c r="G735" s="513"/>
      <c r="H735" s="513"/>
      <c r="I735" s="513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</row>
    <row r="736" spans="3:30" ht="15">
      <c r="C736" s="1" t="s">
        <v>50</v>
      </c>
      <c r="F736" s="513" t="e">
        <f>Output!#REF!</f>
        <v>#REF!</v>
      </c>
      <c r="G736" s="513"/>
      <c r="H736" s="513"/>
      <c r="I736" s="513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</row>
    <row r="737" spans="3:30" ht="15">
      <c r="C737" s="1" t="s">
        <v>722</v>
      </c>
      <c r="F737" s="513" t="e">
        <f>Output!#REF!</f>
        <v>#REF!</v>
      </c>
      <c r="G737" s="513"/>
      <c r="H737" s="513"/>
      <c r="I737" s="513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</row>
    <row r="738" spans="3:30" ht="15">
      <c r="C738" s="1" t="s">
        <v>540</v>
      </c>
      <c r="F738" s="513"/>
      <c r="G738" s="513"/>
      <c r="H738" s="513"/>
      <c r="I738" s="513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</row>
    <row r="739" spans="3:30" ht="15">
      <c r="C739" s="1" t="s">
        <v>772</v>
      </c>
      <c r="F739" s="513" t="e">
        <f>Output!#REF!</f>
        <v>#REF!</v>
      </c>
      <c r="G739" s="513"/>
      <c r="H739" s="513"/>
      <c r="I739" s="513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</row>
    <row r="740" spans="6:30" ht="15">
      <c r="F740" s="513"/>
      <c r="G740" s="513"/>
      <c r="H740" s="513"/>
      <c r="I740" s="513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</row>
    <row r="741" spans="2:30" ht="15">
      <c r="B741" s="514" t="s">
        <v>747</v>
      </c>
      <c r="F741" s="513"/>
      <c r="G741" s="513"/>
      <c r="H741" s="513"/>
      <c r="I741" s="513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</row>
    <row r="742" spans="3:30" ht="15">
      <c r="C742" s="1" t="s">
        <v>272</v>
      </c>
      <c r="F742" s="513" t="e">
        <f>Output!#REF!</f>
        <v>#REF!</v>
      </c>
      <c r="G742" s="513"/>
      <c r="H742" s="513"/>
      <c r="I742" s="513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</row>
    <row r="743" spans="3:30" ht="15">
      <c r="C743" s="1" t="s">
        <v>267</v>
      </c>
      <c r="F743" s="513" t="e">
        <f>Output!#REF!</f>
        <v>#REF!</v>
      </c>
      <c r="G743" s="513"/>
      <c r="H743" s="513"/>
      <c r="I743" s="513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</row>
    <row r="744" spans="6:30" ht="15">
      <c r="F744" s="513"/>
      <c r="G744" s="513"/>
      <c r="H744" s="513"/>
      <c r="I744" s="513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</row>
    <row r="745" spans="2:30" ht="15">
      <c r="B745" s="514" t="s">
        <v>401</v>
      </c>
      <c r="F745" s="513"/>
      <c r="G745" s="513"/>
      <c r="H745" s="513"/>
      <c r="I745" s="513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</row>
    <row r="746" spans="2:30" ht="15">
      <c r="B746" s="514"/>
      <c r="C746" s="509" t="s">
        <v>402</v>
      </c>
      <c r="F746" s="513"/>
      <c r="G746" s="513"/>
      <c r="H746" s="513"/>
      <c r="I746" s="513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</row>
    <row r="747" spans="3:30" ht="15">
      <c r="C747" s="509"/>
      <c r="D747" s="1" t="s">
        <v>743</v>
      </c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</row>
    <row r="748" spans="5:30" ht="15">
      <c r="E748" s="1" t="s">
        <v>321</v>
      </c>
      <c r="F748" s="515" t="e">
        <f>F386/$F$279-1</f>
        <v>#DIV/0!</v>
      </c>
      <c r="G748" s="515"/>
      <c r="H748" s="515"/>
      <c r="I748" s="515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</row>
    <row r="749" spans="5:30" ht="15">
      <c r="E749" s="1" t="s">
        <v>690</v>
      </c>
      <c r="F749" s="515" t="e">
        <f>F392/$F$285-1</f>
        <v>#DIV/0!</v>
      </c>
      <c r="G749" s="515"/>
      <c r="H749" s="515"/>
      <c r="I749" s="515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</row>
    <row r="750" spans="5:30" ht="15">
      <c r="E750" s="1" t="s">
        <v>280</v>
      </c>
      <c r="F750" s="515" t="e">
        <f>F398/$F$291-1</f>
        <v>#DIV/0!</v>
      </c>
      <c r="G750" s="515"/>
      <c r="H750" s="515"/>
      <c r="I750" s="515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</row>
    <row r="751" spans="5:30" ht="15">
      <c r="E751" s="1" t="s">
        <v>738</v>
      </c>
      <c r="F751" s="515" t="e">
        <f>F404/$F$297-1</f>
        <v>#DIV/0!</v>
      </c>
      <c r="G751" s="515"/>
      <c r="H751" s="515"/>
      <c r="I751" s="515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</row>
    <row r="752" spans="5:30" ht="15">
      <c r="E752" s="1" t="s">
        <v>737</v>
      </c>
      <c r="F752" s="515" t="e">
        <f>F410/$F$303-1</f>
        <v>#DIV/0!</v>
      </c>
      <c r="G752" s="515"/>
      <c r="H752" s="515"/>
      <c r="I752" s="515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</row>
    <row r="753" spans="5:30" ht="15">
      <c r="E753" s="1" t="s">
        <v>461</v>
      </c>
      <c r="F753" s="515" t="e">
        <f>F416/$F$309-1</f>
        <v>#DIV/0!</v>
      </c>
      <c r="G753" s="515"/>
      <c r="H753" s="515"/>
      <c r="I753" s="515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</row>
    <row r="754" spans="5:30" ht="15">
      <c r="E754" s="1" t="s">
        <v>462</v>
      </c>
      <c r="F754" s="515" t="e">
        <f>F422/$F$315-1</f>
        <v>#DIV/0!</v>
      </c>
      <c r="G754" s="515"/>
      <c r="H754" s="515"/>
      <c r="I754" s="515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</row>
    <row r="755" spans="5:30" ht="15">
      <c r="E755" s="1" t="s">
        <v>741</v>
      </c>
      <c r="F755" s="515" t="e">
        <f>F428/$F$321-1</f>
        <v>#DIV/0!</v>
      </c>
      <c r="G755" s="515"/>
      <c r="H755" s="515"/>
      <c r="I755" s="515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</row>
    <row r="756" spans="5:30" ht="15">
      <c r="E756" s="1" t="s">
        <v>739</v>
      </c>
      <c r="F756" s="515" t="e">
        <f>F434/$F$327-1</f>
        <v>#DIV/0!</v>
      </c>
      <c r="G756" s="515"/>
      <c r="H756" s="515"/>
      <c r="I756" s="515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</row>
    <row r="757" spans="5:30" ht="15">
      <c r="E757" s="1" t="s">
        <v>740</v>
      </c>
      <c r="F757" s="515" t="e">
        <f>F440/$F$333-1</f>
        <v>#DIV/0!</v>
      </c>
      <c r="G757" s="515"/>
      <c r="H757" s="515"/>
      <c r="I757" s="515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</row>
    <row r="758" spans="5:30" ht="15">
      <c r="E758" s="1" t="s">
        <v>199</v>
      </c>
      <c r="F758" s="515" t="e">
        <f>F446/$F$339-1</f>
        <v>#DIV/0!</v>
      </c>
      <c r="G758" s="515"/>
      <c r="H758" s="515"/>
      <c r="I758" s="515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</row>
    <row r="759" spans="5:30" ht="15">
      <c r="E759" s="1" t="s">
        <v>754</v>
      </c>
      <c r="F759" s="515" t="e">
        <f>F452/$F$345-1</f>
        <v>#DIV/0!</v>
      </c>
      <c r="G759" s="515"/>
      <c r="H759" s="515"/>
      <c r="I759" s="515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</row>
    <row r="760" spans="5:30" ht="15">
      <c r="E760" s="1" t="s">
        <v>755</v>
      </c>
      <c r="F760" s="515" t="e">
        <f>F458/$F$351-1</f>
        <v>#DIV/0!</v>
      </c>
      <c r="G760" s="515"/>
      <c r="H760" s="515"/>
      <c r="I760" s="515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</row>
    <row r="761" spans="5:30" ht="15">
      <c r="E761" s="1" t="s">
        <v>527</v>
      </c>
      <c r="F761" s="515" t="e">
        <f>F472/$F$365-1</f>
        <v>#REF!</v>
      </c>
      <c r="G761" s="515"/>
      <c r="H761" s="515"/>
      <c r="I761" s="515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</row>
    <row r="762" spans="5:30" ht="15">
      <c r="E762" s="1" t="s">
        <v>516</v>
      </c>
      <c r="F762" s="645" t="e">
        <f>(F465)/(F358)-1</f>
        <v>#DIV/0!</v>
      </c>
      <c r="G762" s="515"/>
      <c r="H762" s="515"/>
      <c r="I762" s="515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</row>
    <row r="763" spans="5:30" ht="15">
      <c r="E763" s="1" t="s">
        <v>517</v>
      </c>
      <c r="F763" s="549" t="e">
        <f>(F466)/(F359)-1</f>
        <v>#DIV/0!</v>
      </c>
      <c r="G763" s="515"/>
      <c r="H763" s="515"/>
      <c r="I763" s="515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</row>
    <row r="764" spans="5:30" ht="15">
      <c r="E764" s="1" t="s">
        <v>742</v>
      </c>
      <c r="F764" s="515" t="e">
        <f>F481/$F$374-1</f>
        <v>#DIV/0!</v>
      </c>
      <c r="G764" s="515"/>
      <c r="H764" s="515"/>
      <c r="I764" s="515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</row>
    <row r="765" spans="4:30" ht="15">
      <c r="D765" s="509" t="s">
        <v>14</v>
      </c>
      <c r="F765" s="528" t="e">
        <f>F485/$F$378-1</f>
        <v>#REF!</v>
      </c>
      <c r="G765" s="528"/>
      <c r="H765" s="528"/>
      <c r="I765" s="528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</row>
    <row r="766" spans="3:30" ht="15">
      <c r="C766" s="509"/>
      <c r="D766" s="1" t="s">
        <v>732</v>
      </c>
      <c r="F766" s="524" t="s">
        <v>346</v>
      </c>
      <c r="G766" s="524"/>
      <c r="H766" s="524"/>
      <c r="I766" s="524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</row>
    <row r="767" spans="3:30" ht="15">
      <c r="C767" s="509"/>
      <c r="D767" s="509" t="s">
        <v>15</v>
      </c>
      <c r="F767" s="528" t="e">
        <f>F489/$F$382-1</f>
        <v>#REF!</v>
      </c>
      <c r="G767" s="528"/>
      <c r="H767" s="528"/>
      <c r="I767" s="528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</row>
    <row r="768" spans="6:30" ht="15">
      <c r="F768" s="515"/>
      <c r="G768" s="515"/>
      <c r="H768" s="515"/>
      <c r="I768" s="515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</row>
    <row r="769" spans="3:30" ht="15">
      <c r="C769" s="509" t="s">
        <v>403</v>
      </c>
      <c r="F769" s="515"/>
      <c r="G769" s="515"/>
      <c r="H769" s="515"/>
      <c r="I769" s="515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</row>
    <row r="770" spans="4:30" ht="15">
      <c r="D770" s="1" t="s">
        <v>743</v>
      </c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</row>
    <row r="771" spans="5:30" ht="15">
      <c r="E771" s="1" t="s">
        <v>321</v>
      </c>
      <c r="F771" s="515"/>
      <c r="G771" s="515"/>
      <c r="H771" s="515"/>
      <c r="I771" s="515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</row>
    <row r="772" spans="5:30" ht="15">
      <c r="E772" s="1" t="s">
        <v>690</v>
      </c>
      <c r="F772" s="515"/>
      <c r="G772" s="515"/>
      <c r="H772" s="515"/>
      <c r="I772" s="515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</row>
    <row r="773" spans="5:30" ht="15">
      <c r="E773" s="1" t="s">
        <v>280</v>
      </c>
      <c r="F773" s="515"/>
      <c r="G773" s="515"/>
      <c r="H773" s="515"/>
      <c r="I773" s="515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</row>
    <row r="774" spans="5:30" ht="15">
      <c r="E774" s="1" t="s">
        <v>738</v>
      </c>
      <c r="F774" s="515"/>
      <c r="G774" s="515"/>
      <c r="H774" s="515"/>
      <c r="I774" s="515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</row>
    <row r="775" spans="5:30" ht="15">
      <c r="E775" s="1" t="s">
        <v>737</v>
      </c>
      <c r="F775" s="515"/>
      <c r="G775" s="515"/>
      <c r="H775" s="515"/>
      <c r="I775" s="515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</row>
    <row r="776" spans="5:30" ht="15">
      <c r="E776" s="1" t="s">
        <v>461</v>
      </c>
      <c r="F776" s="515"/>
      <c r="G776" s="515"/>
      <c r="H776" s="515"/>
      <c r="I776" s="515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</row>
    <row r="777" spans="5:30" ht="15">
      <c r="E777" s="1" t="s">
        <v>462</v>
      </c>
      <c r="F777" s="515"/>
      <c r="G777" s="515"/>
      <c r="H777" s="515"/>
      <c r="I777" s="515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</row>
    <row r="778" spans="5:30" ht="15">
      <c r="E778" s="1" t="s">
        <v>741</v>
      </c>
      <c r="F778" s="515"/>
      <c r="G778" s="515"/>
      <c r="H778" s="515"/>
      <c r="I778" s="515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</row>
    <row r="779" spans="5:30" ht="15">
      <c r="E779" s="1" t="s">
        <v>739</v>
      </c>
      <c r="F779" s="515"/>
      <c r="G779" s="515"/>
      <c r="H779" s="515"/>
      <c r="I779" s="515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</row>
    <row r="780" spans="5:30" ht="15">
      <c r="E780" s="1" t="s">
        <v>740</v>
      </c>
      <c r="F780" s="515"/>
      <c r="G780" s="515"/>
      <c r="H780" s="515"/>
      <c r="I780" s="515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</row>
    <row r="781" spans="5:30" ht="15">
      <c r="E781" s="1" t="s">
        <v>199</v>
      </c>
      <c r="F781" s="515"/>
      <c r="G781" s="515"/>
      <c r="H781" s="515"/>
      <c r="I781" s="515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</row>
    <row r="782" spans="5:30" ht="15">
      <c r="E782" s="1" t="s">
        <v>754</v>
      </c>
      <c r="F782" s="515"/>
      <c r="G782" s="515"/>
      <c r="H782" s="515"/>
      <c r="I782" s="515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</row>
    <row r="783" spans="5:30" ht="15">
      <c r="E783" s="1" t="s">
        <v>755</v>
      </c>
      <c r="F783" s="515"/>
      <c r="G783" s="515"/>
      <c r="H783" s="515"/>
      <c r="I783" s="515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</row>
    <row r="784" spans="5:30" ht="15">
      <c r="E784" s="1" t="s">
        <v>527</v>
      </c>
      <c r="F784" s="515"/>
      <c r="G784" s="515"/>
      <c r="H784" s="515"/>
      <c r="I784" s="515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</row>
    <row r="785" spans="5:30" ht="15">
      <c r="E785" s="1" t="s">
        <v>516</v>
      </c>
      <c r="F785" s="645"/>
      <c r="G785" s="515"/>
      <c r="H785" s="515"/>
      <c r="I785" s="515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</row>
    <row r="786" spans="5:30" ht="15">
      <c r="E786" s="1" t="s">
        <v>517</v>
      </c>
      <c r="F786" s="549"/>
      <c r="G786" s="515"/>
      <c r="H786" s="515"/>
      <c r="I786" s="515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</row>
    <row r="787" spans="5:30" ht="15">
      <c r="E787" s="1" t="s">
        <v>742</v>
      </c>
      <c r="F787" s="515"/>
      <c r="G787" s="515"/>
      <c r="H787" s="515"/>
      <c r="I787" s="515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</row>
    <row r="788" spans="5:30" ht="15">
      <c r="E788" s="1" t="s">
        <v>727</v>
      </c>
      <c r="F788" s="524"/>
      <c r="G788" s="524"/>
      <c r="H788" s="524"/>
      <c r="I788" s="524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</row>
    <row r="789" spans="4:30" ht="15">
      <c r="D789" s="509" t="s">
        <v>54</v>
      </c>
      <c r="F789" s="528"/>
      <c r="G789" s="528"/>
      <c r="H789" s="528"/>
      <c r="I789" s="528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</row>
    <row r="790" spans="4:30" ht="15">
      <c r="D790" s="1" t="s">
        <v>732</v>
      </c>
      <c r="F790" s="524"/>
      <c r="G790" s="524"/>
      <c r="H790" s="524"/>
      <c r="I790" s="524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</row>
    <row r="791" spans="4:30" ht="15">
      <c r="D791" s="509" t="s">
        <v>12</v>
      </c>
      <c r="F791" s="528"/>
      <c r="G791" s="528"/>
      <c r="H791" s="528"/>
      <c r="I791" s="528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</row>
    <row r="792" spans="6:30" ht="15">
      <c r="F792" s="515"/>
      <c r="G792" s="515"/>
      <c r="H792" s="515"/>
      <c r="I792" s="515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</row>
    <row r="793" spans="3:30" ht="15">
      <c r="C793" s="509" t="s">
        <v>404</v>
      </c>
      <c r="F793" s="515"/>
      <c r="G793" s="515"/>
      <c r="H793" s="515"/>
      <c r="I793" s="515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</row>
    <row r="794" spans="4:30" ht="15">
      <c r="D794" s="1" t="s">
        <v>743</v>
      </c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</row>
    <row r="795" spans="5:30" ht="15">
      <c r="E795" s="1" t="s">
        <v>321</v>
      </c>
      <c r="F795" s="515"/>
      <c r="G795" s="515"/>
      <c r="H795" s="515"/>
      <c r="I795" s="515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</row>
    <row r="796" spans="5:30" ht="15">
      <c r="E796" s="1" t="s">
        <v>690</v>
      </c>
      <c r="F796" s="515"/>
      <c r="G796" s="515"/>
      <c r="H796" s="515"/>
      <c r="I796" s="515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</row>
    <row r="797" spans="5:30" ht="15">
      <c r="E797" s="1" t="s">
        <v>280</v>
      </c>
      <c r="F797" s="515"/>
      <c r="G797" s="515"/>
      <c r="H797" s="515"/>
      <c r="I797" s="515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</row>
    <row r="798" spans="5:30" ht="15">
      <c r="E798" s="1" t="s">
        <v>738</v>
      </c>
      <c r="F798" s="515"/>
      <c r="G798" s="515"/>
      <c r="H798" s="515"/>
      <c r="I798" s="515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</row>
    <row r="799" spans="5:30" ht="15">
      <c r="E799" s="1" t="s">
        <v>737</v>
      </c>
      <c r="F799" s="515"/>
      <c r="G799" s="515"/>
      <c r="H799" s="515"/>
      <c r="I799" s="515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</row>
    <row r="800" spans="5:30" ht="15">
      <c r="E800" s="1" t="s">
        <v>461</v>
      </c>
      <c r="F800" s="515"/>
      <c r="G800" s="515"/>
      <c r="H800" s="515"/>
      <c r="I800" s="515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</row>
    <row r="801" spans="5:30" ht="15">
      <c r="E801" s="1" t="s">
        <v>462</v>
      </c>
      <c r="F801" s="515"/>
      <c r="G801" s="515"/>
      <c r="H801" s="515"/>
      <c r="I801" s="515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</row>
    <row r="802" spans="5:30" ht="15">
      <c r="E802" s="1" t="s">
        <v>741</v>
      </c>
      <c r="F802" s="515"/>
      <c r="G802" s="515"/>
      <c r="H802" s="515"/>
      <c r="I802" s="515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</row>
    <row r="803" spans="5:30" ht="15">
      <c r="E803" s="1" t="s">
        <v>739</v>
      </c>
      <c r="F803" s="515"/>
      <c r="G803" s="515"/>
      <c r="H803" s="515"/>
      <c r="I803" s="515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</row>
    <row r="804" spans="5:30" ht="15">
      <c r="E804" s="1" t="s">
        <v>740</v>
      </c>
      <c r="F804" s="515"/>
      <c r="G804" s="515"/>
      <c r="H804" s="515"/>
      <c r="I804" s="515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</row>
    <row r="805" spans="5:30" ht="15">
      <c r="E805" s="1" t="s">
        <v>199</v>
      </c>
      <c r="F805" s="515"/>
      <c r="G805" s="515"/>
      <c r="H805" s="515"/>
      <c r="I805" s="515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</row>
    <row r="806" spans="5:30" ht="15">
      <c r="E806" s="1" t="s">
        <v>754</v>
      </c>
      <c r="F806" s="515"/>
      <c r="G806" s="515"/>
      <c r="H806" s="515"/>
      <c r="I806" s="515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</row>
    <row r="807" spans="5:30" ht="15">
      <c r="E807" s="1" t="s">
        <v>755</v>
      </c>
      <c r="F807" s="515"/>
      <c r="G807" s="515"/>
      <c r="H807" s="515"/>
      <c r="I807" s="515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</row>
    <row r="808" spans="5:30" ht="15">
      <c r="E808" s="1" t="s">
        <v>527</v>
      </c>
      <c r="F808" s="515"/>
      <c r="G808" s="515"/>
      <c r="H808" s="515"/>
      <c r="I808" s="515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</row>
    <row r="809" spans="5:30" ht="15">
      <c r="E809" s="1" t="s">
        <v>516</v>
      </c>
      <c r="F809" s="515"/>
      <c r="G809" s="515"/>
      <c r="H809" s="515"/>
      <c r="I809" s="515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</row>
    <row r="810" spans="5:30" ht="15">
      <c r="E810" s="1" t="s">
        <v>517</v>
      </c>
      <c r="F810" s="515"/>
      <c r="G810" s="515"/>
      <c r="H810" s="515"/>
      <c r="I810" s="515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</row>
    <row r="811" spans="5:30" ht="15">
      <c r="E811" s="1" t="s">
        <v>742</v>
      </c>
      <c r="F811" s="515"/>
      <c r="G811" s="515"/>
      <c r="H811" s="515"/>
      <c r="I811" s="515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</row>
    <row r="812" spans="5:30" ht="15">
      <c r="E812" s="1" t="s">
        <v>727</v>
      </c>
      <c r="F812" s="524"/>
      <c r="G812" s="524"/>
      <c r="H812" s="524"/>
      <c r="I812" s="524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</row>
    <row r="813" spans="4:30" ht="15">
      <c r="D813" s="509" t="s">
        <v>53</v>
      </c>
      <c r="F813" s="528"/>
      <c r="G813" s="528"/>
      <c r="H813" s="528"/>
      <c r="I813" s="528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</row>
    <row r="814" spans="4:30" ht="15">
      <c r="D814" s="1" t="s">
        <v>732</v>
      </c>
      <c r="F814" s="524"/>
      <c r="G814" s="524"/>
      <c r="H814" s="524"/>
      <c r="I814" s="524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</row>
    <row r="815" spans="4:30" ht="15">
      <c r="D815" s="509" t="s">
        <v>11</v>
      </c>
      <c r="F815" s="528"/>
      <c r="G815" s="528"/>
      <c r="H815" s="528"/>
      <c r="I815" s="528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</row>
    <row r="816" spans="4:30" ht="15">
      <c r="D816" s="509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</row>
    <row r="817" spans="2:30" ht="15">
      <c r="B817" s="514" t="s">
        <v>51</v>
      </c>
      <c r="F817" s="513"/>
      <c r="G817" s="513"/>
      <c r="H817" s="513"/>
      <c r="I817" s="513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</row>
    <row r="818" spans="3:30" ht="15">
      <c r="C818" s="1" t="s">
        <v>321</v>
      </c>
      <c r="F818" s="515" t="e">
        <f>F279/$F$382</f>
        <v>#REF!</v>
      </c>
      <c r="G818" s="515"/>
      <c r="H818" s="515"/>
      <c r="I818" s="515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</row>
    <row r="819" spans="3:30" ht="15">
      <c r="C819" s="1" t="s">
        <v>690</v>
      </c>
      <c r="F819" s="515" t="e">
        <f>F285/$F$382</f>
        <v>#REF!</v>
      </c>
      <c r="G819" s="515"/>
      <c r="H819" s="515"/>
      <c r="I819" s="515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</row>
    <row r="820" spans="3:30" ht="15">
      <c r="C820" s="1" t="s">
        <v>280</v>
      </c>
      <c r="F820" s="515" t="e">
        <f>F291/$F$382</f>
        <v>#REF!</v>
      </c>
      <c r="G820" s="515"/>
      <c r="H820" s="515"/>
      <c r="I820" s="515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</row>
    <row r="821" spans="3:30" ht="15">
      <c r="C821" s="1" t="s">
        <v>738</v>
      </c>
      <c r="F821" s="515" t="e">
        <f>F297/$F$382</f>
        <v>#REF!</v>
      </c>
      <c r="G821" s="515"/>
      <c r="H821" s="515"/>
      <c r="I821" s="515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</row>
    <row r="822" spans="3:30" ht="15">
      <c r="C822" s="1" t="s">
        <v>737</v>
      </c>
      <c r="F822" s="515" t="e">
        <f>F303/$F$382</f>
        <v>#REF!</v>
      </c>
      <c r="G822" s="515"/>
      <c r="H822" s="515"/>
      <c r="I822" s="515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</row>
    <row r="823" spans="3:30" ht="15">
      <c r="C823" s="1" t="s">
        <v>461</v>
      </c>
      <c r="F823" s="515" t="e">
        <f>F309/$F$382</f>
        <v>#REF!</v>
      </c>
      <c r="G823" s="515"/>
      <c r="H823" s="515"/>
      <c r="I823" s="515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</row>
    <row r="824" spans="3:30" ht="15">
      <c r="C824" s="1" t="s">
        <v>462</v>
      </c>
      <c r="F824" s="515" t="e">
        <f>F315/$F$382</f>
        <v>#REF!</v>
      </c>
      <c r="G824" s="515"/>
      <c r="H824" s="515"/>
      <c r="I824" s="515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</row>
    <row r="825" spans="3:30" ht="15">
      <c r="C825" s="1" t="s">
        <v>741</v>
      </c>
      <c r="F825" s="515" t="e">
        <f>F321/$F$382</f>
        <v>#REF!</v>
      </c>
      <c r="G825" s="515"/>
      <c r="H825" s="515"/>
      <c r="I825" s="515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</row>
    <row r="826" spans="3:30" ht="15">
      <c r="C826" s="1" t="s">
        <v>739</v>
      </c>
      <c r="F826" s="515" t="e">
        <f>F327/$F$382</f>
        <v>#REF!</v>
      </c>
      <c r="G826" s="515"/>
      <c r="H826" s="515"/>
      <c r="I826" s="515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</row>
    <row r="827" spans="3:30" ht="15">
      <c r="C827" s="1" t="s">
        <v>740</v>
      </c>
      <c r="F827" s="515" t="e">
        <f>F333/$F$382</f>
        <v>#REF!</v>
      </c>
      <c r="G827" s="515"/>
      <c r="H827" s="515"/>
      <c r="I827" s="515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</row>
    <row r="828" spans="3:30" ht="15">
      <c r="C828" s="1" t="s">
        <v>199</v>
      </c>
      <c r="F828" s="515" t="e">
        <f>F339/$F$382</f>
        <v>#REF!</v>
      </c>
      <c r="G828" s="515"/>
      <c r="H828" s="515"/>
      <c r="I828" s="515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</row>
    <row r="829" spans="3:30" ht="15">
      <c r="C829" s="1" t="s">
        <v>754</v>
      </c>
      <c r="F829" s="515" t="e">
        <f>F345/$F$382</f>
        <v>#REF!</v>
      </c>
      <c r="G829" s="515"/>
      <c r="H829" s="515"/>
      <c r="I829" s="515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</row>
    <row r="830" spans="3:30" ht="15">
      <c r="C830" s="1" t="s">
        <v>755</v>
      </c>
      <c r="F830" s="515" t="e">
        <f>F351/$F$382</f>
        <v>#REF!</v>
      </c>
      <c r="G830" s="515"/>
      <c r="H830" s="515"/>
      <c r="I830" s="515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</row>
    <row r="831" spans="3:30" ht="15">
      <c r="C831" s="1" t="s">
        <v>527</v>
      </c>
      <c r="F831" s="515" t="e">
        <f>F365/$F$382</f>
        <v>#REF!</v>
      </c>
      <c r="G831" s="515"/>
      <c r="H831" s="515"/>
      <c r="I831" s="515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</row>
    <row r="832" spans="3:30" ht="15">
      <c r="C832" s="1" t="s">
        <v>516</v>
      </c>
      <c r="F832" s="515" t="e">
        <f>F358/$F$382</f>
        <v>#REF!</v>
      </c>
      <c r="G832" s="515"/>
      <c r="H832" s="515"/>
      <c r="I832" s="515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</row>
    <row r="833" spans="3:30" ht="15">
      <c r="C833" s="1" t="s">
        <v>517</v>
      </c>
      <c r="F833" s="515" t="e">
        <f>F359/$F$382</f>
        <v>#REF!</v>
      </c>
      <c r="G833" s="515"/>
      <c r="H833" s="515"/>
      <c r="I833" s="515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</row>
    <row r="834" spans="3:30" ht="15">
      <c r="C834" s="1" t="s">
        <v>742</v>
      </c>
      <c r="F834" s="515" t="e">
        <f>F374/$F$382</f>
        <v>#REF!</v>
      </c>
      <c r="G834" s="515"/>
      <c r="H834" s="515"/>
      <c r="I834" s="515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</row>
    <row r="835" spans="3:30" ht="15">
      <c r="C835" s="1" t="s">
        <v>727</v>
      </c>
      <c r="F835" s="524" t="s">
        <v>346</v>
      </c>
      <c r="G835" s="524"/>
      <c r="H835" s="524"/>
      <c r="I835" s="524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</row>
    <row r="836" spans="3:30" ht="15">
      <c r="C836" s="1" t="s">
        <v>732</v>
      </c>
      <c r="F836" s="524" t="s">
        <v>346</v>
      </c>
      <c r="G836" s="524"/>
      <c r="H836" s="524"/>
      <c r="I836" s="524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</row>
    <row r="837" spans="3:30" ht="15">
      <c r="C837" s="509" t="s">
        <v>691</v>
      </c>
      <c r="F837" s="515" t="e">
        <f>SUM(F818:F821,F825,F828:F834)</f>
        <v>#REF!</v>
      </c>
      <c r="G837" s="515"/>
      <c r="H837" s="515"/>
      <c r="I837" s="515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</row>
    <row r="838" spans="6:30" ht="15">
      <c r="F838" s="513"/>
      <c r="G838" s="513"/>
      <c r="H838" s="513"/>
      <c r="I838" s="513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</row>
    <row r="839" spans="2:30" ht="15">
      <c r="B839" s="514" t="s">
        <v>52</v>
      </c>
      <c r="F839" s="513"/>
      <c r="G839" s="513"/>
      <c r="H839" s="513"/>
      <c r="I839" s="513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</row>
    <row r="840" spans="2:30" ht="15">
      <c r="B840" s="514"/>
      <c r="C840" s="509" t="s">
        <v>402</v>
      </c>
      <c r="F840" s="513"/>
      <c r="G840" s="513"/>
      <c r="H840" s="513"/>
      <c r="I840" s="513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</row>
    <row r="841" spans="2:30" ht="15">
      <c r="B841" s="514"/>
      <c r="C841" s="509"/>
      <c r="D841" s="1" t="s">
        <v>743</v>
      </c>
      <c r="F841" s="515"/>
      <c r="G841" s="515"/>
      <c r="H841" s="515"/>
      <c r="I841" s="515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</row>
    <row r="842" spans="2:30" ht="15">
      <c r="B842" s="514"/>
      <c r="E842" s="1" t="s">
        <v>321</v>
      </c>
      <c r="F842" s="515" t="e">
        <f>F748*$F$818</f>
        <v>#DIV/0!</v>
      </c>
      <c r="G842" s="515"/>
      <c r="H842" s="515"/>
      <c r="I842" s="515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</row>
    <row r="843" spans="2:30" ht="15">
      <c r="B843" s="514"/>
      <c r="E843" s="1" t="s">
        <v>690</v>
      </c>
      <c r="F843" s="515" t="e">
        <f>F749*$F$819</f>
        <v>#DIV/0!</v>
      </c>
      <c r="G843" s="515"/>
      <c r="H843" s="515"/>
      <c r="I843" s="515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</row>
    <row r="844" spans="2:30" ht="15">
      <c r="B844" s="514"/>
      <c r="E844" s="1" t="s">
        <v>280</v>
      </c>
      <c r="F844" s="515" t="e">
        <f>F750*$F$820</f>
        <v>#DIV/0!</v>
      </c>
      <c r="G844" s="515"/>
      <c r="H844" s="515"/>
      <c r="I844" s="515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</row>
    <row r="845" spans="2:30" ht="15">
      <c r="B845" s="514"/>
      <c r="E845" s="1" t="s">
        <v>738</v>
      </c>
      <c r="F845" s="515" t="e">
        <f>F751*$F$821</f>
        <v>#DIV/0!</v>
      </c>
      <c r="G845" s="515"/>
      <c r="H845" s="515"/>
      <c r="I845" s="515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</row>
    <row r="846" spans="2:30" ht="15">
      <c r="B846" s="514"/>
      <c r="E846" s="1" t="s">
        <v>737</v>
      </c>
      <c r="F846" s="515" t="e">
        <f>F752*$F$822</f>
        <v>#DIV/0!</v>
      </c>
      <c r="G846" s="515"/>
      <c r="H846" s="515"/>
      <c r="I846" s="515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</row>
    <row r="847" spans="2:30" ht="15">
      <c r="B847" s="514"/>
      <c r="E847" s="1" t="s">
        <v>461</v>
      </c>
      <c r="F847" s="515" t="e">
        <f>F753*$F$823</f>
        <v>#DIV/0!</v>
      </c>
      <c r="G847" s="515"/>
      <c r="H847" s="515"/>
      <c r="I847" s="515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</row>
    <row r="848" spans="2:30" ht="15">
      <c r="B848" s="514"/>
      <c r="E848" s="1" t="s">
        <v>462</v>
      </c>
      <c r="F848" s="515" t="e">
        <f>F754*$F$824</f>
        <v>#DIV/0!</v>
      </c>
      <c r="G848" s="515"/>
      <c r="H848" s="515"/>
      <c r="I848" s="515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</row>
    <row r="849" spans="2:30" ht="15">
      <c r="B849" s="514"/>
      <c r="E849" s="1" t="s">
        <v>741</v>
      </c>
      <c r="F849" s="515" t="e">
        <f>F755*$F$825</f>
        <v>#DIV/0!</v>
      </c>
      <c r="G849" s="515"/>
      <c r="H849" s="515"/>
      <c r="I849" s="515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</row>
    <row r="850" spans="2:30" ht="15">
      <c r="B850" s="514"/>
      <c r="E850" s="1" t="s">
        <v>739</v>
      </c>
      <c r="F850" s="515" t="e">
        <f>F756*$F$826</f>
        <v>#DIV/0!</v>
      </c>
      <c r="G850" s="515"/>
      <c r="H850" s="515"/>
      <c r="I850" s="515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</row>
    <row r="851" spans="2:30" ht="15">
      <c r="B851" s="514"/>
      <c r="E851" s="1" t="s">
        <v>740</v>
      </c>
      <c r="F851" s="515" t="e">
        <f>F757*$F$827</f>
        <v>#DIV/0!</v>
      </c>
      <c r="G851" s="515"/>
      <c r="H851" s="515"/>
      <c r="I851" s="515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</row>
    <row r="852" spans="2:30" ht="15">
      <c r="B852" s="514"/>
      <c r="E852" s="1" t="s">
        <v>199</v>
      </c>
      <c r="F852" s="515" t="e">
        <f>F758*$F$828</f>
        <v>#DIV/0!</v>
      </c>
      <c r="G852" s="515"/>
      <c r="H852" s="515"/>
      <c r="I852" s="515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</row>
    <row r="853" spans="2:30" ht="15">
      <c r="B853" s="514"/>
      <c r="E853" s="1" t="s">
        <v>754</v>
      </c>
      <c r="F853" s="515" t="e">
        <f>F759*$F$829</f>
        <v>#DIV/0!</v>
      </c>
      <c r="G853" s="515"/>
      <c r="H853" s="515"/>
      <c r="I853" s="515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</row>
    <row r="854" spans="2:30" ht="15">
      <c r="B854" s="514"/>
      <c r="E854" s="1" t="s">
        <v>755</v>
      </c>
      <c r="F854" s="515" t="e">
        <f>F760*$F$830</f>
        <v>#DIV/0!</v>
      </c>
      <c r="G854" s="515"/>
      <c r="H854" s="515"/>
      <c r="I854" s="515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</row>
    <row r="855" spans="2:30" ht="15">
      <c r="B855" s="514"/>
      <c r="E855" s="1" t="s">
        <v>527</v>
      </c>
      <c r="F855" s="515" t="e">
        <f>F761*$F$831</f>
        <v>#REF!</v>
      </c>
      <c r="G855" s="515"/>
      <c r="H855" s="515"/>
      <c r="I855" s="515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</row>
    <row r="856" spans="2:30" ht="15">
      <c r="B856" s="514"/>
      <c r="E856" s="1" t="s">
        <v>516</v>
      </c>
      <c r="F856" s="515" t="e">
        <f>F762*F832</f>
        <v>#DIV/0!</v>
      </c>
      <c r="G856" s="515"/>
      <c r="H856" s="515"/>
      <c r="I856" s="515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</row>
    <row r="857" spans="2:30" ht="15">
      <c r="B857" s="514"/>
      <c r="E857" s="1" t="s">
        <v>517</v>
      </c>
      <c r="F857" s="515" t="e">
        <f>F763*F833</f>
        <v>#DIV/0!</v>
      </c>
      <c r="G857" s="515"/>
      <c r="H857" s="515"/>
      <c r="I857" s="515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</row>
    <row r="858" spans="2:30" ht="15">
      <c r="B858" s="514"/>
      <c r="E858" s="1" t="s">
        <v>742</v>
      </c>
      <c r="F858" s="515" t="e">
        <f>F764*$F$834</f>
        <v>#DIV/0!</v>
      </c>
      <c r="G858" s="515"/>
      <c r="H858" s="515"/>
      <c r="I858" s="515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</row>
    <row r="859" spans="2:30" ht="15">
      <c r="B859" s="514"/>
      <c r="D859" s="509" t="s">
        <v>269</v>
      </c>
      <c r="F859" s="515" t="e">
        <f>SUM(F842:F845,F849,F852:F858)</f>
        <v>#DIV/0!</v>
      </c>
      <c r="G859" s="528"/>
      <c r="H859" s="528"/>
      <c r="I859" s="528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</row>
    <row r="860" spans="2:30" ht="15">
      <c r="B860" s="514"/>
      <c r="C860" s="509"/>
      <c r="D860" s="1" t="s">
        <v>732</v>
      </c>
      <c r="F860" s="515" t="e">
        <f>F487/$F$382</f>
        <v>#REF!</v>
      </c>
      <c r="G860" s="515"/>
      <c r="H860" s="515"/>
      <c r="I860" s="515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</row>
    <row r="861" spans="2:30" ht="15">
      <c r="B861" s="514"/>
      <c r="C861" s="509"/>
      <c r="D861" s="509" t="s">
        <v>13</v>
      </c>
      <c r="F861" s="528" t="e">
        <f>F859+F860</f>
        <v>#DIV/0!</v>
      </c>
      <c r="G861" s="528"/>
      <c r="H861" s="528"/>
      <c r="I861" s="528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</row>
    <row r="862" spans="2:30" ht="15">
      <c r="B862" s="514"/>
      <c r="F862" s="515"/>
      <c r="G862" s="515"/>
      <c r="H862" s="515"/>
      <c r="I862" s="515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</row>
    <row r="863" spans="2:30" ht="15">
      <c r="B863" s="514"/>
      <c r="C863" s="509" t="s">
        <v>403</v>
      </c>
      <c r="F863" s="515"/>
      <c r="G863" s="515"/>
      <c r="H863" s="515"/>
      <c r="I863" s="515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</row>
    <row r="864" spans="2:30" ht="15">
      <c r="B864" s="514"/>
      <c r="D864" s="1" t="s">
        <v>743</v>
      </c>
      <c r="F864" s="515"/>
      <c r="G864" s="515"/>
      <c r="H864" s="515"/>
      <c r="I864" s="515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</row>
    <row r="865" spans="2:30" ht="15">
      <c r="B865" s="514"/>
      <c r="E865" s="1" t="s">
        <v>321</v>
      </c>
      <c r="F865" s="515"/>
      <c r="G865" s="515"/>
      <c r="H865" s="515"/>
      <c r="I865" s="515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</row>
    <row r="866" spans="2:30" ht="15">
      <c r="B866" s="514"/>
      <c r="E866" s="1" t="s">
        <v>690</v>
      </c>
      <c r="F866" s="515"/>
      <c r="G866" s="515"/>
      <c r="H866" s="515"/>
      <c r="I866" s="515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</row>
    <row r="867" spans="2:30" ht="15">
      <c r="B867" s="514"/>
      <c r="E867" s="1" t="s">
        <v>280</v>
      </c>
      <c r="F867" s="515"/>
      <c r="G867" s="515"/>
      <c r="H867" s="515"/>
      <c r="I867" s="515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</row>
    <row r="868" spans="2:30" ht="15">
      <c r="B868" s="514"/>
      <c r="E868" s="1" t="s">
        <v>738</v>
      </c>
      <c r="F868" s="515"/>
      <c r="G868" s="515"/>
      <c r="H868" s="515"/>
      <c r="I868" s="515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</row>
    <row r="869" spans="2:30" ht="15">
      <c r="B869" s="514"/>
      <c r="E869" s="1" t="s">
        <v>737</v>
      </c>
      <c r="F869" s="515"/>
      <c r="G869" s="515"/>
      <c r="H869" s="515"/>
      <c r="I869" s="515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</row>
    <row r="870" spans="2:30" ht="15">
      <c r="B870" s="514"/>
      <c r="E870" s="1" t="s">
        <v>461</v>
      </c>
      <c r="F870" s="515"/>
      <c r="G870" s="515"/>
      <c r="H870" s="515"/>
      <c r="I870" s="515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</row>
    <row r="871" spans="2:30" ht="15">
      <c r="B871" s="514"/>
      <c r="E871" s="1" t="s">
        <v>462</v>
      </c>
      <c r="F871" s="515"/>
      <c r="G871" s="515"/>
      <c r="H871" s="515"/>
      <c r="I871" s="515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</row>
    <row r="872" spans="2:30" ht="15">
      <c r="B872" s="514"/>
      <c r="E872" s="1" t="s">
        <v>741</v>
      </c>
      <c r="F872" s="515"/>
      <c r="G872" s="515"/>
      <c r="H872" s="515"/>
      <c r="I872" s="515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</row>
    <row r="873" spans="2:30" ht="15">
      <c r="B873" s="514"/>
      <c r="E873" s="1" t="s">
        <v>739</v>
      </c>
      <c r="F873" s="515"/>
      <c r="G873" s="515"/>
      <c r="H873" s="515"/>
      <c r="I873" s="515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</row>
    <row r="874" spans="2:30" ht="15">
      <c r="B874" s="514"/>
      <c r="E874" s="1" t="s">
        <v>740</v>
      </c>
      <c r="F874" s="515"/>
      <c r="G874" s="515"/>
      <c r="H874" s="515"/>
      <c r="I874" s="515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</row>
    <row r="875" spans="2:30" ht="15">
      <c r="B875" s="514"/>
      <c r="E875" s="1" t="s">
        <v>199</v>
      </c>
      <c r="F875" s="515"/>
      <c r="G875" s="515"/>
      <c r="H875" s="515"/>
      <c r="I875" s="515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</row>
    <row r="876" spans="2:30" ht="15">
      <c r="B876" s="514"/>
      <c r="E876" s="1" t="s">
        <v>754</v>
      </c>
      <c r="F876" s="515"/>
      <c r="G876" s="515"/>
      <c r="H876" s="515"/>
      <c r="I876" s="515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</row>
    <row r="877" spans="2:30" ht="15">
      <c r="B877" s="514"/>
      <c r="E877" s="1" t="s">
        <v>755</v>
      </c>
      <c r="F877" s="515"/>
      <c r="G877" s="515"/>
      <c r="H877" s="515"/>
      <c r="I877" s="515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</row>
    <row r="878" spans="2:30" ht="15">
      <c r="B878" s="514"/>
      <c r="E878" s="1" t="s">
        <v>527</v>
      </c>
      <c r="F878" s="606"/>
      <c r="G878" s="515"/>
      <c r="H878" s="515"/>
      <c r="I878" s="515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</row>
    <row r="879" spans="2:30" ht="15">
      <c r="B879" s="514"/>
      <c r="E879" s="1" t="s">
        <v>516</v>
      </c>
      <c r="F879" s="515"/>
      <c r="G879" s="515"/>
      <c r="H879" s="515"/>
      <c r="I879" s="515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</row>
    <row r="880" spans="2:30" ht="15">
      <c r="B880" s="514"/>
      <c r="E880" s="1" t="s">
        <v>517</v>
      </c>
      <c r="F880" s="515"/>
      <c r="G880" s="515"/>
      <c r="H880" s="515"/>
      <c r="I880" s="515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</row>
    <row r="881" spans="2:30" ht="15">
      <c r="B881" s="514"/>
      <c r="E881" s="1" t="s">
        <v>742</v>
      </c>
      <c r="F881" s="515"/>
      <c r="G881" s="515"/>
      <c r="H881" s="515"/>
      <c r="I881" s="515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</row>
    <row r="882" spans="2:30" ht="15">
      <c r="B882" s="514"/>
      <c r="E882" s="1" t="s">
        <v>727</v>
      </c>
      <c r="F882" s="515"/>
      <c r="G882" s="515"/>
      <c r="H882" s="515"/>
      <c r="I882" s="515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</row>
    <row r="883" spans="2:30" ht="15">
      <c r="B883" s="514"/>
      <c r="D883" s="509" t="s">
        <v>54</v>
      </c>
      <c r="F883" s="528"/>
      <c r="G883" s="528"/>
      <c r="H883" s="528"/>
      <c r="I883" s="528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</row>
    <row r="884" spans="2:30" ht="15">
      <c r="B884" s="514"/>
      <c r="D884" s="1" t="s">
        <v>732</v>
      </c>
      <c r="F884" s="515"/>
      <c r="G884" s="515"/>
      <c r="H884" s="515"/>
      <c r="I884" s="515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</row>
    <row r="885" spans="2:30" ht="15">
      <c r="B885" s="514"/>
      <c r="D885" s="509" t="s">
        <v>12</v>
      </c>
      <c r="F885" s="528"/>
      <c r="G885" s="528"/>
      <c r="H885" s="528"/>
      <c r="I885" s="528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</row>
    <row r="886" spans="2:30" ht="15">
      <c r="B886" s="514"/>
      <c r="F886" s="515"/>
      <c r="G886" s="515"/>
      <c r="H886" s="515"/>
      <c r="I886" s="515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</row>
    <row r="887" spans="2:30" ht="15">
      <c r="B887" s="514"/>
      <c r="C887" s="509" t="s">
        <v>404</v>
      </c>
      <c r="F887" s="515"/>
      <c r="G887" s="515"/>
      <c r="H887" s="515"/>
      <c r="I887" s="515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</row>
    <row r="888" spans="2:30" ht="15">
      <c r="B888" s="514"/>
      <c r="D888" s="1" t="s">
        <v>743</v>
      </c>
      <c r="F888" s="515"/>
      <c r="G888" s="515"/>
      <c r="H888" s="515"/>
      <c r="I888" s="515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</row>
    <row r="889" spans="2:30" ht="15">
      <c r="B889" s="514"/>
      <c r="E889" s="1" t="s">
        <v>321</v>
      </c>
      <c r="F889" s="515"/>
      <c r="G889" s="515"/>
      <c r="H889" s="515"/>
      <c r="I889" s="515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</row>
    <row r="890" spans="2:30" ht="15">
      <c r="B890" s="514"/>
      <c r="E890" s="1" t="s">
        <v>690</v>
      </c>
      <c r="F890" s="515"/>
      <c r="G890" s="515"/>
      <c r="H890" s="515"/>
      <c r="I890" s="515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</row>
    <row r="891" spans="2:30" ht="15">
      <c r="B891" s="514"/>
      <c r="E891" s="1" t="s">
        <v>280</v>
      </c>
      <c r="F891" s="515"/>
      <c r="G891" s="515"/>
      <c r="H891" s="515"/>
      <c r="I891" s="515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</row>
    <row r="892" spans="2:30" ht="15">
      <c r="B892" s="514"/>
      <c r="E892" s="1" t="s">
        <v>738</v>
      </c>
      <c r="F892" s="515"/>
      <c r="G892" s="515"/>
      <c r="H892" s="515"/>
      <c r="I892" s="515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</row>
    <row r="893" spans="2:30" ht="15">
      <c r="B893" s="514"/>
      <c r="E893" s="1" t="s">
        <v>737</v>
      </c>
      <c r="F893" s="515"/>
      <c r="G893" s="515"/>
      <c r="H893" s="515"/>
      <c r="I893" s="515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</row>
    <row r="894" spans="2:30" ht="15">
      <c r="B894" s="514"/>
      <c r="E894" s="1" t="s">
        <v>461</v>
      </c>
      <c r="F894" s="515"/>
      <c r="G894" s="515"/>
      <c r="H894" s="515"/>
      <c r="I894" s="515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</row>
    <row r="895" spans="2:30" ht="15">
      <c r="B895" s="514"/>
      <c r="E895" s="1" t="s">
        <v>462</v>
      </c>
      <c r="F895" s="515"/>
      <c r="G895" s="515"/>
      <c r="H895" s="515"/>
      <c r="I895" s="515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</row>
    <row r="896" spans="2:30" ht="15">
      <c r="B896" s="514"/>
      <c r="E896" s="1" t="s">
        <v>741</v>
      </c>
      <c r="F896" s="515"/>
      <c r="G896" s="515"/>
      <c r="H896" s="515"/>
      <c r="I896" s="515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</row>
    <row r="897" spans="2:30" ht="15">
      <c r="B897" s="514"/>
      <c r="E897" s="1" t="s">
        <v>739</v>
      </c>
      <c r="F897" s="515"/>
      <c r="G897" s="515"/>
      <c r="H897" s="515"/>
      <c r="I897" s="515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</row>
    <row r="898" spans="2:30" ht="15">
      <c r="B898" s="514"/>
      <c r="E898" s="1" t="s">
        <v>740</v>
      </c>
      <c r="F898" s="515"/>
      <c r="G898" s="515"/>
      <c r="H898" s="515"/>
      <c r="I898" s="515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</row>
    <row r="899" spans="2:30" ht="15">
      <c r="B899" s="514"/>
      <c r="E899" s="1" t="s">
        <v>199</v>
      </c>
      <c r="F899" s="515"/>
      <c r="G899" s="515"/>
      <c r="H899" s="515"/>
      <c r="I899" s="515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</row>
    <row r="900" spans="2:30" ht="15">
      <c r="B900" s="514"/>
      <c r="E900" s="1" t="s">
        <v>754</v>
      </c>
      <c r="F900" s="515"/>
      <c r="G900" s="515"/>
      <c r="H900" s="515"/>
      <c r="I900" s="515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</row>
    <row r="901" spans="2:30" ht="15">
      <c r="B901" s="514"/>
      <c r="E901" s="1" t="s">
        <v>755</v>
      </c>
      <c r="F901" s="515"/>
      <c r="G901" s="515"/>
      <c r="H901" s="515"/>
      <c r="I901" s="515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</row>
    <row r="902" spans="2:30" ht="15">
      <c r="B902" s="514"/>
      <c r="E902" s="1" t="s">
        <v>527</v>
      </c>
      <c r="F902" s="515"/>
      <c r="G902" s="515"/>
      <c r="H902" s="515"/>
      <c r="I902" s="515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</row>
    <row r="903" spans="2:30" ht="15">
      <c r="B903" s="514"/>
      <c r="E903" s="1" t="s">
        <v>516</v>
      </c>
      <c r="F903" s="515"/>
      <c r="G903" s="515"/>
      <c r="H903" s="515"/>
      <c r="I903" s="515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</row>
    <row r="904" spans="2:30" ht="15">
      <c r="B904" s="514"/>
      <c r="E904" s="1" t="s">
        <v>517</v>
      </c>
      <c r="F904" s="515"/>
      <c r="G904" s="515"/>
      <c r="H904" s="515"/>
      <c r="I904" s="515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</row>
    <row r="905" spans="2:30" ht="15">
      <c r="B905" s="514"/>
      <c r="E905" s="1" t="s">
        <v>742</v>
      </c>
      <c r="F905" s="515"/>
      <c r="G905" s="515"/>
      <c r="H905" s="515"/>
      <c r="I905" s="515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</row>
    <row r="906" spans="2:30" ht="15">
      <c r="B906" s="514"/>
      <c r="E906" s="1" t="s">
        <v>727</v>
      </c>
      <c r="F906" s="515"/>
      <c r="G906" s="515"/>
      <c r="H906" s="515"/>
      <c r="I906" s="515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</row>
    <row r="907" spans="2:30" ht="15">
      <c r="B907" s="514"/>
      <c r="D907" s="509" t="s">
        <v>53</v>
      </c>
      <c r="F907" s="529"/>
      <c r="G907" s="529"/>
      <c r="H907" s="529"/>
      <c r="I907" s="529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</row>
    <row r="908" spans="2:30" ht="15">
      <c r="B908" s="514"/>
      <c r="D908" s="1" t="s">
        <v>732</v>
      </c>
      <c r="F908" s="515"/>
      <c r="G908" s="515"/>
      <c r="H908" s="515"/>
      <c r="I908" s="515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</row>
    <row r="909" spans="2:30" ht="15">
      <c r="B909" s="514"/>
      <c r="D909" s="509" t="s">
        <v>11</v>
      </c>
      <c r="F909" s="528"/>
      <c r="G909" s="528"/>
      <c r="H909" s="528"/>
      <c r="I909" s="528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</row>
    <row r="910" spans="2:30" ht="15">
      <c r="B910" s="514"/>
      <c r="D910" s="509"/>
      <c r="F910" s="528"/>
      <c r="G910" s="528"/>
      <c r="H910" s="528"/>
      <c r="I910" s="528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</row>
    <row r="911" spans="2:30" ht="15">
      <c r="B911" s="514" t="s">
        <v>666</v>
      </c>
      <c r="D911" s="509"/>
      <c r="F911" s="528"/>
      <c r="G911" s="528"/>
      <c r="H911" s="528"/>
      <c r="I911" s="528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</row>
    <row r="912" spans="2:30" ht="15">
      <c r="B912" s="514"/>
      <c r="D912" s="509"/>
      <c r="F912" s="528"/>
      <c r="G912" s="528"/>
      <c r="H912" s="528"/>
      <c r="I912" s="528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</row>
    <row r="913" spans="2:30" ht="15">
      <c r="B913" s="514"/>
      <c r="D913" s="509"/>
      <c r="E913" s="1" t="s">
        <v>726</v>
      </c>
      <c r="F913" s="528" t="e">
        <f>Output!#REF!</f>
        <v>#REF!</v>
      </c>
      <c r="G913" s="528"/>
      <c r="H913" s="528"/>
      <c r="I913" s="528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</row>
    <row r="914" spans="2:30" ht="15">
      <c r="B914" s="514"/>
      <c r="D914" s="509"/>
      <c r="E914" s="1" t="s">
        <v>249</v>
      </c>
      <c r="F914" s="528" t="e">
        <f>Output!#REF!</f>
        <v>#REF!</v>
      </c>
      <c r="G914" s="528"/>
      <c r="H914" s="528"/>
      <c r="I914" s="528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</row>
    <row r="915" spans="2:30" ht="15">
      <c r="B915" s="514"/>
      <c r="D915" s="509"/>
      <c r="E915" s="1" t="s">
        <v>779</v>
      </c>
      <c r="F915" s="528"/>
      <c r="G915" s="528"/>
      <c r="H915" s="528"/>
      <c r="I915" s="528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</row>
    <row r="916" spans="2:30" ht="15">
      <c r="B916" s="514"/>
      <c r="D916" s="509"/>
      <c r="E916" s="1" t="s">
        <v>780</v>
      </c>
      <c r="F916" s="528"/>
      <c r="G916" s="528"/>
      <c r="H916" s="528"/>
      <c r="I916" s="528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</row>
    <row r="917" spans="2:30" ht="15">
      <c r="B917" s="514"/>
      <c r="D917" s="509"/>
      <c r="F917" s="528"/>
      <c r="G917" s="528"/>
      <c r="H917" s="528"/>
      <c r="I917" s="528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</row>
    <row r="918" spans="1:30" ht="15">
      <c r="A918" s="520"/>
      <c r="B918" s="520"/>
      <c r="C918" s="520"/>
      <c r="D918" s="520"/>
      <c r="E918" s="520"/>
      <c r="F918" s="520"/>
      <c r="G918" s="520"/>
      <c r="H918" s="520"/>
      <c r="I918" s="520"/>
      <c r="J918" s="520"/>
      <c r="K918" s="520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</row>
    <row r="919" spans="1:30" ht="15">
      <c r="A919" s="522" t="s">
        <v>519</v>
      </c>
      <c r="B919" s="522"/>
      <c r="C919" s="32"/>
      <c r="D919" s="32"/>
      <c r="E919" s="32"/>
      <c r="F919" s="32"/>
      <c r="G919" s="32"/>
      <c r="H919" s="32"/>
      <c r="I919" s="32"/>
      <c r="J919" s="32"/>
      <c r="K919" s="32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</row>
    <row r="920" spans="1:30" ht="15">
      <c r="A920" s="562"/>
      <c r="B920" s="655" t="s">
        <v>525</v>
      </c>
      <c r="C920" s="562"/>
      <c r="D920" s="562"/>
      <c r="E920" s="562"/>
      <c r="F920" s="562"/>
      <c r="G920" s="562"/>
      <c r="H920" s="562"/>
      <c r="I920" s="562"/>
      <c r="J920" s="562"/>
      <c r="K920" s="562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</row>
    <row r="921" spans="1:30" ht="15">
      <c r="A921" s="32"/>
      <c r="B921" s="32"/>
      <c r="C921" s="593" t="s">
        <v>309</v>
      </c>
      <c r="D921" s="32"/>
      <c r="E921" s="32"/>
      <c r="F921" s="32"/>
      <c r="G921" s="32"/>
      <c r="H921" s="32"/>
      <c r="I921" s="32"/>
      <c r="J921" s="32"/>
      <c r="K921" s="32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</row>
    <row r="922" spans="4:30" ht="15">
      <c r="D922" s="1" t="s">
        <v>389</v>
      </c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</row>
    <row r="923" spans="5:30" ht="15">
      <c r="E923" s="517" t="s">
        <v>344</v>
      </c>
      <c r="F923" s="513">
        <f>Input!E13</f>
        <v>0</v>
      </c>
      <c r="G923" s="513"/>
      <c r="H923" s="513"/>
      <c r="I923" s="513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</row>
    <row r="924" spans="5:30" ht="15">
      <c r="E924" s="517" t="s">
        <v>210</v>
      </c>
      <c r="F924" s="513">
        <f>SUM(Input!E14:E16)</f>
        <v>0</v>
      </c>
      <c r="G924" s="513"/>
      <c r="H924" s="513"/>
      <c r="I924" s="513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</row>
    <row r="925" spans="5:30" ht="15">
      <c r="E925" s="517" t="s">
        <v>214</v>
      </c>
      <c r="F925" s="513">
        <f>SUM(Input!E17:E18)</f>
        <v>0</v>
      </c>
      <c r="G925" s="513"/>
      <c r="H925" s="513"/>
      <c r="I925" s="513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</row>
    <row r="926" spans="5:30" ht="15">
      <c r="E926" s="517" t="s">
        <v>680</v>
      </c>
      <c r="F926" s="513">
        <f>SUM(Input!E22)</f>
        <v>0</v>
      </c>
      <c r="G926" s="513"/>
      <c r="H926" s="513"/>
      <c r="I926" s="513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</row>
    <row r="927" spans="5:30" ht="15">
      <c r="E927" s="517" t="s">
        <v>668</v>
      </c>
      <c r="F927" s="513">
        <f>Input!E19</f>
        <v>0</v>
      </c>
      <c r="G927" s="513"/>
      <c r="H927" s="513"/>
      <c r="I927" s="513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</row>
    <row r="928" spans="5:30" ht="15">
      <c r="E928" s="34" t="s">
        <v>345</v>
      </c>
      <c r="F928" s="513">
        <f>Input!E23+Input!E20+Input!E21</f>
        <v>0</v>
      </c>
      <c r="G928" s="513"/>
      <c r="H928" s="513"/>
      <c r="I928" s="513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</row>
    <row r="929" spans="4:30" ht="15">
      <c r="D929" s="1" t="s">
        <v>390</v>
      </c>
      <c r="E929" s="34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</row>
    <row r="930" spans="5:30" ht="15">
      <c r="E930" s="517" t="s">
        <v>344</v>
      </c>
      <c r="F930" s="513">
        <f>Input!E41</f>
        <v>0</v>
      </c>
      <c r="G930" s="513"/>
      <c r="H930" s="513"/>
      <c r="I930" s="513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</row>
    <row r="931" spans="5:30" ht="15">
      <c r="E931" s="517" t="s">
        <v>210</v>
      </c>
      <c r="F931" s="513">
        <f>SUM(Input!E42:E44)</f>
        <v>0</v>
      </c>
      <c r="G931" s="513"/>
      <c r="H931" s="513"/>
      <c r="I931" s="513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</row>
    <row r="932" spans="5:30" ht="15">
      <c r="E932" s="517" t="s">
        <v>214</v>
      </c>
      <c r="F932" s="513">
        <f>SUM(Input!E45,Input!E46)</f>
        <v>0</v>
      </c>
      <c r="G932" s="513"/>
      <c r="H932" s="513"/>
      <c r="I932" s="513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</row>
    <row r="933" spans="5:30" ht="15">
      <c r="E933" s="517" t="s">
        <v>680</v>
      </c>
      <c r="F933" s="513">
        <f>SUM(Input!E50)</f>
        <v>0</v>
      </c>
      <c r="G933" s="513"/>
      <c r="H933" s="513"/>
      <c r="I933" s="513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</row>
    <row r="934" spans="5:30" ht="15">
      <c r="E934" s="517" t="s">
        <v>668</v>
      </c>
      <c r="F934" s="513">
        <f>Input!E47</f>
        <v>0</v>
      </c>
      <c r="G934" s="513"/>
      <c r="H934" s="513"/>
      <c r="I934" s="513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</row>
    <row r="935" spans="5:30" ht="15">
      <c r="E935" s="34" t="s">
        <v>345</v>
      </c>
      <c r="F935" s="513">
        <f>Input!E51+Input!E48+Input!E49</f>
        <v>0</v>
      </c>
      <c r="G935" s="513"/>
      <c r="H935" s="513"/>
      <c r="I935" s="513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</row>
    <row r="936" spans="4:30" ht="15">
      <c r="D936" s="1" t="s">
        <v>347</v>
      </c>
      <c r="E936" s="34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</row>
    <row r="937" spans="5:30" ht="15">
      <c r="E937" s="517" t="s">
        <v>344</v>
      </c>
      <c r="F937" s="513">
        <f>SUM(Input!I67:I69)</f>
        <v>0</v>
      </c>
      <c r="G937" s="513"/>
      <c r="H937" s="513"/>
      <c r="I937" s="513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</row>
    <row r="938" spans="5:30" ht="15">
      <c r="E938" s="517" t="s">
        <v>210</v>
      </c>
      <c r="F938" s="513">
        <f>Input!I71+Input!I70</f>
        <v>0</v>
      </c>
      <c r="G938" s="513"/>
      <c r="H938" s="513"/>
      <c r="I938" s="513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</row>
    <row r="939" spans="5:30" ht="15">
      <c r="E939" s="517" t="s">
        <v>214</v>
      </c>
      <c r="F939" s="513">
        <f>SUM(Input!I72)</f>
        <v>0</v>
      </c>
      <c r="G939" s="513"/>
      <c r="H939" s="513"/>
      <c r="I939" s="513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</row>
    <row r="940" spans="5:30" ht="15">
      <c r="E940" s="517" t="s">
        <v>680</v>
      </c>
      <c r="F940" s="513">
        <f>Input!I74</f>
        <v>0</v>
      </c>
      <c r="G940" s="513"/>
      <c r="H940" s="513"/>
      <c r="I940" s="513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</row>
    <row r="941" spans="5:30" ht="15">
      <c r="E941" s="517" t="s">
        <v>668</v>
      </c>
      <c r="F941" s="513">
        <f>Input!I73</f>
        <v>0</v>
      </c>
      <c r="G941" s="513"/>
      <c r="H941" s="513"/>
      <c r="I941" s="513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</row>
    <row r="942" spans="5:30" ht="15">
      <c r="E942" s="34" t="s">
        <v>345</v>
      </c>
      <c r="F942" s="513">
        <f>Input!I75</f>
        <v>0</v>
      </c>
      <c r="G942" s="513"/>
      <c r="H942" s="513"/>
      <c r="I942" s="513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</row>
    <row r="943" spans="4:30" ht="15">
      <c r="D943" s="1" t="s">
        <v>678</v>
      </c>
      <c r="E943" s="34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</row>
    <row r="944" spans="5:30" ht="15">
      <c r="E944" s="517" t="s">
        <v>344</v>
      </c>
      <c r="F944" s="513" t="e">
        <f>SUM(Input!#REF!)</f>
        <v>#REF!</v>
      </c>
      <c r="G944" s="513"/>
      <c r="H944" s="513"/>
      <c r="I944" s="513"/>
      <c r="J944" s="513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</row>
    <row r="945" spans="5:30" ht="15">
      <c r="E945" s="517" t="s">
        <v>210</v>
      </c>
      <c r="F945" s="513" t="e">
        <f>Input!#REF!+Input!#REF!</f>
        <v>#REF!</v>
      </c>
      <c r="G945" s="513"/>
      <c r="H945" s="513"/>
      <c r="I945" s="513"/>
      <c r="J945" s="513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</row>
    <row r="946" spans="5:30" ht="15">
      <c r="E946" s="517" t="s">
        <v>214</v>
      </c>
      <c r="F946" s="513" t="e">
        <f>SUM(Input!#REF!)</f>
        <v>#REF!</v>
      </c>
      <c r="G946" s="513"/>
      <c r="H946" s="513"/>
      <c r="I946" s="513"/>
      <c r="J946" s="513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</row>
    <row r="947" spans="5:30" ht="15">
      <c r="E947" s="517" t="s">
        <v>680</v>
      </c>
      <c r="F947" s="513" t="e">
        <f>Input!#REF!</f>
        <v>#REF!</v>
      </c>
      <c r="G947" s="513"/>
      <c r="H947" s="513"/>
      <c r="I947" s="513"/>
      <c r="J947" s="513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</row>
    <row r="948" spans="5:30" ht="15">
      <c r="E948" s="517" t="s">
        <v>668</v>
      </c>
      <c r="F948" s="513" t="e">
        <f>Input!#REF!</f>
        <v>#REF!</v>
      </c>
      <c r="G948" s="513"/>
      <c r="H948" s="513"/>
      <c r="I948" s="513"/>
      <c r="J948" s="513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</row>
    <row r="949" spans="5:30" ht="15">
      <c r="E949" s="34" t="s">
        <v>345</v>
      </c>
      <c r="F949" s="513" t="e">
        <f>Input!#REF!</f>
        <v>#REF!</v>
      </c>
      <c r="G949" s="513"/>
      <c r="H949" s="513"/>
      <c r="I949" s="513"/>
      <c r="J949" s="513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</row>
    <row r="950" spans="4:30" ht="15">
      <c r="D950" s="1" t="s">
        <v>676</v>
      </c>
      <c r="E950" s="34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</row>
    <row r="951" spans="5:30" ht="15">
      <c r="E951" s="517" t="s">
        <v>344</v>
      </c>
      <c r="F951" s="518">
        <f aca="true" t="shared" si="1" ref="F951:F956">F923+F930</f>
        <v>0</v>
      </c>
      <c r="G951" s="518"/>
      <c r="H951" s="518"/>
      <c r="I951" s="518"/>
      <c r="J951" s="518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</row>
    <row r="952" spans="5:30" ht="15">
      <c r="E952" s="517" t="s">
        <v>210</v>
      </c>
      <c r="F952" s="518">
        <f t="shared" si="1"/>
        <v>0</v>
      </c>
      <c r="G952" s="518"/>
      <c r="H952" s="518"/>
      <c r="I952" s="518"/>
      <c r="J952" s="518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</row>
    <row r="953" spans="5:30" ht="15">
      <c r="E953" s="517" t="s">
        <v>214</v>
      </c>
      <c r="F953" s="518">
        <f t="shared" si="1"/>
        <v>0</v>
      </c>
      <c r="G953" s="518"/>
      <c r="H953" s="518"/>
      <c r="I953" s="518"/>
      <c r="J953" s="518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</row>
    <row r="954" spans="5:30" ht="15">
      <c r="E954" s="517" t="s">
        <v>680</v>
      </c>
      <c r="F954" s="518">
        <f t="shared" si="1"/>
        <v>0</v>
      </c>
      <c r="G954" s="518"/>
      <c r="H954" s="518"/>
      <c r="I954" s="518"/>
      <c r="J954" s="518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</row>
    <row r="955" spans="5:30" ht="15">
      <c r="E955" s="517" t="s">
        <v>668</v>
      </c>
      <c r="F955" s="518">
        <f t="shared" si="1"/>
        <v>0</v>
      </c>
      <c r="G955" s="518"/>
      <c r="H955" s="518"/>
      <c r="I955" s="518"/>
      <c r="J955" s="518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</row>
    <row r="956" spans="5:30" ht="15">
      <c r="E956" s="34" t="s">
        <v>345</v>
      </c>
      <c r="F956" s="518">
        <f t="shared" si="1"/>
        <v>0</v>
      </c>
      <c r="G956" s="518"/>
      <c r="H956" s="518"/>
      <c r="I956" s="518"/>
      <c r="J956" s="518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</row>
    <row r="957" spans="4:30" ht="15">
      <c r="D957" s="1" t="s">
        <v>677</v>
      </c>
      <c r="E957" s="34"/>
      <c r="F957" s="513"/>
      <c r="G957" s="513"/>
      <c r="H957" s="513"/>
      <c r="I957" s="513"/>
      <c r="J957" s="513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</row>
    <row r="958" spans="5:30" ht="15">
      <c r="E958" s="517" t="s">
        <v>344</v>
      </c>
      <c r="F958" s="513" t="e">
        <f aca="true" t="shared" si="2" ref="F958:F963">F937+F944+F930+F923</f>
        <v>#REF!</v>
      </c>
      <c r="G958" s="513"/>
      <c r="H958" s="513"/>
      <c r="I958" s="513"/>
      <c r="J958" s="513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</row>
    <row r="959" spans="5:30" ht="15">
      <c r="E959" s="517" t="s">
        <v>210</v>
      </c>
      <c r="F959" s="513" t="e">
        <f t="shared" si="2"/>
        <v>#REF!</v>
      </c>
      <c r="G959" s="513"/>
      <c r="H959" s="513"/>
      <c r="I959" s="513"/>
      <c r="J959" s="513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</row>
    <row r="960" spans="5:30" ht="15">
      <c r="E960" s="517" t="s">
        <v>214</v>
      </c>
      <c r="F960" s="513" t="e">
        <f t="shared" si="2"/>
        <v>#REF!</v>
      </c>
      <c r="G960" s="513"/>
      <c r="H960" s="513"/>
      <c r="I960" s="513"/>
      <c r="J960" s="513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</row>
    <row r="961" spans="5:30" ht="15">
      <c r="E961" s="517" t="s">
        <v>680</v>
      </c>
      <c r="F961" s="513" t="e">
        <f t="shared" si="2"/>
        <v>#REF!</v>
      </c>
      <c r="G961" s="513"/>
      <c r="H961" s="513"/>
      <c r="I961" s="513"/>
      <c r="J961" s="513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</row>
    <row r="962" spans="5:30" ht="15">
      <c r="E962" s="517" t="s">
        <v>668</v>
      </c>
      <c r="F962" s="513" t="e">
        <f t="shared" si="2"/>
        <v>#REF!</v>
      </c>
      <c r="G962" s="513"/>
      <c r="H962" s="513"/>
      <c r="I962" s="513"/>
      <c r="J962" s="513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</row>
    <row r="963" spans="5:30" ht="15">
      <c r="E963" s="34" t="s">
        <v>345</v>
      </c>
      <c r="F963" s="513" t="e">
        <f t="shared" si="2"/>
        <v>#REF!</v>
      </c>
      <c r="G963" s="513"/>
      <c r="H963" s="513"/>
      <c r="I963" s="513"/>
      <c r="J963" s="513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</row>
    <row r="964" spans="3:30" ht="15">
      <c r="C964" s="509" t="s">
        <v>771</v>
      </c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</row>
    <row r="965" spans="4:30" ht="15">
      <c r="D965" s="1" t="s">
        <v>389</v>
      </c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</row>
    <row r="966" spans="5:30" ht="15">
      <c r="E966" s="517" t="s">
        <v>344</v>
      </c>
      <c r="F966" s="515" t="e">
        <f>F923/SUM(F923:F928)</f>
        <v>#DIV/0!</v>
      </c>
      <c r="G966" s="515"/>
      <c r="H966" s="515"/>
      <c r="I966" s="515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</row>
    <row r="967" spans="5:30" ht="15">
      <c r="E967" s="517" t="s">
        <v>210</v>
      </c>
      <c r="F967" s="515" t="e">
        <f>F924/SUM(F923:F928)</f>
        <v>#DIV/0!</v>
      </c>
      <c r="G967" s="515"/>
      <c r="H967" s="515"/>
      <c r="I967" s="515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</row>
    <row r="968" spans="5:30" ht="15">
      <c r="E968" s="517" t="s">
        <v>214</v>
      </c>
      <c r="F968" s="515" t="e">
        <f>F925/SUM(F923:F928)</f>
        <v>#DIV/0!</v>
      </c>
      <c r="G968" s="515"/>
      <c r="H968" s="515"/>
      <c r="I968" s="515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</row>
    <row r="969" spans="5:30" ht="15">
      <c r="E969" s="517" t="s">
        <v>680</v>
      </c>
      <c r="F969" s="515" t="e">
        <f>F926/SUM(F923:F928)</f>
        <v>#DIV/0!</v>
      </c>
      <c r="G969" s="515"/>
      <c r="H969" s="515"/>
      <c r="I969" s="515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</row>
    <row r="970" spans="5:30" ht="15">
      <c r="E970" s="517" t="s">
        <v>668</v>
      </c>
      <c r="F970" s="515" t="e">
        <f>F927/SUM(F923:F928)</f>
        <v>#DIV/0!</v>
      </c>
      <c r="G970" s="515"/>
      <c r="H970" s="515"/>
      <c r="I970" s="515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</row>
    <row r="971" spans="5:30" ht="15">
      <c r="E971" s="34" t="s">
        <v>345</v>
      </c>
      <c r="F971" s="515" t="e">
        <f>F928/SUM(F923:F928)</f>
        <v>#DIV/0!</v>
      </c>
      <c r="G971" s="515"/>
      <c r="H971" s="515"/>
      <c r="I971" s="515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</row>
    <row r="972" spans="4:30" ht="15">
      <c r="D972" s="1" t="s">
        <v>390</v>
      </c>
      <c r="E972" s="34"/>
      <c r="F972" s="515"/>
      <c r="G972" s="515"/>
      <c r="H972" s="515"/>
      <c r="I972" s="515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</row>
    <row r="973" spans="5:30" ht="15">
      <c r="E973" s="517" t="s">
        <v>344</v>
      </c>
      <c r="F973" s="515" t="e">
        <f>F930/SUM(F930:F935)</f>
        <v>#DIV/0!</v>
      </c>
      <c r="G973" s="515"/>
      <c r="H973" s="515"/>
      <c r="I973" s="515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</row>
    <row r="974" spans="5:30" ht="15">
      <c r="E974" s="517" t="s">
        <v>210</v>
      </c>
      <c r="F974" s="515" t="e">
        <f>F931/SUM($F$930:$F$935)</f>
        <v>#DIV/0!</v>
      </c>
      <c r="G974" s="515"/>
      <c r="H974" s="515"/>
      <c r="I974" s="515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</row>
    <row r="975" spans="5:30" ht="15">
      <c r="E975" s="517" t="s">
        <v>214</v>
      </c>
      <c r="F975" s="515" t="e">
        <f>F932/SUM($F$930:$F$935)</f>
        <v>#DIV/0!</v>
      </c>
      <c r="G975" s="515"/>
      <c r="H975" s="515"/>
      <c r="I975" s="515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</row>
    <row r="976" spans="5:30" ht="15">
      <c r="E976" s="517" t="s">
        <v>680</v>
      </c>
      <c r="F976" s="515" t="e">
        <f>F933/SUM($F$930:$F$935)</f>
        <v>#DIV/0!</v>
      </c>
      <c r="G976" s="515"/>
      <c r="H976" s="515"/>
      <c r="I976" s="515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</row>
    <row r="977" spans="5:30" ht="15">
      <c r="E977" s="517" t="s">
        <v>668</v>
      </c>
      <c r="F977" s="515" t="e">
        <f>F934/SUM($F$930:$F$935)</f>
        <v>#DIV/0!</v>
      </c>
      <c r="G977" s="515"/>
      <c r="H977" s="515"/>
      <c r="I977" s="515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</row>
    <row r="978" spans="5:30" ht="15">
      <c r="E978" s="34" t="s">
        <v>345</v>
      </c>
      <c r="F978" s="515" t="e">
        <f>F935/SUM($F$930:$F$935)</f>
        <v>#DIV/0!</v>
      </c>
      <c r="G978" s="515"/>
      <c r="H978" s="515"/>
      <c r="I978" s="515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</row>
    <row r="979" spans="4:30" ht="15">
      <c r="D979" s="1" t="s">
        <v>347</v>
      </c>
      <c r="E979" s="34"/>
      <c r="F979" s="515"/>
      <c r="G979" s="515"/>
      <c r="H979" s="515"/>
      <c r="I979" s="515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</row>
    <row r="980" spans="5:30" ht="15">
      <c r="E980" s="517" t="s">
        <v>344</v>
      </c>
      <c r="F980" s="515" t="e">
        <f aca="true" t="shared" si="3" ref="F980:F985">F937/SUM($F$937:$F$942)</f>
        <v>#DIV/0!</v>
      </c>
      <c r="G980" s="515"/>
      <c r="H980" s="515"/>
      <c r="I980" s="515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</row>
    <row r="981" spans="5:30" ht="15">
      <c r="E981" s="517" t="s">
        <v>210</v>
      </c>
      <c r="F981" s="515" t="e">
        <f t="shared" si="3"/>
        <v>#DIV/0!</v>
      </c>
      <c r="G981" s="515"/>
      <c r="H981" s="515"/>
      <c r="I981" s="515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</row>
    <row r="982" spans="5:30" ht="15">
      <c r="E982" s="517" t="s">
        <v>214</v>
      </c>
      <c r="F982" s="515" t="e">
        <f t="shared" si="3"/>
        <v>#DIV/0!</v>
      </c>
      <c r="G982" s="515"/>
      <c r="H982" s="515"/>
      <c r="I982" s="515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</row>
    <row r="983" spans="5:30" ht="15">
      <c r="E983" s="517" t="s">
        <v>680</v>
      </c>
      <c r="F983" s="515" t="e">
        <f t="shared" si="3"/>
        <v>#DIV/0!</v>
      </c>
      <c r="G983" s="515"/>
      <c r="H983" s="515"/>
      <c r="I983" s="515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</row>
    <row r="984" spans="5:30" ht="15">
      <c r="E984" s="517" t="s">
        <v>668</v>
      </c>
      <c r="F984" s="515" t="e">
        <f t="shared" si="3"/>
        <v>#DIV/0!</v>
      </c>
      <c r="G984" s="515"/>
      <c r="H984" s="515"/>
      <c r="I984" s="515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</row>
    <row r="985" spans="5:30" ht="15">
      <c r="E985" s="34" t="s">
        <v>345</v>
      </c>
      <c r="F985" s="515" t="e">
        <f t="shared" si="3"/>
        <v>#DIV/0!</v>
      </c>
      <c r="G985" s="515"/>
      <c r="H985" s="515"/>
      <c r="I985" s="515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</row>
    <row r="986" spans="4:30" ht="15">
      <c r="D986" s="1" t="s">
        <v>678</v>
      </c>
      <c r="E986" s="34"/>
      <c r="F986" s="515"/>
      <c r="G986" s="515"/>
      <c r="H986" s="515"/>
      <c r="I986" s="515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</row>
    <row r="987" spans="5:30" ht="15">
      <c r="E987" s="517" t="s">
        <v>344</v>
      </c>
      <c r="F987" s="515" t="e">
        <f aca="true" t="shared" si="4" ref="F987:F992">F944/SUM($F$944:$F$949)</f>
        <v>#REF!</v>
      </c>
      <c r="G987" s="515"/>
      <c r="H987" s="515"/>
      <c r="I987" s="515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</row>
    <row r="988" spans="5:30" ht="15">
      <c r="E988" s="517" t="s">
        <v>210</v>
      </c>
      <c r="F988" s="515" t="e">
        <f t="shared" si="4"/>
        <v>#REF!</v>
      </c>
      <c r="G988" s="515"/>
      <c r="H988" s="515"/>
      <c r="I988" s="515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</row>
    <row r="989" spans="5:30" ht="15">
      <c r="E989" s="517" t="s">
        <v>214</v>
      </c>
      <c r="F989" s="515" t="e">
        <f t="shared" si="4"/>
        <v>#REF!</v>
      </c>
      <c r="G989" s="515"/>
      <c r="H989" s="515"/>
      <c r="I989" s="515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</row>
    <row r="990" spans="5:30" ht="15">
      <c r="E990" s="517" t="s">
        <v>680</v>
      </c>
      <c r="F990" s="515" t="e">
        <f t="shared" si="4"/>
        <v>#REF!</v>
      </c>
      <c r="G990" s="515"/>
      <c r="H990" s="515"/>
      <c r="I990" s="515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</row>
    <row r="991" spans="5:30" ht="15">
      <c r="E991" s="517" t="s">
        <v>668</v>
      </c>
      <c r="F991" s="515" t="e">
        <f t="shared" si="4"/>
        <v>#REF!</v>
      </c>
      <c r="G991" s="515"/>
      <c r="H991" s="515"/>
      <c r="I991" s="515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</row>
    <row r="992" spans="5:30" ht="15">
      <c r="E992" s="34" t="s">
        <v>345</v>
      </c>
      <c r="F992" s="515" t="e">
        <f t="shared" si="4"/>
        <v>#REF!</v>
      </c>
      <c r="G992" s="515"/>
      <c r="H992" s="515"/>
      <c r="I992" s="515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</row>
    <row r="993" spans="4:30" ht="15">
      <c r="D993" s="1" t="s">
        <v>676</v>
      </c>
      <c r="E993" s="34"/>
      <c r="F993" s="515"/>
      <c r="G993" s="515"/>
      <c r="H993" s="515"/>
      <c r="I993" s="515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</row>
    <row r="994" spans="5:30" ht="15">
      <c r="E994" s="517" t="s">
        <v>344</v>
      </c>
      <c r="F994" s="515" t="e">
        <f aca="true" t="shared" si="5" ref="F994:F999">F951/SUM($F$951:$F$956)</f>
        <v>#DIV/0!</v>
      </c>
      <c r="G994" s="515"/>
      <c r="H994" s="515"/>
      <c r="I994" s="515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</row>
    <row r="995" spans="5:30" ht="15">
      <c r="E995" s="517" t="s">
        <v>210</v>
      </c>
      <c r="F995" s="515" t="e">
        <f t="shared" si="5"/>
        <v>#DIV/0!</v>
      </c>
      <c r="G995" s="515"/>
      <c r="H995" s="515"/>
      <c r="I995" s="515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</row>
    <row r="996" spans="5:30" ht="15">
      <c r="E996" s="517" t="s">
        <v>214</v>
      </c>
      <c r="F996" s="515" t="e">
        <f t="shared" si="5"/>
        <v>#DIV/0!</v>
      </c>
      <c r="G996" s="515"/>
      <c r="H996" s="515"/>
      <c r="I996" s="515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</row>
    <row r="997" spans="5:30" ht="15">
      <c r="E997" s="517" t="s">
        <v>680</v>
      </c>
      <c r="F997" s="515" t="e">
        <f t="shared" si="5"/>
        <v>#DIV/0!</v>
      </c>
      <c r="G997" s="515"/>
      <c r="H997" s="515"/>
      <c r="I997" s="515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</row>
    <row r="998" spans="5:30" ht="15">
      <c r="E998" s="517" t="s">
        <v>668</v>
      </c>
      <c r="F998" s="515" t="e">
        <f t="shared" si="5"/>
        <v>#DIV/0!</v>
      </c>
      <c r="G998" s="515"/>
      <c r="H998" s="515"/>
      <c r="I998" s="515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</row>
    <row r="999" spans="5:30" ht="15">
      <c r="E999" s="34" t="s">
        <v>345</v>
      </c>
      <c r="F999" s="515" t="e">
        <f t="shared" si="5"/>
        <v>#DIV/0!</v>
      </c>
      <c r="G999" s="515"/>
      <c r="H999" s="515"/>
      <c r="I999" s="515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</row>
    <row r="1000" spans="4:30" ht="15">
      <c r="D1000" s="1" t="s">
        <v>677</v>
      </c>
      <c r="E1000" s="34"/>
      <c r="F1000" s="515"/>
      <c r="G1000" s="515"/>
      <c r="H1000" s="515"/>
      <c r="I1000" s="515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</row>
    <row r="1001" spans="5:30" ht="15">
      <c r="E1001" s="517" t="s">
        <v>344</v>
      </c>
      <c r="F1001" s="515" t="e">
        <f aca="true" t="shared" si="6" ref="F1001:F1006">F958/SUM($F$958:$F$963)</f>
        <v>#REF!</v>
      </c>
      <c r="G1001" s="515"/>
      <c r="H1001" s="515"/>
      <c r="I1001" s="515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</row>
    <row r="1002" spans="5:30" ht="15">
      <c r="E1002" s="517" t="s">
        <v>210</v>
      </c>
      <c r="F1002" s="515" t="e">
        <f t="shared" si="6"/>
        <v>#REF!</v>
      </c>
      <c r="G1002" s="515"/>
      <c r="H1002" s="515"/>
      <c r="I1002" s="515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</row>
    <row r="1003" spans="5:30" ht="15">
      <c r="E1003" s="517" t="s">
        <v>214</v>
      </c>
      <c r="F1003" s="515" t="e">
        <f t="shared" si="6"/>
        <v>#REF!</v>
      </c>
      <c r="G1003" s="515"/>
      <c r="H1003" s="515"/>
      <c r="I1003" s="515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</row>
    <row r="1004" spans="5:30" ht="15">
      <c r="E1004" s="517" t="s">
        <v>680</v>
      </c>
      <c r="F1004" s="515" t="e">
        <f t="shared" si="6"/>
        <v>#REF!</v>
      </c>
      <c r="G1004" s="515"/>
      <c r="H1004" s="515"/>
      <c r="I1004" s="515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</row>
    <row r="1005" spans="5:30" ht="15">
      <c r="E1005" s="517" t="s">
        <v>668</v>
      </c>
      <c r="F1005" s="515" t="e">
        <f t="shared" si="6"/>
        <v>#REF!</v>
      </c>
      <c r="G1005" s="515"/>
      <c r="H1005" s="515"/>
      <c r="I1005" s="515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</row>
    <row r="1006" spans="5:30" ht="15">
      <c r="E1006" s="34" t="s">
        <v>345</v>
      </c>
      <c r="F1006" s="515" t="e">
        <f t="shared" si="6"/>
        <v>#REF!</v>
      </c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</row>
    <row r="1007" spans="3:30" ht="15">
      <c r="C1007" s="509" t="s">
        <v>348</v>
      </c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</row>
    <row r="1008" spans="4:30" ht="15">
      <c r="D1008" s="1" t="s">
        <v>389</v>
      </c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</row>
    <row r="1009" spans="5:30" ht="15">
      <c r="E1009" s="517" t="s">
        <v>344</v>
      </c>
      <c r="F1009" s="513">
        <f>SUM(Input!G11:G13,Input!J11:J13,Input!M11:M13)</f>
        <v>0</v>
      </c>
      <c r="G1009" s="513"/>
      <c r="H1009" s="513"/>
      <c r="I1009" s="513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</row>
    <row r="1010" spans="5:30" ht="15">
      <c r="E1010" s="517" t="s">
        <v>210</v>
      </c>
      <c r="F1010" s="513">
        <f>SUM(Input!G14:G16,Input!J14:J16,Input!M14:M16)</f>
        <v>0</v>
      </c>
      <c r="G1010" s="513"/>
      <c r="H1010" s="513"/>
      <c r="I1010" s="513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</row>
    <row r="1011" spans="5:30" ht="15">
      <c r="E1011" s="517" t="s">
        <v>214</v>
      </c>
      <c r="F1011" s="513">
        <f>SUM(Input!G17:G18,Input!J17:J18,Input!M17:M18)</f>
        <v>0</v>
      </c>
      <c r="G1011" s="513"/>
      <c r="H1011" s="513"/>
      <c r="I1011" s="513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</row>
    <row r="1012" spans="5:30" ht="15">
      <c r="E1012" s="517" t="s">
        <v>680</v>
      </c>
      <c r="F1012" s="513">
        <f>SUM(Input!G22,Input!J22,Input!M22)</f>
        <v>0</v>
      </c>
      <c r="G1012" s="513"/>
      <c r="H1012" s="513"/>
      <c r="I1012" s="513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</row>
    <row r="1013" spans="5:30" ht="15">
      <c r="E1013" s="517" t="s">
        <v>668</v>
      </c>
      <c r="F1013" s="513">
        <f>SUM(Input!G19,Input!J19,Input!M19)</f>
        <v>0</v>
      </c>
      <c r="G1013" s="513"/>
      <c r="H1013" s="513"/>
      <c r="I1013" s="513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</row>
    <row r="1014" spans="5:30" ht="15">
      <c r="E1014" s="34" t="s">
        <v>345</v>
      </c>
      <c r="F1014" s="513">
        <f>SUM(Input!G23,Input!J23,Input!M23,Input!G20:G21,Input!J20:J21,Input!M20:M21)</f>
        <v>0</v>
      </c>
      <c r="G1014" s="513"/>
      <c r="H1014" s="513"/>
      <c r="I1014" s="513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</row>
    <row r="1015" spans="4:30" ht="15">
      <c r="D1015" s="1" t="s">
        <v>390</v>
      </c>
      <c r="E1015" s="34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</row>
    <row r="1016" spans="5:30" ht="15">
      <c r="E1016" s="517" t="s">
        <v>344</v>
      </c>
      <c r="F1016" s="513">
        <f>SUM(Input!G39:G41,Input!J39:J41,Input!M39:M41)</f>
        <v>0</v>
      </c>
      <c r="G1016" s="513"/>
      <c r="H1016" s="513"/>
      <c r="I1016" s="513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</row>
    <row r="1017" spans="5:30" ht="15">
      <c r="E1017" s="517" t="s">
        <v>210</v>
      </c>
      <c r="F1017" s="513">
        <f>SUM(Input!G42:G44,Input!J42:J44,Input!M42:M44)</f>
        <v>0</v>
      </c>
      <c r="G1017" s="513"/>
      <c r="H1017" s="513"/>
      <c r="I1017" s="513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</row>
    <row r="1018" spans="5:30" ht="15">
      <c r="E1018" s="517" t="s">
        <v>214</v>
      </c>
      <c r="F1018" s="513">
        <f>SUM(Input!G45:G46,Input!J45:J46,Input!M45:M46)</f>
        <v>0</v>
      </c>
      <c r="G1018" s="513"/>
      <c r="H1018" s="513"/>
      <c r="I1018" s="513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</row>
    <row r="1019" spans="5:30" ht="15">
      <c r="E1019" s="517" t="s">
        <v>680</v>
      </c>
      <c r="F1019" s="513">
        <f>SUM(Input!G50,Input!J50,Input!M50)</f>
        <v>0</v>
      </c>
      <c r="G1019" s="513"/>
      <c r="H1019" s="513"/>
      <c r="I1019" s="513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</row>
    <row r="1020" spans="5:30" ht="15">
      <c r="E1020" s="517" t="s">
        <v>668</v>
      </c>
      <c r="F1020" s="513">
        <f>SUM(Input!G47,Input!J47,Input!M47)</f>
        <v>0</v>
      </c>
      <c r="G1020" s="513"/>
      <c r="H1020" s="513"/>
      <c r="I1020" s="513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</row>
    <row r="1021" spans="5:30" ht="15">
      <c r="E1021" s="34" t="s">
        <v>345</v>
      </c>
      <c r="F1021" s="513">
        <f>SUM(Input!G48:G49,Input!G51,Input!J48:J49,Input!J51,Input!M48:M49,Input!M51)</f>
        <v>0</v>
      </c>
      <c r="G1021" s="513"/>
      <c r="H1021" s="513"/>
      <c r="I1021" s="513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</row>
    <row r="1022" spans="4:30" ht="15">
      <c r="D1022" s="1" t="s">
        <v>108</v>
      </c>
      <c r="E1022" s="34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</row>
    <row r="1023" spans="5:30" ht="15">
      <c r="E1023" s="517" t="s">
        <v>344</v>
      </c>
      <c r="F1023" s="513">
        <f>SUM(Input!J67:J69)</f>
        <v>0</v>
      </c>
      <c r="G1023" s="550"/>
      <c r="H1023" s="513"/>
      <c r="I1023" s="513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</row>
    <row r="1024" spans="5:30" ht="15">
      <c r="E1024" s="517" t="s">
        <v>210</v>
      </c>
      <c r="F1024" s="513">
        <f>Input!J71+Input!J70</f>
        <v>0</v>
      </c>
      <c r="G1024" s="513"/>
      <c r="H1024" s="513"/>
      <c r="I1024" s="513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</row>
    <row r="1025" spans="5:30" ht="15">
      <c r="E1025" s="517" t="s">
        <v>214</v>
      </c>
      <c r="F1025" s="513">
        <f>SUM(Input!J72)</f>
        <v>0</v>
      </c>
      <c r="G1025" s="513"/>
      <c r="H1025" s="513"/>
      <c r="I1025" s="513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</row>
    <row r="1026" spans="5:30" ht="15">
      <c r="E1026" s="517" t="s">
        <v>680</v>
      </c>
      <c r="F1026" s="513">
        <f>Input!J74</f>
        <v>0</v>
      </c>
      <c r="G1026" s="513"/>
      <c r="H1026" s="513"/>
      <c r="I1026" s="513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</row>
    <row r="1027" spans="5:30" ht="15">
      <c r="E1027" s="517" t="s">
        <v>668</v>
      </c>
      <c r="F1027" s="513">
        <f>Input!J73</f>
        <v>0</v>
      </c>
      <c r="G1027" s="513"/>
      <c r="H1027" s="513"/>
      <c r="I1027" s="513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</row>
    <row r="1028" spans="5:30" ht="15">
      <c r="E1028" s="34" t="s">
        <v>345</v>
      </c>
      <c r="F1028" s="513">
        <f>Input!J75</f>
        <v>0</v>
      </c>
      <c r="G1028" s="513"/>
      <c r="H1028" s="513"/>
      <c r="I1028" s="513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</row>
    <row r="1029" spans="4:30" ht="15">
      <c r="D1029" s="1" t="s">
        <v>109</v>
      </c>
      <c r="E1029" s="34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</row>
    <row r="1030" spans="5:30" ht="15">
      <c r="E1030" s="517" t="s">
        <v>344</v>
      </c>
      <c r="F1030" s="513">
        <f>SUM(Input!M67:M69)</f>
        <v>0</v>
      </c>
      <c r="G1030" s="513"/>
      <c r="H1030" s="513"/>
      <c r="I1030" s="513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</row>
    <row r="1031" spans="5:30" ht="15">
      <c r="E1031" s="517" t="s">
        <v>210</v>
      </c>
      <c r="F1031" s="513">
        <f>Input!M71+Input!M70</f>
        <v>0</v>
      </c>
      <c r="G1031" s="513"/>
      <c r="H1031" s="513"/>
      <c r="I1031" s="513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</row>
    <row r="1032" spans="5:30" ht="15">
      <c r="E1032" s="517" t="s">
        <v>214</v>
      </c>
      <c r="F1032" s="513">
        <f>SUM(Input!M72)</f>
        <v>0</v>
      </c>
      <c r="G1032" s="513"/>
      <c r="H1032" s="513"/>
      <c r="I1032" s="513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</row>
    <row r="1033" spans="5:30" ht="15">
      <c r="E1033" s="517" t="s">
        <v>680</v>
      </c>
      <c r="F1033" s="513">
        <f>Input!M74</f>
        <v>0</v>
      </c>
      <c r="G1033" s="513"/>
      <c r="H1033" s="513"/>
      <c r="I1033" s="513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</row>
    <row r="1034" spans="5:30" ht="15">
      <c r="E1034" s="517" t="s">
        <v>668</v>
      </c>
      <c r="F1034" s="513">
        <f>Input!M73</f>
        <v>0</v>
      </c>
      <c r="G1034" s="513"/>
      <c r="H1034" s="513"/>
      <c r="I1034" s="513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</row>
    <row r="1035" spans="5:30" ht="15">
      <c r="E1035" s="34" t="s">
        <v>345</v>
      </c>
      <c r="F1035" s="513">
        <f>Input!M75</f>
        <v>0</v>
      </c>
      <c r="G1035" s="513"/>
      <c r="H1035" s="513"/>
      <c r="I1035" s="513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</row>
    <row r="1036" spans="4:30" ht="15">
      <c r="D1036" s="1" t="s">
        <v>676</v>
      </c>
      <c r="E1036" s="34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</row>
    <row r="1037" spans="5:30" ht="15">
      <c r="E1037" s="517" t="s">
        <v>344</v>
      </c>
      <c r="F1037" s="518">
        <f aca="true" t="shared" si="7" ref="F1037:F1042">F1009+F1016</f>
        <v>0</v>
      </c>
      <c r="G1037" s="518"/>
      <c r="H1037" s="518"/>
      <c r="I1037" s="518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</row>
    <row r="1038" spans="5:30" ht="15">
      <c r="E1038" s="517" t="s">
        <v>210</v>
      </c>
      <c r="F1038" s="518">
        <f t="shared" si="7"/>
        <v>0</v>
      </c>
      <c r="G1038" s="518"/>
      <c r="H1038" s="518"/>
      <c r="I1038" s="518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</row>
    <row r="1039" spans="5:30" ht="15">
      <c r="E1039" s="517" t="s">
        <v>214</v>
      </c>
      <c r="F1039" s="518">
        <f t="shared" si="7"/>
        <v>0</v>
      </c>
      <c r="G1039" s="518"/>
      <c r="H1039" s="518"/>
      <c r="I1039" s="518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</row>
    <row r="1040" spans="5:30" ht="15">
      <c r="E1040" s="517" t="s">
        <v>680</v>
      </c>
      <c r="F1040" s="518">
        <f t="shared" si="7"/>
        <v>0</v>
      </c>
      <c r="G1040" s="518"/>
      <c r="H1040" s="518"/>
      <c r="I1040" s="518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</row>
    <row r="1041" spans="5:30" ht="15">
      <c r="E1041" s="517" t="s">
        <v>668</v>
      </c>
      <c r="F1041" s="518">
        <f t="shared" si="7"/>
        <v>0</v>
      </c>
      <c r="G1041" s="518"/>
      <c r="H1041" s="518"/>
      <c r="I1041" s="518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</row>
    <row r="1042" spans="5:30" ht="15">
      <c r="E1042" s="34" t="s">
        <v>345</v>
      </c>
      <c r="F1042" s="518">
        <f t="shared" si="7"/>
        <v>0</v>
      </c>
      <c r="G1042" s="518"/>
      <c r="H1042" s="518"/>
      <c r="I1042" s="518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</row>
    <row r="1043" spans="4:30" ht="15">
      <c r="D1043" s="1" t="s">
        <v>677</v>
      </c>
      <c r="E1043" s="34"/>
      <c r="F1043" s="513"/>
      <c r="G1043" s="513"/>
      <c r="H1043" s="513"/>
      <c r="I1043" s="513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</row>
    <row r="1044" spans="5:30" ht="15">
      <c r="E1044" s="517" t="s">
        <v>344</v>
      </c>
      <c r="F1044" s="513">
        <f aca="true" t="shared" si="8" ref="F1044:F1049">F1023+F1030+F1016+F1009</f>
        <v>0</v>
      </c>
      <c r="G1044" s="513"/>
      <c r="H1044" s="513"/>
      <c r="I1044" s="513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</row>
    <row r="1045" spans="5:30" ht="15">
      <c r="E1045" s="517" t="s">
        <v>210</v>
      </c>
      <c r="F1045" s="513">
        <f t="shared" si="8"/>
        <v>0</v>
      </c>
      <c r="G1045" s="513"/>
      <c r="H1045" s="513"/>
      <c r="I1045" s="513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</row>
    <row r="1046" spans="5:30" ht="15">
      <c r="E1046" s="517" t="s">
        <v>214</v>
      </c>
      <c r="F1046" s="513">
        <f t="shared" si="8"/>
        <v>0</v>
      </c>
      <c r="G1046" s="513"/>
      <c r="H1046" s="513"/>
      <c r="I1046" s="513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</row>
    <row r="1047" spans="5:30" ht="15">
      <c r="E1047" s="517" t="s">
        <v>680</v>
      </c>
      <c r="F1047" s="513">
        <f t="shared" si="8"/>
        <v>0</v>
      </c>
      <c r="G1047" s="513"/>
      <c r="H1047" s="513"/>
      <c r="I1047" s="513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</row>
    <row r="1048" spans="5:30" ht="15">
      <c r="E1048" s="517" t="s">
        <v>668</v>
      </c>
      <c r="F1048" s="513">
        <f t="shared" si="8"/>
        <v>0</v>
      </c>
      <c r="G1048" s="513"/>
      <c r="H1048" s="513"/>
      <c r="I1048" s="513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</row>
    <row r="1049" spans="5:30" ht="15">
      <c r="E1049" s="34" t="s">
        <v>345</v>
      </c>
      <c r="F1049" s="513">
        <f t="shared" si="8"/>
        <v>0</v>
      </c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</row>
    <row r="1050" spans="3:30" ht="15">
      <c r="C1050" s="509" t="s">
        <v>107</v>
      </c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</row>
    <row r="1051" spans="4:30" ht="15">
      <c r="D1051" s="1" t="s">
        <v>389</v>
      </c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</row>
    <row r="1052" spans="5:30" ht="15">
      <c r="E1052" s="517" t="s">
        <v>344</v>
      </c>
      <c r="F1052" s="515" t="e">
        <f aca="true" t="shared" si="9" ref="F1052:F1057">F1009/SUM($F$1009:$F$1014)</f>
        <v>#DIV/0!</v>
      </c>
      <c r="G1052" s="515"/>
      <c r="H1052" s="515"/>
      <c r="I1052" s="515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</row>
    <row r="1053" spans="5:30" ht="15">
      <c r="E1053" s="517" t="s">
        <v>210</v>
      </c>
      <c r="F1053" s="515" t="e">
        <f t="shared" si="9"/>
        <v>#DIV/0!</v>
      </c>
      <c r="G1053" s="515"/>
      <c r="H1053" s="515"/>
      <c r="I1053" s="515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</row>
    <row r="1054" spans="5:30" ht="15">
      <c r="E1054" s="517" t="s">
        <v>214</v>
      </c>
      <c r="F1054" s="515" t="e">
        <f t="shared" si="9"/>
        <v>#DIV/0!</v>
      </c>
      <c r="G1054" s="515"/>
      <c r="H1054" s="515"/>
      <c r="I1054" s="515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</row>
    <row r="1055" spans="5:30" ht="15">
      <c r="E1055" s="517" t="s">
        <v>680</v>
      </c>
      <c r="F1055" s="515" t="e">
        <f t="shared" si="9"/>
        <v>#DIV/0!</v>
      </c>
      <c r="G1055" s="515"/>
      <c r="H1055" s="515"/>
      <c r="I1055" s="515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</row>
    <row r="1056" spans="5:30" ht="15">
      <c r="E1056" s="517" t="s">
        <v>668</v>
      </c>
      <c r="F1056" s="515" t="e">
        <f t="shared" si="9"/>
        <v>#DIV/0!</v>
      </c>
      <c r="G1056" s="515"/>
      <c r="H1056" s="515"/>
      <c r="I1056" s="515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</row>
    <row r="1057" spans="5:30" ht="15">
      <c r="E1057" s="34" t="s">
        <v>345</v>
      </c>
      <c r="F1057" s="515" t="e">
        <f t="shared" si="9"/>
        <v>#DIV/0!</v>
      </c>
      <c r="G1057" s="515"/>
      <c r="H1057" s="515"/>
      <c r="I1057" s="515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</row>
    <row r="1058" spans="4:30" ht="15">
      <c r="D1058" s="1" t="s">
        <v>390</v>
      </c>
      <c r="E1058" s="34"/>
      <c r="F1058" s="515"/>
      <c r="G1058" s="515"/>
      <c r="H1058" s="515"/>
      <c r="I1058" s="515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</row>
    <row r="1059" spans="5:30" ht="15">
      <c r="E1059" s="517" t="s">
        <v>344</v>
      </c>
      <c r="F1059" s="515" t="e">
        <f aca="true" t="shared" si="10" ref="F1059:F1064">F1016/SUM($F$1016:$F$1021)</f>
        <v>#DIV/0!</v>
      </c>
      <c r="G1059" s="515"/>
      <c r="H1059" s="515"/>
      <c r="I1059" s="515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</row>
    <row r="1060" spans="5:30" ht="15">
      <c r="E1060" s="517" t="s">
        <v>210</v>
      </c>
      <c r="F1060" s="515" t="e">
        <f t="shared" si="10"/>
        <v>#DIV/0!</v>
      </c>
      <c r="G1060" s="515"/>
      <c r="H1060" s="515"/>
      <c r="I1060" s="515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</row>
    <row r="1061" spans="5:30" ht="15">
      <c r="E1061" s="517" t="s">
        <v>214</v>
      </c>
      <c r="F1061" s="515" t="e">
        <f t="shared" si="10"/>
        <v>#DIV/0!</v>
      </c>
      <c r="G1061" s="515"/>
      <c r="H1061" s="515"/>
      <c r="I1061" s="515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</row>
    <row r="1062" spans="5:30" ht="15">
      <c r="E1062" s="517" t="s">
        <v>680</v>
      </c>
      <c r="F1062" s="515" t="e">
        <f t="shared" si="10"/>
        <v>#DIV/0!</v>
      </c>
      <c r="G1062" s="515"/>
      <c r="H1062" s="515"/>
      <c r="I1062" s="515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</row>
    <row r="1063" spans="5:30" ht="15">
      <c r="E1063" s="517" t="s">
        <v>668</v>
      </c>
      <c r="F1063" s="515" t="e">
        <f t="shared" si="10"/>
        <v>#DIV/0!</v>
      </c>
      <c r="G1063" s="515"/>
      <c r="H1063" s="515"/>
      <c r="I1063" s="515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</row>
    <row r="1064" spans="5:30" ht="15">
      <c r="E1064" s="34" t="s">
        <v>345</v>
      </c>
      <c r="F1064" s="515" t="e">
        <f t="shared" si="10"/>
        <v>#DIV/0!</v>
      </c>
      <c r="G1064" s="515"/>
      <c r="H1064" s="515"/>
      <c r="I1064" s="515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</row>
    <row r="1065" spans="4:30" ht="15">
      <c r="D1065" s="1" t="s">
        <v>108</v>
      </c>
      <c r="E1065" s="34"/>
      <c r="F1065" s="515"/>
      <c r="G1065" s="515"/>
      <c r="H1065" s="515"/>
      <c r="I1065" s="515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</row>
    <row r="1066" spans="5:30" ht="15">
      <c r="E1066" s="517" t="s">
        <v>344</v>
      </c>
      <c r="F1066" s="515" t="e">
        <f aca="true" t="shared" si="11" ref="F1066:F1071">F1023/SUM($F$1023:$F$1028)</f>
        <v>#DIV/0!</v>
      </c>
      <c r="G1066" s="515"/>
      <c r="H1066" s="515"/>
      <c r="I1066" s="515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</row>
    <row r="1067" spans="5:30" ht="15">
      <c r="E1067" s="517" t="s">
        <v>210</v>
      </c>
      <c r="F1067" s="515" t="e">
        <f t="shared" si="11"/>
        <v>#DIV/0!</v>
      </c>
      <c r="G1067" s="515"/>
      <c r="H1067" s="515"/>
      <c r="I1067" s="515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</row>
    <row r="1068" spans="5:30" ht="15">
      <c r="E1068" s="517" t="s">
        <v>214</v>
      </c>
      <c r="F1068" s="515" t="e">
        <f t="shared" si="11"/>
        <v>#DIV/0!</v>
      </c>
      <c r="G1068" s="515"/>
      <c r="H1068" s="515"/>
      <c r="I1068" s="515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</row>
    <row r="1069" spans="5:30" ht="15">
      <c r="E1069" s="517" t="s">
        <v>680</v>
      </c>
      <c r="F1069" s="515" t="e">
        <f t="shared" si="11"/>
        <v>#DIV/0!</v>
      </c>
      <c r="G1069" s="515"/>
      <c r="H1069" s="515"/>
      <c r="I1069" s="515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</row>
    <row r="1070" spans="5:30" ht="15">
      <c r="E1070" s="517" t="s">
        <v>668</v>
      </c>
      <c r="F1070" s="515" t="e">
        <f t="shared" si="11"/>
        <v>#DIV/0!</v>
      </c>
      <c r="G1070" s="515"/>
      <c r="H1070" s="515"/>
      <c r="I1070" s="515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</row>
    <row r="1071" spans="5:30" ht="15">
      <c r="E1071" s="34" t="s">
        <v>345</v>
      </c>
      <c r="F1071" s="515" t="e">
        <f t="shared" si="11"/>
        <v>#DIV/0!</v>
      </c>
      <c r="G1071" s="515"/>
      <c r="H1071" s="515"/>
      <c r="I1071" s="515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</row>
    <row r="1072" spans="4:30" ht="15">
      <c r="D1072" s="1" t="s">
        <v>109</v>
      </c>
      <c r="E1072" s="34"/>
      <c r="F1072" s="515"/>
      <c r="G1072" s="515"/>
      <c r="H1072" s="515"/>
      <c r="I1072" s="515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</row>
    <row r="1073" spans="5:30" ht="15">
      <c r="E1073" s="517" t="s">
        <v>344</v>
      </c>
      <c r="F1073" s="515" t="e">
        <f aca="true" t="shared" si="12" ref="F1073:F1078">F1030/SUM($F$1030:$F$1035)</f>
        <v>#DIV/0!</v>
      </c>
      <c r="G1073" s="515"/>
      <c r="H1073" s="515"/>
      <c r="I1073" s="515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</row>
    <row r="1074" spans="5:30" ht="15">
      <c r="E1074" s="517" t="s">
        <v>210</v>
      </c>
      <c r="F1074" s="515" t="e">
        <f t="shared" si="12"/>
        <v>#DIV/0!</v>
      </c>
      <c r="G1074" s="515"/>
      <c r="H1074" s="515"/>
      <c r="I1074" s="515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</row>
    <row r="1075" spans="5:30" ht="15">
      <c r="E1075" s="517" t="s">
        <v>214</v>
      </c>
      <c r="F1075" s="515" t="e">
        <f t="shared" si="12"/>
        <v>#DIV/0!</v>
      </c>
      <c r="G1075" s="515"/>
      <c r="H1075" s="515"/>
      <c r="I1075" s="515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</row>
    <row r="1076" spans="5:30" ht="15">
      <c r="E1076" s="517" t="s">
        <v>680</v>
      </c>
      <c r="F1076" s="515" t="e">
        <f t="shared" si="12"/>
        <v>#DIV/0!</v>
      </c>
      <c r="G1076" s="515"/>
      <c r="H1076" s="515"/>
      <c r="I1076" s="515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</row>
    <row r="1077" spans="5:30" ht="15">
      <c r="E1077" s="517" t="s">
        <v>668</v>
      </c>
      <c r="F1077" s="515" t="e">
        <f t="shared" si="12"/>
        <v>#DIV/0!</v>
      </c>
      <c r="G1077" s="515"/>
      <c r="H1077" s="515"/>
      <c r="I1077" s="515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</row>
    <row r="1078" spans="5:30" ht="15">
      <c r="E1078" s="34" t="s">
        <v>345</v>
      </c>
      <c r="F1078" s="515" t="e">
        <f t="shared" si="12"/>
        <v>#DIV/0!</v>
      </c>
      <c r="G1078" s="515"/>
      <c r="H1078" s="515"/>
      <c r="I1078" s="515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</row>
    <row r="1079" spans="4:30" ht="15">
      <c r="D1079" s="1" t="s">
        <v>676</v>
      </c>
      <c r="E1079" s="34"/>
      <c r="F1079" s="515"/>
      <c r="G1079" s="515"/>
      <c r="H1079" s="515"/>
      <c r="I1079" s="515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</row>
    <row r="1080" spans="5:30" ht="15">
      <c r="E1080" s="517" t="s">
        <v>344</v>
      </c>
      <c r="F1080" s="515" t="e">
        <f aca="true" t="shared" si="13" ref="F1080:F1085">F1037/SUM($F$1037:$F$1042)</f>
        <v>#DIV/0!</v>
      </c>
      <c r="G1080" s="515"/>
      <c r="H1080" s="515"/>
      <c r="I1080" s="515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</row>
    <row r="1081" spans="5:30" ht="15">
      <c r="E1081" s="517" t="s">
        <v>210</v>
      </c>
      <c r="F1081" s="515" t="e">
        <f t="shared" si="13"/>
        <v>#DIV/0!</v>
      </c>
      <c r="G1081" s="515"/>
      <c r="H1081" s="515"/>
      <c r="I1081" s="515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</row>
    <row r="1082" spans="5:30" ht="15">
      <c r="E1082" s="517" t="s">
        <v>214</v>
      </c>
      <c r="F1082" s="515" t="e">
        <f t="shared" si="13"/>
        <v>#DIV/0!</v>
      </c>
      <c r="G1082" s="515"/>
      <c r="H1082" s="515"/>
      <c r="I1082" s="515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</row>
    <row r="1083" spans="5:30" ht="15">
      <c r="E1083" s="517" t="s">
        <v>680</v>
      </c>
      <c r="F1083" s="515" t="e">
        <f t="shared" si="13"/>
        <v>#DIV/0!</v>
      </c>
      <c r="G1083" s="515"/>
      <c r="H1083" s="515"/>
      <c r="I1083" s="515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</row>
    <row r="1084" spans="5:30" ht="15">
      <c r="E1084" s="517" t="s">
        <v>668</v>
      </c>
      <c r="F1084" s="515" t="e">
        <f t="shared" si="13"/>
        <v>#DIV/0!</v>
      </c>
      <c r="G1084" s="515"/>
      <c r="H1084" s="515"/>
      <c r="I1084" s="515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</row>
    <row r="1085" spans="5:30" ht="15">
      <c r="E1085" s="34" t="s">
        <v>345</v>
      </c>
      <c r="F1085" s="515" t="e">
        <f t="shared" si="13"/>
        <v>#DIV/0!</v>
      </c>
      <c r="G1085" s="515"/>
      <c r="H1085" s="515"/>
      <c r="I1085" s="515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</row>
    <row r="1086" spans="4:30" ht="15">
      <c r="D1086" s="1" t="s">
        <v>677</v>
      </c>
      <c r="E1086" s="34"/>
      <c r="F1086" s="515"/>
      <c r="G1086" s="515"/>
      <c r="H1086" s="515"/>
      <c r="I1086" s="515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</row>
    <row r="1087" spans="5:30" ht="15">
      <c r="E1087" s="517" t="s">
        <v>344</v>
      </c>
      <c r="F1087" s="515" t="e">
        <f aca="true" t="shared" si="14" ref="F1087:F1092">F1044/SUM($F$1044:$F$1049)</f>
        <v>#DIV/0!</v>
      </c>
      <c r="G1087" s="515"/>
      <c r="H1087" s="515"/>
      <c r="I1087" s="515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</row>
    <row r="1088" spans="5:30" ht="15">
      <c r="E1088" s="517" t="s">
        <v>210</v>
      </c>
      <c r="F1088" s="515" t="e">
        <f t="shared" si="14"/>
        <v>#DIV/0!</v>
      </c>
      <c r="G1088" s="515"/>
      <c r="H1088" s="515"/>
      <c r="I1088" s="515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</row>
    <row r="1089" spans="5:30" ht="15">
      <c r="E1089" s="517" t="s">
        <v>214</v>
      </c>
      <c r="F1089" s="515" t="e">
        <f t="shared" si="14"/>
        <v>#DIV/0!</v>
      </c>
      <c r="G1089" s="515"/>
      <c r="H1089" s="515"/>
      <c r="I1089" s="515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</row>
    <row r="1090" spans="5:30" ht="15">
      <c r="E1090" s="517" t="s">
        <v>680</v>
      </c>
      <c r="F1090" s="515" t="e">
        <f t="shared" si="14"/>
        <v>#DIV/0!</v>
      </c>
      <c r="G1090" s="515"/>
      <c r="H1090" s="515"/>
      <c r="I1090" s="515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</row>
    <row r="1091" spans="5:30" ht="15">
      <c r="E1091" s="517" t="s">
        <v>668</v>
      </c>
      <c r="F1091" s="515" t="e">
        <f t="shared" si="14"/>
        <v>#DIV/0!</v>
      </c>
      <c r="G1091" s="515"/>
      <c r="H1091" s="515"/>
      <c r="I1091" s="515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</row>
    <row r="1092" spans="5:30" ht="15">
      <c r="E1092" s="34" t="s">
        <v>345</v>
      </c>
      <c r="F1092" s="515" t="e">
        <f t="shared" si="14"/>
        <v>#DIV/0!</v>
      </c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</row>
    <row r="1093" spans="3:30" ht="15">
      <c r="C1093" s="509" t="s">
        <v>239</v>
      </c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</row>
    <row r="1094" spans="4:30" ht="15">
      <c r="D1094" s="1" t="s">
        <v>240</v>
      </c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</row>
    <row r="1095" spans="5:30" ht="15">
      <c r="E1095" s="1" t="s">
        <v>241</v>
      </c>
      <c r="F1095" s="1">
        <f>SUM(Input!I13:I24)</f>
        <v>0</v>
      </c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</row>
    <row r="1096" spans="5:30" ht="15">
      <c r="E1096" s="1" t="s">
        <v>792</v>
      </c>
      <c r="F1096" s="1">
        <f>SUM(Input!I41:I52)</f>
        <v>0</v>
      </c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</row>
    <row r="1097" spans="4:30" ht="15">
      <c r="D1097" s="1" t="s">
        <v>147</v>
      </c>
      <c r="F1097" s="1">
        <f>SUM(F1095:F1096)</f>
        <v>0</v>
      </c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</row>
    <row r="1098" spans="4:30" ht="15">
      <c r="D1098" s="1" t="s">
        <v>299</v>
      </c>
      <c r="F1098" s="515" t="e">
        <f>F1097/SUM(F951:F956)</f>
        <v>#DIV/0!</v>
      </c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</row>
    <row r="1099" spans="3:30" ht="15">
      <c r="C1099" s="509" t="s">
        <v>300</v>
      </c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</row>
    <row r="1100" spans="4:30" ht="15">
      <c r="D1100" s="1" t="s">
        <v>240</v>
      </c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</row>
    <row r="1101" spans="5:30" ht="15">
      <c r="E1101" s="1" t="s">
        <v>681</v>
      </c>
      <c r="F1101" s="1">
        <f>SUM(Input!L13:L24)</f>
        <v>0</v>
      </c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</row>
    <row r="1102" spans="5:30" ht="15">
      <c r="E1102" s="1" t="s">
        <v>792</v>
      </c>
      <c r="F1102" s="1">
        <f>SUM(Input!L41:L52)</f>
        <v>0</v>
      </c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</row>
    <row r="1103" spans="4:30" ht="15">
      <c r="D1103" s="1" t="s">
        <v>148</v>
      </c>
      <c r="F1103" s="1">
        <f>SUM(F1101:F1102)</f>
        <v>0</v>
      </c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</row>
    <row r="1104" spans="4:30" ht="15">
      <c r="D1104" s="1" t="s">
        <v>299</v>
      </c>
      <c r="F1104" s="515" t="e">
        <f>F1103/SUM(F951:F956)</f>
        <v>#DIV/0!</v>
      </c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</row>
    <row r="1105" spans="3:30" ht="15">
      <c r="C1105" s="509" t="s">
        <v>111</v>
      </c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</row>
    <row r="1106" spans="4:30" ht="15">
      <c r="D1106" s="1" t="s">
        <v>681</v>
      </c>
      <c r="F1106" s="515" t="e">
        <f>Input!C30/Input!C29-1</f>
        <v>#DIV/0!</v>
      </c>
      <c r="G1106" s="515"/>
      <c r="H1106" s="515"/>
      <c r="I1106" s="515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</row>
    <row r="1107" spans="4:30" ht="15">
      <c r="D1107" s="1" t="s">
        <v>792</v>
      </c>
      <c r="F1107" s="515" t="e">
        <f>Input!C58/Input!C57-1</f>
        <v>#DIV/0!</v>
      </c>
      <c r="G1107" s="515"/>
      <c r="H1107" s="515"/>
      <c r="I1107" s="515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</row>
    <row r="1108" spans="4:30" ht="15">
      <c r="D1108" s="1" t="s">
        <v>518</v>
      </c>
      <c r="F1108" s="515" t="e">
        <f>(Input!C30+Input!C58)/(Input!C29+Input!C57)-1</f>
        <v>#DIV/0!</v>
      </c>
      <c r="G1108" s="515"/>
      <c r="H1108" s="515"/>
      <c r="I1108" s="515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</row>
    <row r="1109" spans="5:30" ht="15">
      <c r="E1109" s="34"/>
      <c r="F1109" s="515"/>
      <c r="G1109" s="515"/>
      <c r="H1109" s="515"/>
      <c r="I1109" s="515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</row>
    <row r="1110" spans="1:30" ht="15">
      <c r="A1110" s="563"/>
      <c r="B1110" s="596" t="s">
        <v>331</v>
      </c>
      <c r="C1110" s="564"/>
      <c r="D1110" s="563"/>
      <c r="E1110" s="563"/>
      <c r="F1110" s="563"/>
      <c r="G1110" s="563"/>
      <c r="H1110" s="563"/>
      <c r="I1110" s="563"/>
      <c r="J1110" s="563"/>
      <c r="K1110" s="563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</row>
    <row r="1111" spans="1:30" ht="15">
      <c r="A1111" s="32"/>
      <c r="B1111" s="32"/>
      <c r="C1111" s="593" t="s">
        <v>31</v>
      </c>
      <c r="D1111" s="32"/>
      <c r="E1111" s="32"/>
      <c r="F1111" s="32"/>
      <c r="G1111" s="32"/>
      <c r="H1111" s="32"/>
      <c r="I1111" s="32"/>
      <c r="J1111" s="32"/>
      <c r="K1111" s="32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</row>
    <row r="1112" spans="4:30" ht="15">
      <c r="D1112" s="1" t="s">
        <v>326</v>
      </c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</row>
    <row r="1113" spans="5:30" ht="15">
      <c r="E1113" s="517" t="s">
        <v>344</v>
      </c>
      <c r="F1113" s="513">
        <f>SUM(Input!E93:E95)</f>
        <v>0</v>
      </c>
      <c r="G1113" s="513"/>
      <c r="H1113" s="513"/>
      <c r="I1113" s="513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</row>
    <row r="1114" spans="5:30" ht="15">
      <c r="E1114" s="517">
        <v>0.5</v>
      </c>
      <c r="F1114" s="513">
        <f>Input!E96</f>
        <v>0</v>
      </c>
      <c r="G1114" s="513"/>
      <c r="H1114" s="513"/>
      <c r="I1114" s="513"/>
      <c r="J1114" s="513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</row>
    <row r="1115" spans="5:30" ht="15">
      <c r="E1115" s="517" t="s">
        <v>214</v>
      </c>
      <c r="F1115" s="513">
        <f>Input!E97</f>
        <v>0</v>
      </c>
      <c r="G1115" s="513"/>
      <c r="H1115" s="513"/>
      <c r="I1115" s="513"/>
      <c r="J1115" s="513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</row>
    <row r="1116" spans="5:30" ht="15">
      <c r="E1116" s="517" t="s">
        <v>680</v>
      </c>
      <c r="F1116" s="513">
        <f>Input!E99</f>
        <v>0</v>
      </c>
      <c r="G1116" s="513"/>
      <c r="H1116" s="513"/>
      <c r="I1116" s="513"/>
      <c r="J1116" s="513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</row>
    <row r="1117" spans="5:30" ht="15">
      <c r="E1117" s="517" t="s">
        <v>668</v>
      </c>
      <c r="F1117" s="513">
        <f>Input!E98</f>
        <v>0</v>
      </c>
      <c r="G1117" s="513"/>
      <c r="H1117" s="513"/>
      <c r="I1117" s="513"/>
      <c r="J1117" s="513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</row>
    <row r="1118" spans="5:30" ht="15">
      <c r="E1118" s="34" t="s">
        <v>345</v>
      </c>
      <c r="F1118" s="513">
        <f>Input!E100</f>
        <v>0</v>
      </c>
      <c r="G1118" s="513"/>
      <c r="H1118" s="513"/>
      <c r="I1118" s="513"/>
      <c r="J1118" s="513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</row>
    <row r="1119" spans="4:30" ht="15">
      <c r="D1119" s="1" t="s">
        <v>327</v>
      </c>
      <c r="E1119" s="34"/>
      <c r="J1119" s="513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</row>
    <row r="1120" spans="5:30" ht="15">
      <c r="E1120" s="517" t="s">
        <v>344</v>
      </c>
      <c r="F1120" s="513">
        <f>Input!E118+Input!E116+Input!E117</f>
        <v>0</v>
      </c>
      <c r="G1120" s="513"/>
      <c r="H1120" s="513"/>
      <c r="I1120" s="513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</row>
    <row r="1121" spans="5:30" ht="15">
      <c r="E1121" s="517">
        <v>0.5</v>
      </c>
      <c r="F1121" s="513">
        <f>Input!E119</f>
        <v>0</v>
      </c>
      <c r="G1121" s="513"/>
      <c r="H1121" s="513"/>
      <c r="I1121" s="513"/>
      <c r="J1121" s="513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</row>
    <row r="1122" spans="5:30" ht="15">
      <c r="E1122" s="517" t="s">
        <v>214</v>
      </c>
      <c r="F1122" s="513">
        <f>Input!E120</f>
        <v>0</v>
      </c>
      <c r="G1122" s="513"/>
      <c r="H1122" s="513"/>
      <c r="I1122" s="513"/>
      <c r="J1122" s="513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</row>
    <row r="1123" spans="5:30" ht="15">
      <c r="E1123" s="517" t="s">
        <v>680</v>
      </c>
      <c r="F1123" s="513">
        <f>Input!E122</f>
        <v>0</v>
      </c>
      <c r="G1123" s="513"/>
      <c r="H1123" s="513"/>
      <c r="I1123" s="513"/>
      <c r="J1123" s="513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</row>
    <row r="1124" spans="5:30" ht="15">
      <c r="E1124" s="517" t="s">
        <v>668</v>
      </c>
      <c r="F1124" s="513">
        <f>Input!E121</f>
        <v>0</v>
      </c>
      <c r="G1124" s="513"/>
      <c r="H1124" s="513"/>
      <c r="I1124" s="513"/>
      <c r="J1124" s="513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</row>
    <row r="1125" spans="5:30" ht="15">
      <c r="E1125" s="34" t="s">
        <v>345</v>
      </c>
      <c r="F1125" s="513">
        <f>Input!E123</f>
        <v>0</v>
      </c>
      <c r="G1125" s="513"/>
      <c r="H1125" s="513"/>
      <c r="I1125" s="513"/>
      <c r="J1125" s="513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</row>
    <row r="1126" spans="4:30" ht="15">
      <c r="D1126" s="1" t="s">
        <v>32</v>
      </c>
      <c r="E1126" s="34"/>
      <c r="J1126" s="513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</row>
    <row r="1127" spans="5:30" ht="15">
      <c r="E1127" s="517" t="s">
        <v>344</v>
      </c>
      <c r="F1127" s="513">
        <f>SUM(Input!I139:I141)</f>
        <v>0</v>
      </c>
      <c r="G1127" s="513"/>
      <c r="H1127" s="513"/>
      <c r="I1127" s="513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</row>
    <row r="1128" spans="5:30" ht="15">
      <c r="E1128" s="517">
        <v>0.5</v>
      </c>
      <c r="F1128" s="513">
        <f>Input!I142</f>
        <v>0</v>
      </c>
      <c r="G1128" s="513"/>
      <c r="H1128" s="513"/>
      <c r="I1128" s="513"/>
      <c r="J1128" s="513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</row>
    <row r="1129" spans="5:30" ht="15">
      <c r="E1129" s="517" t="s">
        <v>214</v>
      </c>
      <c r="F1129" s="513">
        <f>Input!I143</f>
        <v>0</v>
      </c>
      <c r="G1129" s="513"/>
      <c r="H1129" s="513"/>
      <c r="I1129" s="513"/>
      <c r="J1129" s="513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</row>
    <row r="1130" spans="5:30" ht="15">
      <c r="E1130" s="517" t="s">
        <v>680</v>
      </c>
      <c r="F1130" s="513">
        <f>Input!I145</f>
        <v>0</v>
      </c>
      <c r="G1130" s="513"/>
      <c r="H1130" s="513"/>
      <c r="I1130" s="513"/>
      <c r="J1130" s="513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</row>
    <row r="1131" spans="5:30" ht="15">
      <c r="E1131" s="517" t="s">
        <v>668</v>
      </c>
      <c r="F1131" s="513">
        <f>Input!I144</f>
        <v>0</v>
      </c>
      <c r="G1131" s="513"/>
      <c r="H1131" s="513"/>
      <c r="I1131" s="513"/>
      <c r="J1131" s="513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</row>
    <row r="1132" spans="5:30" ht="15">
      <c r="E1132" s="34" t="s">
        <v>345</v>
      </c>
      <c r="F1132" s="513">
        <f>Input!I146</f>
        <v>0</v>
      </c>
      <c r="G1132" s="513"/>
      <c r="H1132" s="513"/>
      <c r="I1132" s="513"/>
      <c r="J1132" s="513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</row>
    <row r="1133" spans="4:30" ht="15">
      <c r="D1133" s="1" t="s">
        <v>328</v>
      </c>
      <c r="E1133" s="34"/>
      <c r="J1133" s="513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</row>
    <row r="1134" spans="5:30" ht="15">
      <c r="E1134" s="517" t="s">
        <v>344</v>
      </c>
      <c r="F1134" s="513" t="e">
        <f>SUM(Input!#REF!)</f>
        <v>#REF!</v>
      </c>
      <c r="G1134" s="513"/>
      <c r="H1134" s="513"/>
      <c r="I1134" s="513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</row>
    <row r="1135" spans="5:30" ht="15">
      <c r="E1135" s="517">
        <v>0.5</v>
      </c>
      <c r="F1135" s="513" t="e">
        <f>Input!#REF!</f>
        <v>#REF!</v>
      </c>
      <c r="G1135" s="513"/>
      <c r="H1135" s="513"/>
      <c r="I1135" s="513"/>
      <c r="J1135" s="513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</row>
    <row r="1136" spans="5:30" ht="15">
      <c r="E1136" s="517" t="s">
        <v>214</v>
      </c>
      <c r="F1136" s="513" t="e">
        <f>Input!#REF!</f>
        <v>#REF!</v>
      </c>
      <c r="G1136" s="513"/>
      <c r="H1136" s="513"/>
      <c r="I1136" s="513"/>
      <c r="J1136" s="513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</row>
    <row r="1137" spans="5:30" ht="15">
      <c r="E1137" s="517" t="s">
        <v>680</v>
      </c>
      <c r="F1137" s="513" t="e">
        <f>Input!#REF!</f>
        <v>#REF!</v>
      </c>
      <c r="G1137" s="513"/>
      <c r="H1137" s="513"/>
      <c r="I1137" s="513"/>
      <c r="J1137" s="513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</row>
    <row r="1138" spans="5:30" ht="15">
      <c r="E1138" s="517" t="s">
        <v>668</v>
      </c>
      <c r="F1138" s="513" t="e">
        <f>Input!#REF!</f>
        <v>#REF!</v>
      </c>
      <c r="G1138" s="513"/>
      <c r="H1138" s="513"/>
      <c r="I1138" s="513"/>
      <c r="J1138" s="513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</row>
    <row r="1139" spans="5:30" ht="15">
      <c r="E1139" s="34" t="s">
        <v>345</v>
      </c>
      <c r="F1139" s="513" t="e">
        <f>Input!#REF!</f>
        <v>#REF!</v>
      </c>
      <c r="G1139" s="513"/>
      <c r="H1139" s="513"/>
      <c r="I1139" s="513"/>
      <c r="J1139" s="513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</row>
    <row r="1140" spans="4:30" ht="15">
      <c r="D1140" s="1" t="s">
        <v>329</v>
      </c>
      <c r="E1140" s="34"/>
      <c r="J1140" s="513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</row>
    <row r="1141" spans="5:30" ht="15">
      <c r="E1141" s="517" t="s">
        <v>344</v>
      </c>
      <c r="F1141" s="518">
        <f aca="true" t="shared" si="15" ref="F1141:F1146">F1113+F1120</f>
        <v>0</v>
      </c>
      <c r="G1141" s="518"/>
      <c r="H1141" s="518"/>
      <c r="I1141" s="518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</row>
    <row r="1142" spans="5:30" ht="15">
      <c r="E1142" s="517">
        <v>0.5</v>
      </c>
      <c r="F1142" s="518">
        <f t="shared" si="15"/>
        <v>0</v>
      </c>
      <c r="G1142" s="518"/>
      <c r="H1142" s="518"/>
      <c r="I1142" s="518"/>
      <c r="J1142" s="518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</row>
    <row r="1143" spans="5:30" ht="15">
      <c r="E1143" s="517" t="s">
        <v>214</v>
      </c>
      <c r="F1143" s="518">
        <f t="shared" si="15"/>
        <v>0</v>
      </c>
      <c r="G1143" s="518"/>
      <c r="H1143" s="518"/>
      <c r="I1143" s="518"/>
      <c r="J1143" s="518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</row>
    <row r="1144" spans="5:30" ht="15">
      <c r="E1144" s="517" t="s">
        <v>680</v>
      </c>
      <c r="F1144" s="518">
        <f t="shared" si="15"/>
        <v>0</v>
      </c>
      <c r="G1144" s="518"/>
      <c r="H1144" s="518"/>
      <c r="I1144" s="518"/>
      <c r="J1144" s="518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</row>
    <row r="1145" spans="5:30" ht="15">
      <c r="E1145" s="517" t="s">
        <v>668</v>
      </c>
      <c r="F1145" s="518">
        <f t="shared" si="15"/>
        <v>0</v>
      </c>
      <c r="G1145" s="518"/>
      <c r="H1145" s="518"/>
      <c r="I1145" s="518"/>
      <c r="J1145" s="518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</row>
    <row r="1146" spans="5:30" ht="15">
      <c r="E1146" s="34" t="s">
        <v>345</v>
      </c>
      <c r="F1146" s="518">
        <f t="shared" si="15"/>
        <v>0</v>
      </c>
      <c r="G1146" s="518"/>
      <c r="H1146" s="518"/>
      <c r="I1146" s="518"/>
      <c r="J1146" s="518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</row>
    <row r="1147" spans="4:30" ht="15">
      <c r="D1147" s="1" t="s">
        <v>330</v>
      </c>
      <c r="E1147" s="34"/>
      <c r="F1147" s="513"/>
      <c r="G1147" s="513"/>
      <c r="H1147" s="513"/>
      <c r="I1147" s="513"/>
      <c r="J1147" s="518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</row>
    <row r="1148" spans="5:30" ht="15">
      <c r="E1148" s="517" t="s">
        <v>344</v>
      </c>
      <c r="F1148" s="513" t="e">
        <f aca="true" t="shared" si="16" ref="F1148:F1153">F1127+F1134+F1120+F1113</f>
        <v>#REF!</v>
      </c>
      <c r="G1148" s="513"/>
      <c r="H1148" s="513"/>
      <c r="I1148" s="513"/>
      <c r="J1148" s="513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</row>
    <row r="1149" spans="5:30" ht="15">
      <c r="E1149" s="517">
        <v>0.5</v>
      </c>
      <c r="F1149" s="513" t="e">
        <f t="shared" si="16"/>
        <v>#REF!</v>
      </c>
      <c r="G1149" s="513"/>
      <c r="H1149" s="513"/>
      <c r="I1149" s="513"/>
      <c r="J1149" s="513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</row>
    <row r="1150" spans="5:30" ht="15">
      <c r="E1150" s="517" t="s">
        <v>214</v>
      </c>
      <c r="F1150" s="513" t="e">
        <f t="shared" si="16"/>
        <v>#REF!</v>
      </c>
      <c r="G1150" s="513"/>
      <c r="H1150" s="513"/>
      <c r="I1150" s="513"/>
      <c r="J1150" s="513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</row>
    <row r="1151" spans="5:30" ht="15">
      <c r="E1151" s="517" t="s">
        <v>680</v>
      </c>
      <c r="F1151" s="513" t="e">
        <f t="shared" si="16"/>
        <v>#REF!</v>
      </c>
      <c r="G1151" s="513"/>
      <c r="H1151" s="513"/>
      <c r="I1151" s="513"/>
      <c r="J1151" s="513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</row>
    <row r="1152" spans="5:30" ht="15">
      <c r="E1152" s="517" t="s">
        <v>668</v>
      </c>
      <c r="F1152" s="513" t="e">
        <f t="shared" si="16"/>
        <v>#REF!</v>
      </c>
      <c r="G1152" s="513"/>
      <c r="H1152" s="513"/>
      <c r="I1152" s="513"/>
      <c r="J1152" s="513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</row>
    <row r="1153" spans="5:30" ht="15">
      <c r="E1153" s="34" t="s">
        <v>345</v>
      </c>
      <c r="F1153" s="513" t="e">
        <f t="shared" si="16"/>
        <v>#REF!</v>
      </c>
      <c r="J1153" s="513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</row>
    <row r="1154" spans="3:30" ht="15">
      <c r="C1154" s="509" t="s">
        <v>33</v>
      </c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</row>
    <row r="1155" spans="4:30" ht="15">
      <c r="D1155" s="1" t="s">
        <v>326</v>
      </c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</row>
    <row r="1156" spans="5:30" ht="15">
      <c r="E1156" s="517" t="s">
        <v>344</v>
      </c>
      <c r="F1156" s="515" t="e">
        <f aca="true" t="shared" si="17" ref="F1156:F1161">F1113/SUM($F$1113:$F$1118)</f>
        <v>#DIV/0!</v>
      </c>
      <c r="G1156" s="515"/>
      <c r="H1156" s="515"/>
      <c r="I1156" s="515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</row>
    <row r="1157" spans="5:30" ht="15">
      <c r="E1157" s="517">
        <v>0.5</v>
      </c>
      <c r="F1157" s="515" t="e">
        <f t="shared" si="17"/>
        <v>#DIV/0!</v>
      </c>
      <c r="G1157" s="515"/>
      <c r="H1157" s="515"/>
      <c r="I1157" s="515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</row>
    <row r="1158" spans="5:30" ht="15">
      <c r="E1158" s="517" t="s">
        <v>214</v>
      </c>
      <c r="F1158" s="515" t="e">
        <f t="shared" si="17"/>
        <v>#DIV/0!</v>
      </c>
      <c r="G1158" s="515"/>
      <c r="H1158" s="515"/>
      <c r="I1158" s="515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</row>
    <row r="1159" spans="5:30" ht="15">
      <c r="E1159" s="517" t="s">
        <v>680</v>
      </c>
      <c r="F1159" s="515" t="e">
        <f t="shared" si="17"/>
        <v>#DIV/0!</v>
      </c>
      <c r="G1159" s="515"/>
      <c r="H1159" s="515"/>
      <c r="I1159" s="515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</row>
    <row r="1160" spans="5:30" ht="15">
      <c r="E1160" s="517" t="s">
        <v>668</v>
      </c>
      <c r="F1160" s="515" t="e">
        <f t="shared" si="17"/>
        <v>#DIV/0!</v>
      </c>
      <c r="G1160" s="515"/>
      <c r="H1160" s="515"/>
      <c r="I1160" s="515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</row>
    <row r="1161" spans="5:30" ht="15">
      <c r="E1161" s="34" t="s">
        <v>345</v>
      </c>
      <c r="F1161" s="515" t="e">
        <f t="shared" si="17"/>
        <v>#DIV/0!</v>
      </c>
      <c r="G1161" s="515"/>
      <c r="H1161" s="515"/>
      <c r="I1161" s="515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</row>
    <row r="1162" spans="4:30" ht="15">
      <c r="D1162" s="1" t="s">
        <v>327</v>
      </c>
      <c r="E1162" s="34"/>
      <c r="F1162" s="515"/>
      <c r="G1162" s="515"/>
      <c r="H1162" s="515"/>
      <c r="I1162" s="515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</row>
    <row r="1163" spans="5:30" ht="15">
      <c r="E1163" s="517" t="s">
        <v>344</v>
      </c>
      <c r="F1163" s="515" t="e">
        <f aca="true" t="shared" si="18" ref="F1163:F1168">F1120/SUM($F$1120:$F$1125)</f>
        <v>#DIV/0!</v>
      </c>
      <c r="G1163" s="515"/>
      <c r="H1163" s="515"/>
      <c r="I1163" s="515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</row>
    <row r="1164" spans="5:30" ht="15">
      <c r="E1164" s="517">
        <v>0.5</v>
      </c>
      <c r="F1164" s="515" t="e">
        <f t="shared" si="18"/>
        <v>#DIV/0!</v>
      </c>
      <c r="G1164" s="515"/>
      <c r="H1164" s="515"/>
      <c r="I1164" s="515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</row>
    <row r="1165" spans="5:30" ht="15">
      <c r="E1165" s="517" t="s">
        <v>214</v>
      </c>
      <c r="F1165" s="515" t="e">
        <f t="shared" si="18"/>
        <v>#DIV/0!</v>
      </c>
      <c r="G1165" s="515"/>
      <c r="H1165" s="515"/>
      <c r="I1165" s="515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</row>
    <row r="1166" spans="5:30" ht="15">
      <c r="E1166" s="517" t="s">
        <v>680</v>
      </c>
      <c r="F1166" s="515" t="e">
        <f t="shared" si="18"/>
        <v>#DIV/0!</v>
      </c>
      <c r="G1166" s="515"/>
      <c r="H1166" s="515"/>
      <c r="I1166" s="515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</row>
    <row r="1167" spans="5:30" ht="15">
      <c r="E1167" s="517" t="s">
        <v>668</v>
      </c>
      <c r="F1167" s="515" t="e">
        <f t="shared" si="18"/>
        <v>#DIV/0!</v>
      </c>
      <c r="G1167" s="515"/>
      <c r="H1167" s="515"/>
      <c r="I1167" s="515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</row>
    <row r="1168" spans="5:30" ht="15">
      <c r="E1168" s="34" t="s">
        <v>345</v>
      </c>
      <c r="F1168" s="515" t="e">
        <f t="shared" si="18"/>
        <v>#DIV/0!</v>
      </c>
      <c r="G1168" s="515"/>
      <c r="H1168" s="515"/>
      <c r="I1168" s="515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</row>
    <row r="1169" spans="4:30" ht="15">
      <c r="D1169" s="1" t="s">
        <v>32</v>
      </c>
      <c r="E1169" s="34"/>
      <c r="F1169" s="515"/>
      <c r="G1169" s="515"/>
      <c r="H1169" s="515"/>
      <c r="I1169" s="515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</row>
    <row r="1170" spans="5:30" ht="15">
      <c r="E1170" s="517" t="s">
        <v>344</v>
      </c>
      <c r="F1170" s="515" t="e">
        <f aca="true" t="shared" si="19" ref="F1170:F1175">F1127/SUM($F$1127:$F$1132)</f>
        <v>#DIV/0!</v>
      </c>
      <c r="G1170" s="515"/>
      <c r="H1170" s="515"/>
      <c r="I1170" s="515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</row>
    <row r="1171" spans="5:30" ht="15">
      <c r="E1171" s="517">
        <v>0.5</v>
      </c>
      <c r="F1171" s="515" t="e">
        <f t="shared" si="19"/>
        <v>#DIV/0!</v>
      </c>
      <c r="G1171" s="515"/>
      <c r="H1171" s="515"/>
      <c r="I1171" s="515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</row>
    <row r="1172" spans="5:30" ht="15">
      <c r="E1172" s="517" t="s">
        <v>214</v>
      </c>
      <c r="F1172" s="515" t="e">
        <f t="shared" si="19"/>
        <v>#DIV/0!</v>
      </c>
      <c r="G1172" s="515"/>
      <c r="H1172" s="515"/>
      <c r="I1172" s="515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</row>
    <row r="1173" spans="5:30" ht="15">
      <c r="E1173" s="517" t="s">
        <v>680</v>
      </c>
      <c r="F1173" s="515" t="e">
        <f t="shared" si="19"/>
        <v>#DIV/0!</v>
      </c>
      <c r="G1173" s="515"/>
      <c r="H1173" s="515"/>
      <c r="I1173" s="515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</row>
    <row r="1174" spans="5:30" ht="15">
      <c r="E1174" s="517" t="s">
        <v>668</v>
      </c>
      <c r="F1174" s="515" t="e">
        <f t="shared" si="19"/>
        <v>#DIV/0!</v>
      </c>
      <c r="G1174" s="515"/>
      <c r="H1174" s="515"/>
      <c r="I1174" s="515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</row>
    <row r="1175" spans="5:30" ht="15">
      <c r="E1175" s="34" t="s">
        <v>345</v>
      </c>
      <c r="F1175" s="515" t="e">
        <f t="shared" si="19"/>
        <v>#DIV/0!</v>
      </c>
      <c r="G1175" s="515"/>
      <c r="H1175" s="515"/>
      <c r="I1175" s="515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</row>
    <row r="1176" spans="4:30" ht="15">
      <c r="D1176" s="1" t="s">
        <v>328</v>
      </c>
      <c r="E1176" s="34"/>
      <c r="F1176" s="515"/>
      <c r="G1176" s="515"/>
      <c r="H1176" s="515"/>
      <c r="I1176" s="515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</row>
    <row r="1177" spans="5:30" ht="15">
      <c r="E1177" s="517" t="s">
        <v>344</v>
      </c>
      <c r="F1177" s="515" t="e">
        <f aca="true" t="shared" si="20" ref="F1177:F1182">F1134/SUM($F$1134:$F$1139)</f>
        <v>#REF!</v>
      </c>
      <c r="G1177" s="515"/>
      <c r="H1177" s="515"/>
      <c r="I1177" s="515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</row>
    <row r="1178" spans="5:30" ht="15">
      <c r="E1178" s="517">
        <v>0.5</v>
      </c>
      <c r="F1178" s="515" t="e">
        <f t="shared" si="20"/>
        <v>#REF!</v>
      </c>
      <c r="G1178" s="515"/>
      <c r="H1178" s="515"/>
      <c r="I1178" s="515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</row>
    <row r="1179" spans="5:30" ht="15">
      <c r="E1179" s="517" t="s">
        <v>214</v>
      </c>
      <c r="F1179" s="515" t="e">
        <f t="shared" si="20"/>
        <v>#REF!</v>
      </c>
      <c r="G1179" s="515"/>
      <c r="H1179" s="515"/>
      <c r="I1179" s="515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</row>
    <row r="1180" spans="5:30" ht="15">
      <c r="E1180" s="517" t="s">
        <v>680</v>
      </c>
      <c r="F1180" s="515" t="e">
        <f t="shared" si="20"/>
        <v>#REF!</v>
      </c>
      <c r="G1180" s="515"/>
      <c r="H1180" s="515"/>
      <c r="I1180" s="515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</row>
    <row r="1181" spans="5:30" ht="15">
      <c r="E1181" s="517" t="s">
        <v>668</v>
      </c>
      <c r="F1181" s="515" t="e">
        <f t="shared" si="20"/>
        <v>#REF!</v>
      </c>
      <c r="G1181" s="515"/>
      <c r="H1181" s="515"/>
      <c r="I1181" s="515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</row>
    <row r="1182" spans="5:30" ht="15">
      <c r="E1182" s="34" t="s">
        <v>345</v>
      </c>
      <c r="F1182" s="515" t="e">
        <f t="shared" si="20"/>
        <v>#REF!</v>
      </c>
      <c r="G1182" s="515"/>
      <c r="H1182" s="515"/>
      <c r="I1182" s="515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</row>
    <row r="1183" spans="4:30" ht="15">
      <c r="D1183" s="1" t="s">
        <v>329</v>
      </c>
      <c r="E1183" s="34"/>
      <c r="F1183" s="515"/>
      <c r="G1183" s="515"/>
      <c r="H1183" s="515"/>
      <c r="I1183" s="515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</row>
    <row r="1184" spans="5:30" ht="15">
      <c r="E1184" s="517" t="s">
        <v>344</v>
      </c>
      <c r="F1184" s="515" t="e">
        <f aca="true" t="shared" si="21" ref="F1184:F1189">F1141/SUM($F$1141:$F$1146)</f>
        <v>#DIV/0!</v>
      </c>
      <c r="G1184" s="515"/>
      <c r="H1184" s="515"/>
      <c r="I1184" s="515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</row>
    <row r="1185" spans="5:30" ht="15">
      <c r="E1185" s="517">
        <v>0.5</v>
      </c>
      <c r="F1185" s="515" t="e">
        <f t="shared" si="21"/>
        <v>#DIV/0!</v>
      </c>
      <c r="G1185" s="515"/>
      <c r="H1185" s="515"/>
      <c r="I1185" s="515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</row>
    <row r="1186" spans="5:30" ht="15">
      <c r="E1186" s="517" t="s">
        <v>214</v>
      </c>
      <c r="F1186" s="515" t="e">
        <f t="shared" si="21"/>
        <v>#DIV/0!</v>
      </c>
      <c r="G1186" s="515"/>
      <c r="H1186" s="515"/>
      <c r="I1186" s="515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</row>
    <row r="1187" spans="5:30" ht="15">
      <c r="E1187" s="517" t="s">
        <v>680</v>
      </c>
      <c r="F1187" s="515" t="e">
        <f t="shared" si="21"/>
        <v>#DIV/0!</v>
      </c>
      <c r="G1187" s="515"/>
      <c r="H1187" s="515"/>
      <c r="I1187" s="515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</row>
    <row r="1188" spans="5:30" ht="15">
      <c r="E1188" s="517" t="s">
        <v>668</v>
      </c>
      <c r="F1188" s="515" t="e">
        <f t="shared" si="21"/>
        <v>#DIV/0!</v>
      </c>
      <c r="G1188" s="515"/>
      <c r="H1188" s="515"/>
      <c r="I1188" s="515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</row>
    <row r="1189" spans="5:30" ht="15">
      <c r="E1189" s="34" t="s">
        <v>345</v>
      </c>
      <c r="F1189" s="515" t="e">
        <f t="shared" si="21"/>
        <v>#DIV/0!</v>
      </c>
      <c r="G1189" s="515"/>
      <c r="H1189" s="515"/>
      <c r="I1189" s="515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</row>
    <row r="1190" spans="4:30" ht="15">
      <c r="D1190" s="1" t="s">
        <v>330</v>
      </c>
      <c r="E1190" s="34"/>
      <c r="F1190" s="515"/>
      <c r="G1190" s="515"/>
      <c r="H1190" s="515"/>
      <c r="I1190" s="515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</row>
    <row r="1191" spans="5:30" ht="15">
      <c r="E1191" s="517" t="s">
        <v>344</v>
      </c>
      <c r="F1191" s="515" t="e">
        <f aca="true" t="shared" si="22" ref="F1191:F1196">F1148/SUM($F$1148:$F$1153)</f>
        <v>#REF!</v>
      </c>
      <c r="G1191" s="515"/>
      <c r="H1191" s="515"/>
      <c r="I1191" s="515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</row>
    <row r="1192" spans="5:30" ht="15">
      <c r="E1192" s="517">
        <v>0.5</v>
      </c>
      <c r="F1192" s="515" t="e">
        <f t="shared" si="22"/>
        <v>#REF!</v>
      </c>
      <c r="G1192" s="515"/>
      <c r="H1192" s="515"/>
      <c r="I1192" s="515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</row>
    <row r="1193" spans="5:30" ht="15">
      <c r="E1193" s="517" t="s">
        <v>214</v>
      </c>
      <c r="F1193" s="515" t="e">
        <f t="shared" si="22"/>
        <v>#REF!</v>
      </c>
      <c r="G1193" s="515"/>
      <c r="H1193" s="515"/>
      <c r="I1193" s="515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</row>
    <row r="1194" spans="5:30" ht="15">
      <c r="E1194" s="517" t="s">
        <v>680</v>
      </c>
      <c r="F1194" s="515" t="e">
        <f t="shared" si="22"/>
        <v>#REF!</v>
      </c>
      <c r="G1194" s="515"/>
      <c r="H1194" s="515"/>
      <c r="I1194" s="515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</row>
    <row r="1195" spans="5:30" ht="15">
      <c r="E1195" s="517" t="s">
        <v>668</v>
      </c>
      <c r="F1195" s="515" t="e">
        <f t="shared" si="22"/>
        <v>#REF!</v>
      </c>
      <c r="G1195" s="515"/>
      <c r="H1195" s="515"/>
      <c r="I1195" s="515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</row>
    <row r="1196" spans="5:30" ht="15">
      <c r="E1196" s="34" t="s">
        <v>345</v>
      </c>
      <c r="F1196" s="515" t="e">
        <f t="shared" si="22"/>
        <v>#REF!</v>
      </c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</row>
    <row r="1197" spans="3:30" ht="15">
      <c r="C1197" s="509" t="s">
        <v>34</v>
      </c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</row>
    <row r="1198" spans="4:30" ht="15">
      <c r="D1198" s="1" t="s">
        <v>326</v>
      </c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</row>
    <row r="1199" spans="5:30" ht="15">
      <c r="E1199" s="517" t="s">
        <v>344</v>
      </c>
      <c r="F1199" s="513">
        <f>SUM(Input!G95,Input!J93:J95,Input!M93:M95,Input!G93:G94)</f>
        <v>0</v>
      </c>
      <c r="G1199" s="513"/>
      <c r="H1199" s="513"/>
      <c r="I1199" s="513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</row>
    <row r="1200" spans="5:30" ht="15">
      <c r="E1200" s="517">
        <v>0.5</v>
      </c>
      <c r="F1200" s="513">
        <f>SUM(Input!G96,Input!J96,Input!M96)</f>
        <v>0</v>
      </c>
      <c r="G1200" s="513"/>
      <c r="H1200" s="513"/>
      <c r="I1200" s="513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</row>
    <row r="1201" spans="5:30" ht="15">
      <c r="E1201" s="517" t="s">
        <v>214</v>
      </c>
      <c r="F1201" s="513">
        <f>SUM(Input!G97,Input!J97,Input!M97)</f>
        <v>0</v>
      </c>
      <c r="G1201" s="513"/>
      <c r="H1201" s="513"/>
      <c r="I1201" s="513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</row>
    <row r="1202" spans="5:30" ht="15">
      <c r="E1202" s="517" t="s">
        <v>680</v>
      </c>
      <c r="F1202" s="513">
        <f>SUM(Input!G99,Input!J99,Input!M99)</f>
        <v>0</v>
      </c>
      <c r="G1202" s="513"/>
      <c r="H1202" s="513"/>
      <c r="I1202" s="513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</row>
    <row r="1203" spans="5:30" ht="15">
      <c r="E1203" s="517" t="s">
        <v>668</v>
      </c>
      <c r="F1203" s="513">
        <f>SUM(Input!G98,Input!J98,Input!M98)</f>
        <v>0</v>
      </c>
      <c r="G1203" s="513"/>
      <c r="H1203" s="513"/>
      <c r="I1203" s="513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</row>
    <row r="1204" spans="5:30" ht="15">
      <c r="E1204" s="34" t="s">
        <v>345</v>
      </c>
      <c r="F1204" s="513">
        <f>SUM(Input!G100,Input!J100,Input!M100)</f>
        <v>0</v>
      </c>
      <c r="G1204" s="513"/>
      <c r="H1204" s="513"/>
      <c r="I1204" s="513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</row>
    <row r="1205" spans="4:30" ht="15">
      <c r="D1205" s="1" t="s">
        <v>327</v>
      </c>
      <c r="E1205" s="34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</row>
    <row r="1206" spans="5:30" ht="15">
      <c r="E1206" s="517" t="s">
        <v>344</v>
      </c>
      <c r="F1206" s="513">
        <f>SUM(Input!G116:G118,Input!J116:J118,Input!M116:M118)</f>
        <v>0</v>
      </c>
      <c r="G1206" s="513"/>
      <c r="H1206" s="513"/>
      <c r="I1206" s="513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</row>
    <row r="1207" spans="5:30" ht="15">
      <c r="E1207" s="517">
        <v>0.5</v>
      </c>
      <c r="F1207" s="513">
        <f>SUM(Input!G119,Input!J119,Input!M119)</f>
        <v>0</v>
      </c>
      <c r="G1207" s="513"/>
      <c r="H1207" s="513"/>
      <c r="I1207" s="513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</row>
    <row r="1208" spans="5:30" ht="15">
      <c r="E1208" s="517" t="s">
        <v>214</v>
      </c>
      <c r="F1208" s="513">
        <f>SUM(Input!G120,Input!J120,Input!M120)</f>
        <v>0</v>
      </c>
      <c r="G1208" s="513"/>
      <c r="H1208" s="513"/>
      <c r="I1208" s="513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</row>
    <row r="1209" spans="5:30" ht="15">
      <c r="E1209" s="517" t="s">
        <v>680</v>
      </c>
      <c r="F1209" s="513">
        <f>SUM(Input!G122,Input!J122,Input!M122)</f>
        <v>0</v>
      </c>
      <c r="G1209" s="513"/>
      <c r="H1209" s="513"/>
      <c r="I1209" s="513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</row>
    <row r="1210" spans="5:30" ht="15">
      <c r="E1210" s="517" t="s">
        <v>668</v>
      </c>
      <c r="F1210" s="513">
        <f>SUM(Input!G121,Input!J121,Input!M121)</f>
        <v>0</v>
      </c>
      <c r="G1210" s="513"/>
      <c r="H1210" s="513"/>
      <c r="I1210" s="513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</row>
    <row r="1211" spans="5:30" ht="15">
      <c r="E1211" s="34" t="s">
        <v>345</v>
      </c>
      <c r="F1211" s="513">
        <f>SUM(Input!G123,Input!J123,Input!M123)</f>
        <v>0</v>
      </c>
      <c r="G1211" s="513"/>
      <c r="H1211" s="513"/>
      <c r="I1211" s="513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</row>
    <row r="1212" spans="4:30" ht="15">
      <c r="D1212" s="1" t="s">
        <v>35</v>
      </c>
      <c r="E1212" s="34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</row>
    <row r="1213" spans="5:30" ht="15">
      <c r="E1213" s="517" t="s">
        <v>344</v>
      </c>
      <c r="F1213" s="513">
        <f>SUM(Input!J139:J141)</f>
        <v>0</v>
      </c>
      <c r="G1213" s="513"/>
      <c r="H1213" s="513"/>
      <c r="I1213" s="513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</row>
    <row r="1214" spans="5:30" ht="15">
      <c r="E1214" s="517">
        <v>0.5</v>
      </c>
      <c r="F1214" s="513">
        <f>Input!J142</f>
        <v>0</v>
      </c>
      <c r="G1214" s="513"/>
      <c r="H1214" s="513"/>
      <c r="I1214" s="513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</row>
    <row r="1215" spans="5:30" ht="15">
      <c r="E1215" s="517" t="s">
        <v>214</v>
      </c>
      <c r="F1215" s="513">
        <f>Input!J143</f>
        <v>0</v>
      </c>
      <c r="G1215" s="513"/>
      <c r="H1215" s="513"/>
      <c r="I1215" s="513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</row>
    <row r="1216" spans="5:30" ht="15">
      <c r="E1216" s="517" t="s">
        <v>680</v>
      </c>
      <c r="F1216" s="513">
        <f>Input!J145</f>
        <v>0</v>
      </c>
      <c r="G1216" s="513"/>
      <c r="H1216" s="513"/>
      <c r="I1216" s="513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</row>
    <row r="1217" spans="5:30" ht="15">
      <c r="E1217" s="517" t="s">
        <v>668</v>
      </c>
      <c r="F1217" s="513">
        <f>Input!J144</f>
        <v>0</v>
      </c>
      <c r="G1217" s="513"/>
      <c r="H1217" s="513"/>
      <c r="I1217" s="513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</row>
    <row r="1218" spans="5:30" ht="15">
      <c r="E1218" s="34" t="s">
        <v>345</v>
      </c>
      <c r="F1218" s="513">
        <f>Input!J146</f>
        <v>0</v>
      </c>
      <c r="G1218" s="513"/>
      <c r="H1218" s="513"/>
      <c r="I1218" s="513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</row>
    <row r="1219" spans="4:30" ht="15">
      <c r="D1219" s="1" t="s">
        <v>40</v>
      </c>
      <c r="E1219" s="34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</row>
    <row r="1220" spans="5:30" ht="15">
      <c r="E1220" s="517" t="s">
        <v>344</v>
      </c>
      <c r="F1220" s="513">
        <f>SUM(Input!M139:M141)</f>
        <v>0</v>
      </c>
      <c r="G1220" s="513"/>
      <c r="H1220" s="513"/>
      <c r="I1220" s="513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</row>
    <row r="1221" spans="5:30" ht="15">
      <c r="E1221" s="517">
        <v>0.5</v>
      </c>
      <c r="F1221" s="513">
        <f>Input!M142</f>
        <v>0</v>
      </c>
      <c r="G1221" s="513"/>
      <c r="H1221" s="513"/>
      <c r="I1221" s="513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</row>
    <row r="1222" spans="5:30" ht="15">
      <c r="E1222" s="517" t="s">
        <v>214</v>
      </c>
      <c r="F1222" s="513">
        <f>Input!M143</f>
        <v>0</v>
      </c>
      <c r="G1222" s="513"/>
      <c r="H1222" s="513"/>
      <c r="I1222" s="513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</row>
    <row r="1223" spans="5:30" ht="15">
      <c r="E1223" s="517" t="s">
        <v>680</v>
      </c>
      <c r="F1223" s="513">
        <f>Input!M145</f>
        <v>0</v>
      </c>
      <c r="G1223" s="513"/>
      <c r="H1223" s="513"/>
      <c r="I1223" s="513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</row>
    <row r="1224" spans="5:30" ht="15">
      <c r="E1224" s="517" t="s">
        <v>668</v>
      </c>
      <c r="F1224" s="513">
        <f>Input!M144</f>
        <v>0</v>
      </c>
      <c r="G1224" s="513"/>
      <c r="H1224" s="513"/>
      <c r="I1224" s="513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</row>
    <row r="1225" spans="5:30" ht="15">
      <c r="E1225" s="34" t="s">
        <v>345</v>
      </c>
      <c r="F1225" s="513">
        <f>Input!M146</f>
        <v>0</v>
      </c>
      <c r="G1225" s="513"/>
      <c r="H1225" s="513"/>
      <c r="I1225" s="513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</row>
    <row r="1226" spans="4:30" ht="15">
      <c r="D1226" s="1" t="s">
        <v>329</v>
      </c>
      <c r="E1226" s="34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</row>
    <row r="1227" spans="5:30" ht="15">
      <c r="E1227" s="517" t="s">
        <v>344</v>
      </c>
      <c r="F1227" s="518">
        <f aca="true" t="shared" si="23" ref="F1227:F1232">F1199+F1206</f>
        <v>0</v>
      </c>
      <c r="G1227" s="518"/>
      <c r="H1227" s="518"/>
      <c r="I1227" s="518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</row>
    <row r="1228" spans="5:30" ht="15">
      <c r="E1228" s="517">
        <v>0.5</v>
      </c>
      <c r="F1228" s="518">
        <f t="shared" si="23"/>
        <v>0</v>
      </c>
      <c r="G1228" s="518"/>
      <c r="H1228" s="518"/>
      <c r="I1228" s="518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</row>
    <row r="1229" spans="5:30" ht="15">
      <c r="E1229" s="517" t="s">
        <v>214</v>
      </c>
      <c r="F1229" s="518">
        <f t="shared" si="23"/>
        <v>0</v>
      </c>
      <c r="G1229" s="518"/>
      <c r="H1229" s="518"/>
      <c r="I1229" s="518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</row>
    <row r="1230" spans="5:30" ht="15">
      <c r="E1230" s="517" t="s">
        <v>680</v>
      </c>
      <c r="F1230" s="518">
        <f t="shared" si="23"/>
        <v>0</v>
      </c>
      <c r="G1230" s="518"/>
      <c r="H1230" s="518"/>
      <c r="I1230" s="518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</row>
    <row r="1231" spans="5:30" ht="15">
      <c r="E1231" s="517" t="s">
        <v>668</v>
      </c>
      <c r="F1231" s="518">
        <f t="shared" si="23"/>
        <v>0</v>
      </c>
      <c r="G1231" s="518"/>
      <c r="H1231" s="518"/>
      <c r="I1231" s="518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</row>
    <row r="1232" spans="5:30" ht="15">
      <c r="E1232" s="34" t="s">
        <v>345</v>
      </c>
      <c r="F1232" s="518">
        <f t="shared" si="23"/>
        <v>0</v>
      </c>
      <c r="G1232" s="518"/>
      <c r="H1232" s="518"/>
      <c r="I1232" s="518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</row>
    <row r="1233" spans="4:30" ht="15">
      <c r="D1233" s="1" t="s">
        <v>330</v>
      </c>
      <c r="E1233" s="34"/>
      <c r="F1233" s="513"/>
      <c r="G1233" s="513"/>
      <c r="H1233" s="513"/>
      <c r="I1233" s="513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</row>
    <row r="1234" spans="5:30" ht="15">
      <c r="E1234" s="517" t="s">
        <v>344</v>
      </c>
      <c r="F1234" s="513">
        <f aca="true" t="shared" si="24" ref="F1234:F1239">F1213+F1220+F1206+F1199</f>
        <v>0</v>
      </c>
      <c r="G1234" s="513"/>
      <c r="H1234" s="513"/>
      <c r="I1234" s="513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</row>
    <row r="1235" spans="5:30" ht="15">
      <c r="E1235" s="517">
        <v>0.5</v>
      </c>
      <c r="F1235" s="513">
        <f t="shared" si="24"/>
        <v>0</v>
      </c>
      <c r="G1235" s="513"/>
      <c r="H1235" s="513"/>
      <c r="I1235" s="513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</row>
    <row r="1236" spans="5:30" ht="15">
      <c r="E1236" s="517" t="s">
        <v>214</v>
      </c>
      <c r="F1236" s="513">
        <f t="shared" si="24"/>
        <v>0</v>
      </c>
      <c r="G1236" s="513"/>
      <c r="H1236" s="513"/>
      <c r="I1236" s="513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</row>
    <row r="1237" spans="5:30" ht="15">
      <c r="E1237" s="517" t="s">
        <v>680</v>
      </c>
      <c r="F1237" s="513">
        <f t="shared" si="24"/>
        <v>0</v>
      </c>
      <c r="G1237" s="513"/>
      <c r="H1237" s="513"/>
      <c r="I1237" s="513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</row>
    <row r="1238" spans="5:30" ht="15">
      <c r="E1238" s="517" t="s">
        <v>668</v>
      </c>
      <c r="F1238" s="513">
        <f t="shared" si="24"/>
        <v>0</v>
      </c>
      <c r="G1238" s="513"/>
      <c r="H1238" s="513"/>
      <c r="I1238" s="513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</row>
    <row r="1239" spans="5:30" ht="15">
      <c r="E1239" s="34" t="s">
        <v>345</v>
      </c>
      <c r="F1239" s="513">
        <f t="shared" si="24"/>
        <v>0</v>
      </c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</row>
    <row r="1240" spans="3:30" ht="15">
      <c r="C1240" s="509" t="s">
        <v>41</v>
      </c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</row>
    <row r="1241" spans="4:30" ht="15">
      <c r="D1241" s="1" t="s">
        <v>326</v>
      </c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</row>
    <row r="1242" spans="5:30" ht="15">
      <c r="E1242" s="517" t="s">
        <v>344</v>
      </c>
      <c r="F1242" s="515" t="e">
        <f>F1199/SUM($F$1199:F$1204)</f>
        <v>#DIV/0!</v>
      </c>
      <c r="G1242" s="515"/>
      <c r="H1242" s="515"/>
      <c r="I1242" s="515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</row>
    <row r="1243" spans="5:30" ht="15">
      <c r="E1243" s="517">
        <v>0.5</v>
      </c>
      <c r="F1243" s="515" t="e">
        <f>F1200/SUM($F$1199:F$1204)</f>
        <v>#DIV/0!</v>
      </c>
      <c r="G1243" s="515"/>
      <c r="H1243" s="515"/>
      <c r="I1243" s="515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</row>
    <row r="1244" spans="5:30" ht="15">
      <c r="E1244" s="517" t="s">
        <v>214</v>
      </c>
      <c r="F1244" s="515" t="e">
        <f>F1201/SUM($F$1199:F$1204)</f>
        <v>#DIV/0!</v>
      </c>
      <c r="G1244" s="515"/>
      <c r="H1244" s="515"/>
      <c r="I1244" s="515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</row>
    <row r="1245" spans="5:30" ht="15">
      <c r="E1245" s="517" t="s">
        <v>680</v>
      </c>
      <c r="F1245" s="515" t="e">
        <f>F1202/SUM($F$1199:F$1204)</f>
        <v>#DIV/0!</v>
      </c>
      <c r="G1245" s="515"/>
      <c r="H1245" s="515"/>
      <c r="I1245" s="515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</row>
    <row r="1246" spans="5:30" ht="15">
      <c r="E1246" s="517" t="s">
        <v>668</v>
      </c>
      <c r="F1246" s="515" t="e">
        <f>F1203/SUM($F$1199:F$1204)</f>
        <v>#DIV/0!</v>
      </c>
      <c r="G1246" s="515"/>
      <c r="H1246" s="515"/>
      <c r="I1246" s="515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</row>
    <row r="1247" spans="5:30" ht="15">
      <c r="E1247" s="34" t="s">
        <v>345</v>
      </c>
      <c r="F1247" s="515" t="e">
        <f>F1204/SUM($F$1199:F$1204)</f>
        <v>#DIV/0!</v>
      </c>
      <c r="G1247" s="515"/>
      <c r="H1247" s="515"/>
      <c r="I1247" s="515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</row>
    <row r="1248" spans="4:30" ht="15">
      <c r="D1248" s="1" t="s">
        <v>327</v>
      </c>
      <c r="E1248" s="34"/>
      <c r="F1248" s="515"/>
      <c r="G1248" s="515"/>
      <c r="H1248" s="515"/>
      <c r="I1248" s="515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</row>
    <row r="1249" spans="5:30" ht="15">
      <c r="E1249" s="517" t="s">
        <v>344</v>
      </c>
      <c r="F1249" s="515" t="e">
        <f aca="true" t="shared" si="25" ref="F1249:F1254">F1206/SUM($F$1206:$F$1211)</f>
        <v>#DIV/0!</v>
      </c>
      <c r="G1249" s="515"/>
      <c r="H1249" s="515"/>
      <c r="I1249" s="515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</row>
    <row r="1250" spans="5:30" ht="15">
      <c r="E1250" s="517">
        <v>0.5</v>
      </c>
      <c r="F1250" s="515" t="e">
        <f t="shared" si="25"/>
        <v>#DIV/0!</v>
      </c>
      <c r="G1250" s="515"/>
      <c r="H1250" s="515"/>
      <c r="I1250" s="515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</row>
    <row r="1251" spans="5:30" ht="15">
      <c r="E1251" s="517" t="s">
        <v>214</v>
      </c>
      <c r="F1251" s="515" t="e">
        <f t="shared" si="25"/>
        <v>#DIV/0!</v>
      </c>
      <c r="G1251" s="515"/>
      <c r="H1251" s="515"/>
      <c r="I1251" s="515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</row>
    <row r="1252" spans="5:30" ht="15">
      <c r="E1252" s="517" t="s">
        <v>680</v>
      </c>
      <c r="F1252" s="515" t="e">
        <f t="shared" si="25"/>
        <v>#DIV/0!</v>
      </c>
      <c r="G1252" s="515"/>
      <c r="H1252" s="515"/>
      <c r="I1252" s="515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</row>
    <row r="1253" spans="5:30" ht="15">
      <c r="E1253" s="517" t="s">
        <v>668</v>
      </c>
      <c r="F1253" s="515" t="e">
        <f t="shared" si="25"/>
        <v>#DIV/0!</v>
      </c>
      <c r="G1253" s="515"/>
      <c r="H1253" s="515"/>
      <c r="I1253" s="515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</row>
    <row r="1254" spans="5:30" ht="15">
      <c r="E1254" s="34" t="s">
        <v>345</v>
      </c>
      <c r="F1254" s="515" t="e">
        <f t="shared" si="25"/>
        <v>#DIV/0!</v>
      </c>
      <c r="G1254" s="515"/>
      <c r="H1254" s="515"/>
      <c r="I1254" s="515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</row>
    <row r="1255" spans="4:30" ht="15">
      <c r="D1255" s="1" t="s">
        <v>35</v>
      </c>
      <c r="E1255" s="34"/>
      <c r="F1255" s="515"/>
      <c r="G1255" s="515"/>
      <c r="H1255" s="515"/>
      <c r="I1255" s="515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</row>
    <row r="1256" spans="5:30" ht="15">
      <c r="E1256" s="517" t="s">
        <v>344</v>
      </c>
      <c r="F1256" s="553" t="e">
        <f aca="true" t="shared" si="26" ref="F1256:F1261">F1213/SUM($F$1213:$F$1218)</f>
        <v>#DIV/0!</v>
      </c>
      <c r="G1256" s="515"/>
      <c r="H1256" s="515"/>
      <c r="I1256" s="515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</row>
    <row r="1257" spans="5:30" ht="15">
      <c r="E1257" s="517">
        <v>0.5</v>
      </c>
      <c r="F1257" s="553" t="e">
        <f t="shared" si="26"/>
        <v>#DIV/0!</v>
      </c>
      <c r="G1257" s="515"/>
      <c r="H1257" s="515"/>
      <c r="I1257" s="515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</row>
    <row r="1258" spans="5:30" ht="15">
      <c r="E1258" s="517" t="s">
        <v>214</v>
      </c>
      <c r="F1258" s="553" t="e">
        <f t="shared" si="26"/>
        <v>#DIV/0!</v>
      </c>
      <c r="G1258" s="515"/>
      <c r="H1258" s="515"/>
      <c r="I1258" s="515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</row>
    <row r="1259" spans="5:30" ht="15">
      <c r="E1259" s="517" t="s">
        <v>680</v>
      </c>
      <c r="F1259" s="553" t="e">
        <f t="shared" si="26"/>
        <v>#DIV/0!</v>
      </c>
      <c r="G1259" s="515"/>
      <c r="H1259" s="515"/>
      <c r="I1259" s="515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</row>
    <row r="1260" spans="5:30" ht="15">
      <c r="E1260" s="517" t="s">
        <v>668</v>
      </c>
      <c r="F1260" s="553" t="e">
        <f t="shared" si="26"/>
        <v>#DIV/0!</v>
      </c>
      <c r="G1260" s="515"/>
      <c r="H1260" s="515"/>
      <c r="I1260" s="515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</row>
    <row r="1261" spans="5:30" ht="15">
      <c r="E1261" s="34" t="s">
        <v>345</v>
      </c>
      <c r="F1261" s="553" t="e">
        <f t="shared" si="26"/>
        <v>#DIV/0!</v>
      </c>
      <c r="G1261" s="515"/>
      <c r="H1261" s="515"/>
      <c r="I1261" s="515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</row>
    <row r="1262" spans="4:30" ht="15">
      <c r="D1262" s="1" t="s">
        <v>40</v>
      </c>
      <c r="E1262" s="34"/>
      <c r="F1262" s="515"/>
      <c r="G1262" s="515"/>
      <c r="H1262" s="515"/>
      <c r="I1262" s="515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</row>
    <row r="1263" spans="5:30" ht="15">
      <c r="E1263" s="517" t="s">
        <v>344</v>
      </c>
      <c r="F1263" s="515" t="e">
        <f aca="true" t="shared" si="27" ref="F1263:F1268">F1220/SUM($F$1220:$F$1225)</f>
        <v>#DIV/0!</v>
      </c>
      <c r="G1263" s="515"/>
      <c r="H1263" s="515"/>
      <c r="I1263" s="515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</row>
    <row r="1264" spans="5:30" ht="15">
      <c r="E1264" s="517">
        <v>0.5</v>
      </c>
      <c r="F1264" s="515" t="e">
        <f t="shared" si="27"/>
        <v>#DIV/0!</v>
      </c>
      <c r="G1264" s="515"/>
      <c r="H1264" s="515"/>
      <c r="I1264" s="515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</row>
    <row r="1265" spans="5:30" ht="15">
      <c r="E1265" s="517" t="s">
        <v>214</v>
      </c>
      <c r="F1265" s="515" t="e">
        <f t="shared" si="27"/>
        <v>#DIV/0!</v>
      </c>
      <c r="G1265" s="515"/>
      <c r="H1265" s="515"/>
      <c r="I1265" s="515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</row>
    <row r="1266" spans="5:30" ht="15">
      <c r="E1266" s="517" t="s">
        <v>680</v>
      </c>
      <c r="F1266" s="515" t="e">
        <f t="shared" si="27"/>
        <v>#DIV/0!</v>
      </c>
      <c r="G1266" s="515"/>
      <c r="H1266" s="515"/>
      <c r="I1266" s="515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</row>
    <row r="1267" spans="5:30" ht="15">
      <c r="E1267" s="517" t="s">
        <v>668</v>
      </c>
      <c r="F1267" s="515" t="e">
        <f t="shared" si="27"/>
        <v>#DIV/0!</v>
      </c>
      <c r="G1267" s="515"/>
      <c r="H1267" s="515"/>
      <c r="I1267" s="515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</row>
    <row r="1268" spans="5:30" ht="15">
      <c r="E1268" s="34" t="s">
        <v>345</v>
      </c>
      <c r="F1268" s="515" t="e">
        <f t="shared" si="27"/>
        <v>#DIV/0!</v>
      </c>
      <c r="G1268" s="515"/>
      <c r="H1268" s="515"/>
      <c r="I1268" s="515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</row>
    <row r="1269" spans="4:30" ht="15">
      <c r="D1269" s="1" t="s">
        <v>329</v>
      </c>
      <c r="E1269" s="34"/>
      <c r="F1269" s="515"/>
      <c r="G1269" s="515"/>
      <c r="H1269" s="515"/>
      <c r="I1269" s="515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</row>
    <row r="1270" spans="5:30" ht="15">
      <c r="E1270" s="517" t="s">
        <v>344</v>
      </c>
      <c r="F1270" s="515" t="e">
        <f aca="true" t="shared" si="28" ref="F1270:F1275">F1227/SUM($F$1227:$F$1232)</f>
        <v>#DIV/0!</v>
      </c>
      <c r="G1270" s="515"/>
      <c r="H1270" s="515"/>
      <c r="I1270" s="515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</row>
    <row r="1271" spans="5:30" ht="15">
      <c r="E1271" s="517">
        <v>0.5</v>
      </c>
      <c r="F1271" s="515" t="e">
        <f t="shared" si="28"/>
        <v>#DIV/0!</v>
      </c>
      <c r="G1271" s="515"/>
      <c r="H1271" s="515"/>
      <c r="I1271" s="515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</row>
    <row r="1272" spans="5:30" ht="15">
      <c r="E1272" s="517" t="s">
        <v>214</v>
      </c>
      <c r="F1272" s="515" t="e">
        <f t="shared" si="28"/>
        <v>#DIV/0!</v>
      </c>
      <c r="G1272" s="515"/>
      <c r="H1272" s="515"/>
      <c r="I1272" s="515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</row>
    <row r="1273" spans="5:30" ht="15">
      <c r="E1273" s="517" t="s">
        <v>680</v>
      </c>
      <c r="F1273" s="515" t="e">
        <f t="shared" si="28"/>
        <v>#DIV/0!</v>
      </c>
      <c r="G1273" s="515"/>
      <c r="H1273" s="515"/>
      <c r="I1273" s="515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</row>
    <row r="1274" spans="5:30" ht="15">
      <c r="E1274" s="517" t="s">
        <v>668</v>
      </c>
      <c r="F1274" s="515" t="e">
        <f t="shared" si="28"/>
        <v>#DIV/0!</v>
      </c>
      <c r="G1274" s="515"/>
      <c r="H1274" s="515"/>
      <c r="I1274" s="515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</row>
    <row r="1275" spans="5:30" ht="15">
      <c r="E1275" s="34" t="s">
        <v>345</v>
      </c>
      <c r="F1275" s="515" t="e">
        <f t="shared" si="28"/>
        <v>#DIV/0!</v>
      </c>
      <c r="G1275" s="515"/>
      <c r="H1275" s="515"/>
      <c r="I1275" s="515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</row>
    <row r="1276" spans="4:30" ht="15">
      <c r="D1276" s="1" t="s">
        <v>330</v>
      </c>
      <c r="E1276" s="34"/>
      <c r="F1276" s="515"/>
      <c r="G1276" s="515"/>
      <c r="H1276" s="515"/>
      <c r="I1276" s="515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</row>
    <row r="1277" spans="5:30" ht="15">
      <c r="E1277" s="517" t="s">
        <v>344</v>
      </c>
      <c r="F1277" s="515" t="e">
        <f aca="true" t="shared" si="29" ref="F1277:F1282">F1234/SUM($F$1234:$F$1239)</f>
        <v>#DIV/0!</v>
      </c>
      <c r="G1277" s="515"/>
      <c r="H1277" s="515"/>
      <c r="I1277" s="515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</row>
    <row r="1278" spans="5:30" ht="15">
      <c r="E1278" s="517">
        <v>0.5</v>
      </c>
      <c r="F1278" s="515" t="e">
        <f t="shared" si="29"/>
        <v>#DIV/0!</v>
      </c>
      <c r="G1278" s="515"/>
      <c r="H1278" s="515"/>
      <c r="I1278" s="515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</row>
    <row r="1279" spans="5:30" ht="15">
      <c r="E1279" s="517" t="s">
        <v>214</v>
      </c>
      <c r="F1279" s="515" t="e">
        <f t="shared" si="29"/>
        <v>#DIV/0!</v>
      </c>
      <c r="G1279" s="515"/>
      <c r="H1279" s="515"/>
      <c r="I1279" s="515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</row>
    <row r="1280" spans="5:30" ht="15">
      <c r="E1280" s="517" t="s">
        <v>680</v>
      </c>
      <c r="F1280" s="515" t="e">
        <f t="shared" si="29"/>
        <v>#DIV/0!</v>
      </c>
      <c r="G1280" s="515"/>
      <c r="H1280" s="515"/>
      <c r="I1280" s="515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</row>
    <row r="1281" spans="5:30" ht="15">
      <c r="E1281" s="517" t="s">
        <v>668</v>
      </c>
      <c r="F1281" s="515" t="e">
        <f t="shared" si="29"/>
        <v>#DIV/0!</v>
      </c>
      <c r="G1281" s="515"/>
      <c r="H1281" s="515"/>
      <c r="I1281" s="515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</row>
    <row r="1282" spans="5:30" ht="15">
      <c r="E1282" s="34" t="s">
        <v>345</v>
      </c>
      <c r="F1282" s="515" t="e">
        <f t="shared" si="29"/>
        <v>#DIV/0!</v>
      </c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</row>
    <row r="1283" spans="3:30" ht="15">
      <c r="C1283" s="509" t="s">
        <v>239</v>
      </c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</row>
    <row r="1284" spans="5:30" ht="15">
      <c r="E1284" s="1" t="s">
        <v>241</v>
      </c>
      <c r="F1284" s="1">
        <f>SUM(Input!I93:I101)</f>
        <v>0</v>
      </c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</row>
    <row r="1285" spans="5:30" ht="15">
      <c r="E1285" s="1" t="s">
        <v>792</v>
      </c>
      <c r="F1285" s="1">
        <f>SUM(Input!I116:I124)</f>
        <v>0</v>
      </c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</row>
    <row r="1286" spans="4:30" ht="15">
      <c r="D1286" s="1" t="s">
        <v>301</v>
      </c>
      <c r="F1286" s="1">
        <f>SUM(F1284:F1285)</f>
        <v>0</v>
      </c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</row>
    <row r="1287" spans="4:30" ht="15">
      <c r="D1287" s="1" t="s">
        <v>302</v>
      </c>
      <c r="F1287" s="553" t="e">
        <f>F1286/SUM(F1141:F1146)</f>
        <v>#DIV/0!</v>
      </c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</row>
    <row r="1288" spans="3:30" ht="15">
      <c r="C1288" s="509" t="s">
        <v>300</v>
      </c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</row>
    <row r="1289" spans="5:30" ht="15">
      <c r="E1289" s="1" t="s">
        <v>681</v>
      </c>
      <c r="F1289" s="1">
        <f>SUM(Input!L93:L101)</f>
        <v>0</v>
      </c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</row>
    <row r="1290" spans="5:30" ht="15">
      <c r="E1290" s="1" t="s">
        <v>792</v>
      </c>
      <c r="F1290" s="1">
        <f>SUM(Input!L116:L124)</f>
        <v>0</v>
      </c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</row>
    <row r="1291" spans="4:30" ht="15">
      <c r="D1291" s="1" t="s">
        <v>303</v>
      </c>
      <c r="F1291" s="1">
        <f>SUM(F1289:F1290)</f>
        <v>0</v>
      </c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</row>
    <row r="1292" spans="4:30" ht="15">
      <c r="D1292" s="1" t="s">
        <v>304</v>
      </c>
      <c r="F1292" s="515" t="e">
        <f>F1291/SUM(F1141:F1146)</f>
        <v>#DIV/0!</v>
      </c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</row>
    <row r="1293" spans="3:30" ht="15">
      <c r="C1293" s="509" t="s">
        <v>111</v>
      </c>
      <c r="E1293" s="34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</row>
    <row r="1294" spans="4:30" ht="15">
      <c r="D1294" s="1" t="s">
        <v>681</v>
      </c>
      <c r="E1294" s="34"/>
      <c r="F1294" s="515" t="e">
        <f>Input!C107/Input!C106-1</f>
        <v>#DIV/0!</v>
      </c>
      <c r="G1294" s="515"/>
      <c r="H1294" s="515"/>
      <c r="I1294" s="515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</row>
    <row r="1295" spans="4:30" ht="15">
      <c r="D1295" s="1" t="s">
        <v>792</v>
      </c>
      <c r="E1295" s="34"/>
      <c r="F1295" s="515" t="e">
        <f>Input!C130/Input!C129-1</f>
        <v>#DIV/0!</v>
      </c>
      <c r="G1295" s="515"/>
      <c r="H1295" s="515"/>
      <c r="I1295" s="515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</row>
    <row r="1296" spans="4:30" ht="15">
      <c r="D1296" s="1" t="s">
        <v>518</v>
      </c>
      <c r="E1296" s="34"/>
      <c r="F1296" s="515" t="e">
        <f>(Input!C107+Input!C130)/(Input!C106+Input!C129)-1</f>
        <v>#DIV/0!</v>
      </c>
      <c r="G1296" s="515"/>
      <c r="H1296" s="515"/>
      <c r="I1296" s="515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</row>
    <row r="1297" spans="5:30" ht="15">
      <c r="E1297" s="34"/>
      <c r="F1297" s="515"/>
      <c r="G1297" s="515"/>
      <c r="H1297" s="515"/>
      <c r="I1297" s="515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</row>
    <row r="1298" spans="1:30" ht="15">
      <c r="A1298" s="565"/>
      <c r="B1298" s="566" t="s">
        <v>278</v>
      </c>
      <c r="C1298" s="566"/>
      <c r="D1298" s="565"/>
      <c r="E1298" s="565"/>
      <c r="F1298" s="565"/>
      <c r="G1298" s="565"/>
      <c r="H1298" s="565"/>
      <c r="I1298" s="565"/>
      <c r="J1298" s="565"/>
      <c r="K1298" s="565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</row>
    <row r="1299" spans="3:30" ht="15">
      <c r="C1299" s="509" t="s">
        <v>42</v>
      </c>
      <c r="J1299" s="32"/>
      <c r="K1299" s="32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</row>
    <row r="1300" spans="4:30" ht="15">
      <c r="D1300" s="1" t="s">
        <v>273</v>
      </c>
      <c r="J1300" s="32"/>
      <c r="K1300" s="32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</row>
    <row r="1301" spans="5:30" ht="15">
      <c r="E1301" s="517" t="s">
        <v>344</v>
      </c>
      <c r="F1301" s="513">
        <f>Input!E166</f>
        <v>0</v>
      </c>
      <c r="G1301" s="513"/>
      <c r="H1301" s="513"/>
      <c r="I1301" s="513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</row>
    <row r="1302" spans="5:30" ht="15">
      <c r="E1302" s="517">
        <v>0.5</v>
      </c>
      <c r="F1302" s="513">
        <f>Input!E167</f>
        <v>0</v>
      </c>
      <c r="G1302" s="513"/>
      <c r="H1302" s="513"/>
      <c r="I1302" s="513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</row>
    <row r="1303" spans="5:30" ht="15">
      <c r="E1303" s="517" t="s">
        <v>214</v>
      </c>
      <c r="F1303" s="513">
        <f>Input!E168</f>
        <v>0</v>
      </c>
      <c r="G1303" s="513"/>
      <c r="H1303" s="513"/>
      <c r="I1303" s="513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</row>
    <row r="1304" spans="5:30" ht="15">
      <c r="E1304" s="517" t="s">
        <v>680</v>
      </c>
      <c r="F1304" s="513">
        <f>Input!E171+Input!E172+Input!E170</f>
        <v>0</v>
      </c>
      <c r="G1304" s="513"/>
      <c r="H1304" s="513"/>
      <c r="I1304" s="513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</row>
    <row r="1305" spans="5:30" ht="15">
      <c r="E1305" s="517" t="s">
        <v>668</v>
      </c>
      <c r="F1305" s="513">
        <f>Input!E169</f>
        <v>0</v>
      </c>
      <c r="G1305" s="513"/>
      <c r="H1305" s="513"/>
      <c r="I1305" s="513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</row>
    <row r="1306" spans="5:30" ht="15">
      <c r="E1306" s="34" t="s">
        <v>345</v>
      </c>
      <c r="F1306" s="513">
        <f>Input!E173</f>
        <v>0</v>
      </c>
      <c r="G1306" s="513"/>
      <c r="H1306" s="513"/>
      <c r="I1306" s="513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</row>
    <row r="1307" spans="4:30" ht="15">
      <c r="D1307" s="1" t="s">
        <v>274</v>
      </c>
      <c r="E1307" s="34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</row>
    <row r="1308" spans="5:30" ht="15">
      <c r="E1308" s="517" t="s">
        <v>344</v>
      </c>
      <c r="F1308" s="513">
        <f>Input!E191</f>
        <v>0</v>
      </c>
      <c r="G1308" s="513"/>
      <c r="H1308" s="513"/>
      <c r="I1308" s="513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</row>
    <row r="1309" spans="5:30" ht="15">
      <c r="E1309" s="517">
        <v>0.5</v>
      </c>
      <c r="F1309" s="513">
        <f>Input!E192</f>
        <v>0</v>
      </c>
      <c r="G1309" s="513"/>
      <c r="H1309" s="513"/>
      <c r="I1309" s="513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</row>
    <row r="1310" spans="5:30" ht="15">
      <c r="E1310" s="517" t="s">
        <v>214</v>
      </c>
      <c r="F1310" s="513">
        <f>Input!E193</f>
        <v>0</v>
      </c>
      <c r="G1310" s="513"/>
      <c r="H1310" s="513"/>
      <c r="I1310" s="513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</row>
    <row r="1311" spans="5:30" ht="15">
      <c r="E1311" s="517" t="s">
        <v>680</v>
      </c>
      <c r="F1311" s="513">
        <f>SUM(Input!E195:E197)</f>
        <v>0</v>
      </c>
      <c r="G1311" s="513"/>
      <c r="H1311" s="513"/>
      <c r="I1311" s="513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</row>
    <row r="1312" spans="5:30" ht="15">
      <c r="E1312" s="517" t="s">
        <v>668</v>
      </c>
      <c r="F1312" s="513">
        <f>Input!E194</f>
        <v>0</v>
      </c>
      <c r="G1312" s="513"/>
      <c r="H1312" s="513"/>
      <c r="I1312" s="513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</row>
    <row r="1313" spans="5:30" ht="15">
      <c r="E1313" s="34" t="s">
        <v>345</v>
      </c>
      <c r="F1313" s="513">
        <f>Input!E198</f>
        <v>0</v>
      </c>
      <c r="G1313" s="513"/>
      <c r="H1313" s="513"/>
      <c r="I1313" s="513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</row>
    <row r="1314" spans="4:30" ht="15">
      <c r="D1314" s="1" t="s">
        <v>43</v>
      </c>
      <c r="E1314" s="34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</row>
    <row r="1315" spans="5:30" ht="15">
      <c r="E1315" s="517" t="s">
        <v>344</v>
      </c>
      <c r="F1315" s="513">
        <f>SUM(Input!I214:I216)</f>
        <v>0</v>
      </c>
      <c r="G1315" s="513"/>
      <c r="H1315" s="513"/>
      <c r="I1315" s="513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</row>
    <row r="1316" spans="5:30" ht="15">
      <c r="E1316" s="517">
        <v>0.5</v>
      </c>
      <c r="F1316" s="513">
        <f>Input!I217</f>
        <v>0</v>
      </c>
      <c r="G1316" s="513"/>
      <c r="H1316" s="513"/>
      <c r="I1316" s="513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</row>
    <row r="1317" spans="5:30" ht="15">
      <c r="E1317" s="517" t="s">
        <v>214</v>
      </c>
      <c r="F1317" s="513">
        <f>Input!I218</f>
        <v>0</v>
      </c>
      <c r="G1317" s="513"/>
      <c r="H1317" s="513"/>
      <c r="I1317" s="513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</row>
    <row r="1318" spans="5:30" ht="15">
      <c r="E1318" s="517" t="s">
        <v>680</v>
      </c>
      <c r="F1318" s="513">
        <f>SUM(Input!I220:I222)</f>
        <v>0</v>
      </c>
      <c r="G1318" s="513"/>
      <c r="H1318" s="513"/>
      <c r="I1318" s="513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</row>
    <row r="1319" spans="5:30" ht="15">
      <c r="E1319" s="517" t="s">
        <v>668</v>
      </c>
      <c r="F1319" s="513">
        <f>Input!I219</f>
        <v>0</v>
      </c>
      <c r="G1319" s="513"/>
      <c r="H1319" s="513"/>
      <c r="I1319" s="513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</row>
    <row r="1320" spans="5:30" ht="15">
      <c r="E1320" s="34" t="s">
        <v>345</v>
      </c>
      <c r="F1320" s="513">
        <f>Input!I223</f>
        <v>0</v>
      </c>
      <c r="G1320" s="513"/>
      <c r="H1320" s="513"/>
      <c r="I1320" s="513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</row>
    <row r="1321" spans="4:30" ht="15">
      <c r="D1321" s="1" t="s">
        <v>275</v>
      </c>
      <c r="E1321" s="34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</row>
    <row r="1322" spans="5:30" ht="15">
      <c r="E1322" s="517" t="s">
        <v>344</v>
      </c>
      <c r="F1322" s="513" t="e">
        <f>SUM(Input!#REF!)</f>
        <v>#REF!</v>
      </c>
      <c r="G1322" s="513"/>
      <c r="H1322" s="513"/>
      <c r="I1322" s="513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</row>
    <row r="1323" spans="5:30" ht="15">
      <c r="E1323" s="517">
        <v>0.5</v>
      </c>
      <c r="F1323" s="513" t="e">
        <f>Input!#REF!</f>
        <v>#REF!</v>
      </c>
      <c r="G1323" s="513"/>
      <c r="H1323" s="513"/>
      <c r="I1323" s="513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</row>
    <row r="1324" spans="5:30" ht="15">
      <c r="E1324" s="517" t="s">
        <v>214</v>
      </c>
      <c r="F1324" s="513" t="e">
        <f>Input!#REF!</f>
        <v>#REF!</v>
      </c>
      <c r="G1324" s="513"/>
      <c r="H1324" s="513"/>
      <c r="I1324" s="513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</row>
    <row r="1325" spans="5:30" ht="15">
      <c r="E1325" s="517" t="s">
        <v>680</v>
      </c>
      <c r="F1325" s="513" t="e">
        <f>SUM(Input!#REF!)</f>
        <v>#REF!</v>
      </c>
      <c r="G1325" s="513"/>
      <c r="H1325" s="513"/>
      <c r="I1325" s="513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</row>
    <row r="1326" spans="5:30" ht="15">
      <c r="E1326" s="517" t="s">
        <v>668</v>
      </c>
      <c r="F1326" s="513" t="e">
        <f>Input!#REF!</f>
        <v>#REF!</v>
      </c>
      <c r="G1326" s="513"/>
      <c r="H1326" s="513"/>
      <c r="I1326" s="513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</row>
    <row r="1327" spans="5:30" ht="15">
      <c r="E1327" s="34" t="s">
        <v>345</v>
      </c>
      <c r="F1327" s="513" t="e">
        <f>Input!#REF!</f>
        <v>#REF!</v>
      </c>
      <c r="G1327" s="513"/>
      <c r="H1327" s="513"/>
      <c r="I1327" s="513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</row>
    <row r="1328" spans="4:30" ht="15">
      <c r="D1328" s="1" t="s">
        <v>276</v>
      </c>
      <c r="E1328" s="34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</row>
    <row r="1329" spans="5:30" ht="15">
      <c r="E1329" s="517" t="s">
        <v>344</v>
      </c>
      <c r="F1329" s="518">
        <f aca="true" t="shared" si="30" ref="F1329:F1334">F1301+F1308</f>
        <v>0</v>
      </c>
      <c r="G1329" s="518"/>
      <c r="H1329" s="518"/>
      <c r="I1329" s="518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</row>
    <row r="1330" spans="5:30" ht="15">
      <c r="E1330" s="517">
        <v>0.5</v>
      </c>
      <c r="F1330" s="518">
        <f t="shared" si="30"/>
        <v>0</v>
      </c>
      <c r="G1330" s="518"/>
      <c r="H1330" s="518"/>
      <c r="I1330" s="518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</row>
    <row r="1331" spans="5:30" ht="15">
      <c r="E1331" s="517" t="s">
        <v>214</v>
      </c>
      <c r="F1331" s="518">
        <f t="shared" si="30"/>
        <v>0</v>
      </c>
      <c r="G1331" s="518"/>
      <c r="H1331" s="518"/>
      <c r="I1331" s="518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</row>
    <row r="1332" spans="5:30" ht="15">
      <c r="E1332" s="517" t="s">
        <v>680</v>
      </c>
      <c r="F1332" s="518">
        <f t="shared" si="30"/>
        <v>0</v>
      </c>
      <c r="G1332" s="518"/>
      <c r="H1332" s="518"/>
      <c r="I1332" s="518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</row>
    <row r="1333" spans="5:30" ht="15">
      <c r="E1333" s="517" t="s">
        <v>668</v>
      </c>
      <c r="F1333" s="518">
        <f t="shared" si="30"/>
        <v>0</v>
      </c>
      <c r="G1333" s="518"/>
      <c r="H1333" s="518"/>
      <c r="I1333" s="518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</row>
    <row r="1334" spans="5:30" ht="15">
      <c r="E1334" s="34" t="s">
        <v>345</v>
      </c>
      <c r="F1334" s="518">
        <f t="shared" si="30"/>
        <v>0</v>
      </c>
      <c r="G1334" s="518"/>
      <c r="H1334" s="518"/>
      <c r="I1334" s="518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</row>
    <row r="1335" spans="4:30" ht="15">
      <c r="D1335" s="1" t="s">
        <v>277</v>
      </c>
      <c r="E1335" s="34"/>
      <c r="F1335" s="513"/>
      <c r="G1335" s="513"/>
      <c r="H1335" s="513"/>
      <c r="I1335" s="513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</row>
    <row r="1336" spans="5:30" ht="15">
      <c r="E1336" s="517" t="s">
        <v>344</v>
      </c>
      <c r="F1336" s="513" t="e">
        <f aca="true" t="shared" si="31" ref="F1336:F1341">F1315+F1322+F1308+F1301</f>
        <v>#REF!</v>
      </c>
      <c r="G1336" s="513"/>
      <c r="H1336" s="513"/>
      <c r="I1336" s="513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</row>
    <row r="1337" spans="5:30" ht="15">
      <c r="E1337" s="517">
        <v>0.5</v>
      </c>
      <c r="F1337" s="513" t="e">
        <f t="shared" si="31"/>
        <v>#REF!</v>
      </c>
      <c r="G1337" s="513"/>
      <c r="H1337" s="513"/>
      <c r="I1337" s="513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</row>
    <row r="1338" spans="5:30" ht="15">
      <c r="E1338" s="517" t="s">
        <v>214</v>
      </c>
      <c r="F1338" s="513" t="e">
        <f t="shared" si="31"/>
        <v>#REF!</v>
      </c>
      <c r="G1338" s="513"/>
      <c r="H1338" s="513"/>
      <c r="I1338" s="513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</row>
    <row r="1339" spans="5:30" ht="15">
      <c r="E1339" s="517" t="s">
        <v>680</v>
      </c>
      <c r="F1339" s="513" t="e">
        <f t="shared" si="31"/>
        <v>#REF!</v>
      </c>
      <c r="G1339" s="513"/>
      <c r="H1339" s="513"/>
      <c r="I1339" s="513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</row>
    <row r="1340" spans="5:30" ht="15">
      <c r="E1340" s="517" t="s">
        <v>668</v>
      </c>
      <c r="F1340" s="513" t="e">
        <f t="shared" si="31"/>
        <v>#REF!</v>
      </c>
      <c r="G1340" s="513"/>
      <c r="H1340" s="513"/>
      <c r="I1340" s="513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</row>
    <row r="1341" spans="5:30" ht="15">
      <c r="E1341" s="34" t="s">
        <v>345</v>
      </c>
      <c r="F1341" s="513" t="e">
        <f t="shared" si="31"/>
        <v>#REF!</v>
      </c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</row>
    <row r="1342" spans="3:30" ht="15">
      <c r="C1342" s="509" t="s">
        <v>44</v>
      </c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</row>
    <row r="1343" spans="4:30" ht="15">
      <c r="D1343" s="1" t="s">
        <v>273</v>
      </c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</row>
    <row r="1344" spans="5:30" ht="15">
      <c r="E1344" s="517" t="s">
        <v>344</v>
      </c>
      <c r="F1344" s="515" t="e">
        <f aca="true" t="shared" si="32" ref="F1344:F1349">F1301/SUM($F$1301:$F$1306)</f>
        <v>#DIV/0!</v>
      </c>
      <c r="G1344" s="515"/>
      <c r="H1344" s="515"/>
      <c r="I1344" s="515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</row>
    <row r="1345" spans="5:30" ht="15">
      <c r="E1345" s="517">
        <v>0.5</v>
      </c>
      <c r="F1345" s="515" t="e">
        <f t="shared" si="32"/>
        <v>#DIV/0!</v>
      </c>
      <c r="G1345" s="515"/>
      <c r="H1345" s="515"/>
      <c r="I1345" s="515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</row>
    <row r="1346" spans="5:30" ht="15">
      <c r="E1346" s="517" t="s">
        <v>214</v>
      </c>
      <c r="F1346" s="515" t="e">
        <f t="shared" si="32"/>
        <v>#DIV/0!</v>
      </c>
      <c r="G1346" s="515"/>
      <c r="H1346" s="515"/>
      <c r="I1346" s="515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</row>
    <row r="1347" spans="5:30" ht="15">
      <c r="E1347" s="517" t="s">
        <v>680</v>
      </c>
      <c r="F1347" s="515" t="e">
        <f t="shared" si="32"/>
        <v>#DIV/0!</v>
      </c>
      <c r="G1347" s="515"/>
      <c r="H1347" s="515"/>
      <c r="I1347" s="515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</row>
    <row r="1348" spans="5:30" ht="15">
      <c r="E1348" s="517" t="s">
        <v>668</v>
      </c>
      <c r="F1348" s="515" t="e">
        <f t="shared" si="32"/>
        <v>#DIV/0!</v>
      </c>
      <c r="G1348" s="515"/>
      <c r="H1348" s="515"/>
      <c r="I1348" s="515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</row>
    <row r="1349" spans="5:30" ht="15">
      <c r="E1349" s="34" t="s">
        <v>345</v>
      </c>
      <c r="F1349" s="515" t="e">
        <f t="shared" si="32"/>
        <v>#DIV/0!</v>
      </c>
      <c r="G1349" s="515"/>
      <c r="H1349" s="515"/>
      <c r="I1349" s="515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</row>
    <row r="1350" spans="4:30" ht="15">
      <c r="D1350" s="1" t="s">
        <v>274</v>
      </c>
      <c r="E1350" s="34"/>
      <c r="F1350" s="515"/>
      <c r="G1350" s="515"/>
      <c r="H1350" s="515"/>
      <c r="I1350" s="515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</row>
    <row r="1351" spans="5:30" ht="15">
      <c r="E1351" s="517" t="s">
        <v>344</v>
      </c>
      <c r="F1351" s="515" t="e">
        <f aca="true" t="shared" si="33" ref="F1351:F1356">F1308/SUM($F$1308:$F$1313)</f>
        <v>#DIV/0!</v>
      </c>
      <c r="G1351" s="515"/>
      <c r="H1351" s="515"/>
      <c r="I1351" s="515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</row>
    <row r="1352" spans="5:30" ht="15">
      <c r="E1352" s="517">
        <v>0.5</v>
      </c>
      <c r="F1352" s="515" t="e">
        <f t="shared" si="33"/>
        <v>#DIV/0!</v>
      </c>
      <c r="G1352" s="515"/>
      <c r="H1352" s="515"/>
      <c r="I1352" s="515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</row>
    <row r="1353" spans="5:30" ht="15">
      <c r="E1353" s="517" t="s">
        <v>214</v>
      </c>
      <c r="F1353" s="515" t="e">
        <f t="shared" si="33"/>
        <v>#DIV/0!</v>
      </c>
      <c r="G1353" s="515"/>
      <c r="H1353" s="515"/>
      <c r="I1353" s="515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</row>
    <row r="1354" spans="5:30" ht="15">
      <c r="E1354" s="517" t="s">
        <v>680</v>
      </c>
      <c r="F1354" s="515" t="e">
        <f t="shared" si="33"/>
        <v>#DIV/0!</v>
      </c>
      <c r="G1354" s="515"/>
      <c r="H1354" s="515"/>
      <c r="I1354" s="515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</row>
    <row r="1355" spans="5:30" ht="15">
      <c r="E1355" s="517" t="s">
        <v>668</v>
      </c>
      <c r="F1355" s="515" t="e">
        <f t="shared" si="33"/>
        <v>#DIV/0!</v>
      </c>
      <c r="G1355" s="515"/>
      <c r="H1355" s="515"/>
      <c r="I1355" s="515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</row>
    <row r="1356" spans="5:30" ht="15">
      <c r="E1356" s="34" t="s">
        <v>345</v>
      </c>
      <c r="F1356" s="515" t="e">
        <f t="shared" si="33"/>
        <v>#DIV/0!</v>
      </c>
      <c r="G1356" s="515"/>
      <c r="H1356" s="515"/>
      <c r="I1356" s="515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</row>
    <row r="1357" spans="4:30" ht="15">
      <c r="D1357" s="1" t="s">
        <v>43</v>
      </c>
      <c r="E1357" s="34"/>
      <c r="F1357" s="515"/>
      <c r="G1357" s="515"/>
      <c r="H1357" s="515"/>
      <c r="I1357" s="515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</row>
    <row r="1358" spans="5:30" ht="15">
      <c r="E1358" s="517" t="s">
        <v>344</v>
      </c>
      <c r="F1358" s="515" t="e">
        <f aca="true" t="shared" si="34" ref="F1358:F1363">F1315/SUM($F$1315:$F$1320)</f>
        <v>#DIV/0!</v>
      </c>
      <c r="G1358" s="515"/>
      <c r="H1358" s="515"/>
      <c r="I1358" s="515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</row>
    <row r="1359" spans="5:30" ht="15">
      <c r="E1359" s="517">
        <v>0.5</v>
      </c>
      <c r="F1359" s="515" t="e">
        <f t="shared" si="34"/>
        <v>#DIV/0!</v>
      </c>
      <c r="G1359" s="515"/>
      <c r="H1359" s="515"/>
      <c r="I1359" s="515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</row>
    <row r="1360" spans="5:30" ht="15">
      <c r="E1360" s="517" t="s">
        <v>214</v>
      </c>
      <c r="F1360" s="515" t="e">
        <f t="shared" si="34"/>
        <v>#DIV/0!</v>
      </c>
      <c r="G1360" s="515"/>
      <c r="H1360" s="515"/>
      <c r="I1360" s="515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</row>
    <row r="1361" spans="5:30" ht="15">
      <c r="E1361" s="517" t="s">
        <v>680</v>
      </c>
      <c r="F1361" s="515" t="e">
        <f t="shared" si="34"/>
        <v>#DIV/0!</v>
      </c>
      <c r="G1361" s="515"/>
      <c r="H1361" s="515"/>
      <c r="I1361" s="515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</row>
    <row r="1362" spans="5:30" ht="15">
      <c r="E1362" s="517" t="s">
        <v>668</v>
      </c>
      <c r="F1362" s="515" t="e">
        <f t="shared" si="34"/>
        <v>#DIV/0!</v>
      </c>
      <c r="G1362" s="515"/>
      <c r="H1362" s="515"/>
      <c r="I1362" s="515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</row>
    <row r="1363" spans="5:30" ht="15">
      <c r="E1363" s="34" t="s">
        <v>345</v>
      </c>
      <c r="F1363" s="515" t="e">
        <f t="shared" si="34"/>
        <v>#DIV/0!</v>
      </c>
      <c r="G1363" s="515"/>
      <c r="H1363" s="515"/>
      <c r="I1363" s="515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</row>
    <row r="1364" spans="4:30" ht="15">
      <c r="D1364" s="1" t="s">
        <v>275</v>
      </c>
      <c r="E1364" s="34"/>
      <c r="F1364" s="515"/>
      <c r="G1364" s="515"/>
      <c r="H1364" s="515"/>
      <c r="I1364" s="515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</row>
    <row r="1365" spans="5:30" ht="15">
      <c r="E1365" s="517" t="s">
        <v>344</v>
      </c>
      <c r="F1365" s="515" t="e">
        <f aca="true" t="shared" si="35" ref="F1365:F1370">F1322/SUM($F$1322:$F$1327)</f>
        <v>#REF!</v>
      </c>
      <c r="G1365" s="515"/>
      <c r="H1365" s="515"/>
      <c r="I1365" s="515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</row>
    <row r="1366" spans="5:30" ht="15">
      <c r="E1366" s="517">
        <v>0.5</v>
      </c>
      <c r="F1366" s="515" t="e">
        <f t="shared" si="35"/>
        <v>#REF!</v>
      </c>
      <c r="G1366" s="515"/>
      <c r="H1366" s="515"/>
      <c r="I1366" s="515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</row>
    <row r="1367" spans="5:30" ht="15">
      <c r="E1367" s="517" t="s">
        <v>214</v>
      </c>
      <c r="F1367" s="515" t="e">
        <f t="shared" si="35"/>
        <v>#REF!</v>
      </c>
      <c r="G1367" s="515"/>
      <c r="H1367" s="515"/>
      <c r="I1367" s="515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</row>
    <row r="1368" spans="5:30" ht="15">
      <c r="E1368" s="517" t="s">
        <v>680</v>
      </c>
      <c r="F1368" s="515" t="e">
        <f t="shared" si="35"/>
        <v>#REF!</v>
      </c>
      <c r="G1368" s="515"/>
      <c r="H1368" s="515"/>
      <c r="I1368" s="515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</row>
    <row r="1369" spans="5:30" ht="15">
      <c r="E1369" s="517" t="s">
        <v>668</v>
      </c>
      <c r="F1369" s="515" t="e">
        <f t="shared" si="35"/>
        <v>#REF!</v>
      </c>
      <c r="G1369" s="515"/>
      <c r="H1369" s="515"/>
      <c r="I1369" s="515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</row>
    <row r="1370" spans="5:30" ht="15">
      <c r="E1370" s="34" t="s">
        <v>345</v>
      </c>
      <c r="F1370" s="515" t="e">
        <f t="shared" si="35"/>
        <v>#REF!</v>
      </c>
      <c r="G1370" s="515"/>
      <c r="H1370" s="515"/>
      <c r="I1370" s="515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</row>
    <row r="1371" spans="4:30" ht="15">
      <c r="D1371" s="1" t="s">
        <v>276</v>
      </c>
      <c r="E1371" s="34"/>
      <c r="F1371" s="515"/>
      <c r="G1371" s="515"/>
      <c r="H1371" s="515"/>
      <c r="I1371" s="515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</row>
    <row r="1372" spans="5:30" ht="15">
      <c r="E1372" s="517" t="s">
        <v>344</v>
      </c>
      <c r="F1372" s="515" t="e">
        <f aca="true" t="shared" si="36" ref="F1372:F1377">F1329/SUM($F$1329:$F$1334)</f>
        <v>#DIV/0!</v>
      </c>
      <c r="G1372" s="515"/>
      <c r="H1372" s="515"/>
      <c r="I1372" s="515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</row>
    <row r="1373" spans="5:30" ht="15">
      <c r="E1373" s="517">
        <v>0.5</v>
      </c>
      <c r="F1373" s="515" t="e">
        <f t="shared" si="36"/>
        <v>#DIV/0!</v>
      </c>
      <c r="G1373" s="515"/>
      <c r="H1373" s="515"/>
      <c r="I1373" s="515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</row>
    <row r="1374" spans="5:30" ht="15">
      <c r="E1374" s="517" t="s">
        <v>214</v>
      </c>
      <c r="F1374" s="515" t="e">
        <f t="shared" si="36"/>
        <v>#DIV/0!</v>
      </c>
      <c r="G1374" s="515"/>
      <c r="H1374" s="515"/>
      <c r="I1374" s="515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</row>
    <row r="1375" spans="5:30" ht="15">
      <c r="E1375" s="517" t="s">
        <v>680</v>
      </c>
      <c r="F1375" s="515" t="e">
        <f t="shared" si="36"/>
        <v>#DIV/0!</v>
      </c>
      <c r="G1375" s="515"/>
      <c r="H1375" s="515"/>
      <c r="I1375" s="515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</row>
    <row r="1376" spans="5:30" ht="15">
      <c r="E1376" s="517" t="s">
        <v>668</v>
      </c>
      <c r="F1376" s="515" t="e">
        <f t="shared" si="36"/>
        <v>#DIV/0!</v>
      </c>
      <c r="G1376" s="515"/>
      <c r="H1376" s="515"/>
      <c r="I1376" s="515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</row>
    <row r="1377" spans="5:30" ht="15">
      <c r="E1377" s="34" t="s">
        <v>345</v>
      </c>
      <c r="F1377" s="515" t="e">
        <f t="shared" si="36"/>
        <v>#DIV/0!</v>
      </c>
      <c r="G1377" s="515"/>
      <c r="H1377" s="515"/>
      <c r="I1377" s="515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</row>
    <row r="1378" spans="4:30" ht="15">
      <c r="D1378" s="1" t="s">
        <v>277</v>
      </c>
      <c r="E1378" s="34"/>
      <c r="F1378" s="515"/>
      <c r="G1378" s="515"/>
      <c r="H1378" s="515"/>
      <c r="I1378" s="515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</row>
    <row r="1379" spans="5:30" ht="15">
      <c r="E1379" s="517" t="s">
        <v>344</v>
      </c>
      <c r="F1379" s="515" t="e">
        <f aca="true" t="shared" si="37" ref="F1379:F1384">F1336/SUM($F$1336:$F$1339)</f>
        <v>#REF!</v>
      </c>
      <c r="G1379" s="515"/>
      <c r="H1379" s="515"/>
      <c r="I1379" s="515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</row>
    <row r="1380" spans="5:30" ht="15">
      <c r="E1380" s="517">
        <v>0.5</v>
      </c>
      <c r="F1380" s="515" t="e">
        <f t="shared" si="37"/>
        <v>#REF!</v>
      </c>
      <c r="G1380" s="515"/>
      <c r="H1380" s="515"/>
      <c r="I1380" s="515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</row>
    <row r="1381" spans="5:30" ht="15">
      <c r="E1381" s="517" t="s">
        <v>214</v>
      </c>
      <c r="F1381" s="515" t="e">
        <f t="shared" si="37"/>
        <v>#REF!</v>
      </c>
      <c r="G1381" s="515"/>
      <c r="H1381" s="515"/>
      <c r="I1381" s="515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</row>
    <row r="1382" spans="5:30" ht="15">
      <c r="E1382" s="517" t="s">
        <v>680</v>
      </c>
      <c r="F1382" s="515" t="e">
        <f t="shared" si="37"/>
        <v>#REF!</v>
      </c>
      <c r="G1382" s="515"/>
      <c r="H1382" s="515"/>
      <c r="I1382" s="515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</row>
    <row r="1383" spans="5:30" ht="15">
      <c r="E1383" s="517" t="s">
        <v>668</v>
      </c>
      <c r="F1383" s="515" t="e">
        <f t="shared" si="37"/>
        <v>#REF!</v>
      </c>
      <c r="G1383" s="515"/>
      <c r="H1383" s="515"/>
      <c r="I1383" s="515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</row>
    <row r="1384" spans="5:30" ht="15">
      <c r="E1384" s="34" t="s">
        <v>345</v>
      </c>
      <c r="F1384" s="515" t="e">
        <f t="shared" si="37"/>
        <v>#REF!</v>
      </c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</row>
    <row r="1385" spans="3:30" ht="15">
      <c r="C1385" s="509" t="s">
        <v>45</v>
      </c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</row>
    <row r="1386" spans="4:30" ht="15">
      <c r="D1386" s="1" t="s">
        <v>273</v>
      </c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</row>
    <row r="1387" spans="5:30" ht="15">
      <c r="E1387" s="517" t="s">
        <v>344</v>
      </c>
      <c r="F1387" s="513">
        <f>SUM(Input!G166,Input!J164:J166,Input!M164:M166)</f>
        <v>0</v>
      </c>
      <c r="G1387" s="513"/>
      <c r="H1387" s="513"/>
      <c r="I1387" s="513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</row>
    <row r="1388" spans="5:30" ht="15">
      <c r="E1388" s="517">
        <v>0.5</v>
      </c>
      <c r="F1388" s="513">
        <f>SUM(Input!G167,Input!J167,Input!M167)</f>
        <v>0</v>
      </c>
      <c r="G1388" s="513"/>
      <c r="H1388" s="513"/>
      <c r="I1388" s="513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</row>
    <row r="1389" spans="5:30" ht="15">
      <c r="E1389" s="517" t="s">
        <v>214</v>
      </c>
      <c r="F1389" s="513">
        <f>SUM(Input!G168,Input!J168,Input!M168)</f>
        <v>0</v>
      </c>
      <c r="G1389" s="513"/>
      <c r="H1389" s="513"/>
      <c r="I1389" s="513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</row>
    <row r="1390" spans="5:30" ht="15">
      <c r="E1390" s="517" t="s">
        <v>680</v>
      </c>
      <c r="F1390" s="513">
        <f>SUM(Input!G170:G172,Input!J170:J172,Input!M170:M172)</f>
        <v>0</v>
      </c>
      <c r="G1390" s="513"/>
      <c r="H1390" s="513"/>
      <c r="I1390" s="513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</row>
    <row r="1391" spans="5:30" ht="15">
      <c r="E1391" s="517" t="s">
        <v>668</v>
      </c>
      <c r="F1391" s="513">
        <f>SUM(Input!G169,Input!J169,Input!M169)</f>
        <v>0</v>
      </c>
      <c r="G1391" s="513"/>
      <c r="H1391" s="513"/>
      <c r="I1391" s="513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</row>
    <row r="1392" spans="5:30" ht="15">
      <c r="E1392" s="34" t="s">
        <v>345</v>
      </c>
      <c r="F1392" s="513">
        <f>SUM(Input!G173,Input!J173,Input!M173)</f>
        <v>0</v>
      </c>
      <c r="G1392" s="513"/>
      <c r="H1392" s="513"/>
      <c r="I1392" s="513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</row>
    <row r="1393" spans="4:30" ht="15">
      <c r="D1393" s="1" t="s">
        <v>274</v>
      </c>
      <c r="E1393" s="34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</row>
    <row r="1394" spans="5:30" ht="15">
      <c r="E1394" s="517" t="s">
        <v>344</v>
      </c>
      <c r="F1394" s="513">
        <f>SUM(Input!G191,Input!J189:J191,Input!M189:M191)</f>
        <v>0</v>
      </c>
      <c r="G1394" s="513"/>
      <c r="H1394" s="513"/>
      <c r="I1394" s="513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</row>
    <row r="1395" spans="5:30" ht="15">
      <c r="E1395" s="517">
        <v>0.5</v>
      </c>
      <c r="F1395" s="513">
        <f>SUM(Input!G192,Input!J192,Input!M192)</f>
        <v>0</v>
      </c>
      <c r="G1395" s="513"/>
      <c r="H1395" s="513"/>
      <c r="I1395" s="513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</row>
    <row r="1396" spans="5:30" ht="15">
      <c r="E1396" s="517" t="s">
        <v>214</v>
      </c>
      <c r="F1396" s="513">
        <f>SUM(Input!G193,Input!J193,Input!M193)</f>
        <v>0</v>
      </c>
      <c r="G1396" s="513"/>
      <c r="H1396" s="513"/>
      <c r="I1396" s="513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</row>
    <row r="1397" spans="5:30" ht="15">
      <c r="E1397" s="517" t="s">
        <v>680</v>
      </c>
      <c r="F1397" s="513">
        <f>SUM(Input!G195:G197,Input!J195:J197,Input!M195:M197)</f>
        <v>0</v>
      </c>
      <c r="G1397" s="513"/>
      <c r="H1397" s="513"/>
      <c r="I1397" s="513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</row>
    <row r="1398" spans="5:30" ht="15">
      <c r="E1398" s="517" t="s">
        <v>668</v>
      </c>
      <c r="F1398" s="513">
        <f>SUM(Input!G194,Input!J194,Input!M194)</f>
        <v>0</v>
      </c>
      <c r="G1398" s="513"/>
      <c r="H1398" s="513"/>
      <c r="I1398" s="513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</row>
    <row r="1399" spans="5:30" ht="15">
      <c r="E1399" s="34" t="s">
        <v>345</v>
      </c>
      <c r="F1399" s="513">
        <f>SUM(Input!G198,Input!J198,Input!M198)</f>
        <v>0</v>
      </c>
      <c r="G1399" s="513"/>
      <c r="H1399" s="513"/>
      <c r="I1399" s="513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</row>
    <row r="1400" spans="4:30" ht="15">
      <c r="D1400" s="1" t="s">
        <v>46</v>
      </c>
      <c r="E1400" s="34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</row>
    <row r="1401" spans="5:30" ht="15">
      <c r="E1401" s="517" t="s">
        <v>344</v>
      </c>
      <c r="F1401" s="513">
        <f>SUM(Input!J214:J216)</f>
        <v>0</v>
      </c>
      <c r="G1401" s="513"/>
      <c r="H1401" s="513"/>
      <c r="I1401" s="513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</row>
    <row r="1402" spans="5:30" ht="15">
      <c r="E1402" s="517">
        <v>0.5</v>
      </c>
      <c r="F1402" s="513">
        <f>Input!J217</f>
        <v>0</v>
      </c>
      <c r="G1402" s="513"/>
      <c r="H1402" s="513"/>
      <c r="I1402" s="513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</row>
    <row r="1403" spans="5:30" ht="15">
      <c r="E1403" s="517" t="s">
        <v>214</v>
      </c>
      <c r="F1403" s="513">
        <f>Input!J218</f>
        <v>0</v>
      </c>
      <c r="G1403" s="513"/>
      <c r="H1403" s="513"/>
      <c r="I1403" s="513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</row>
    <row r="1404" spans="5:30" ht="15">
      <c r="E1404" s="517" t="s">
        <v>680</v>
      </c>
      <c r="F1404" s="513">
        <f>Input!J221+Input!J222+Input!J220</f>
        <v>0</v>
      </c>
      <c r="G1404" s="513"/>
      <c r="H1404" s="513"/>
      <c r="I1404" s="513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</row>
    <row r="1405" spans="5:30" ht="15">
      <c r="E1405" s="517" t="s">
        <v>668</v>
      </c>
      <c r="F1405" s="513">
        <f>Input!J219</f>
        <v>0</v>
      </c>
      <c r="G1405" s="513"/>
      <c r="H1405" s="513"/>
      <c r="I1405" s="513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</row>
    <row r="1406" spans="5:30" ht="15">
      <c r="E1406" s="34" t="s">
        <v>345</v>
      </c>
      <c r="F1406" s="513">
        <f>SUM(Input!J223)</f>
        <v>0</v>
      </c>
      <c r="G1406" s="513"/>
      <c r="H1406" s="513"/>
      <c r="I1406" s="513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</row>
    <row r="1407" spans="4:30" ht="15">
      <c r="D1407" s="1" t="s">
        <v>47</v>
      </c>
      <c r="E1407" s="34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</row>
    <row r="1408" spans="5:30" ht="15">
      <c r="E1408" s="517" t="s">
        <v>344</v>
      </c>
      <c r="F1408" s="513">
        <f>SUM(Input!M214:M216)</f>
        <v>0</v>
      </c>
      <c r="G1408" s="513"/>
      <c r="H1408" s="513"/>
      <c r="I1408" s="513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</row>
    <row r="1409" spans="5:30" ht="15">
      <c r="E1409" s="517">
        <v>0.5</v>
      </c>
      <c r="F1409" s="513">
        <f>Input!M217</f>
        <v>0</v>
      </c>
      <c r="G1409" s="513"/>
      <c r="H1409" s="513"/>
      <c r="I1409" s="513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</row>
    <row r="1410" spans="5:30" ht="15">
      <c r="E1410" s="517" t="s">
        <v>214</v>
      </c>
      <c r="F1410" s="513">
        <f>Input!M218</f>
        <v>0</v>
      </c>
      <c r="G1410" s="513"/>
      <c r="H1410" s="513"/>
      <c r="I1410" s="513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</row>
    <row r="1411" spans="5:30" ht="15">
      <c r="E1411" s="517" t="s">
        <v>680</v>
      </c>
      <c r="F1411" s="513">
        <f>SUM(Input!M220:M222)</f>
        <v>0</v>
      </c>
      <c r="G1411" s="513"/>
      <c r="H1411" s="513"/>
      <c r="I1411" s="513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</row>
    <row r="1412" spans="5:30" ht="15">
      <c r="E1412" s="517" t="s">
        <v>668</v>
      </c>
      <c r="F1412" s="513">
        <f>Input!M219</f>
        <v>0</v>
      </c>
      <c r="G1412" s="513"/>
      <c r="H1412" s="513"/>
      <c r="I1412" s="513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</row>
    <row r="1413" spans="5:30" ht="15">
      <c r="E1413" s="34" t="s">
        <v>345</v>
      </c>
      <c r="F1413" s="513">
        <f>Input!M223</f>
        <v>0</v>
      </c>
      <c r="G1413" s="513"/>
      <c r="H1413" s="513"/>
      <c r="I1413" s="513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</row>
    <row r="1414" spans="4:30" ht="15">
      <c r="D1414" s="1" t="s">
        <v>276</v>
      </c>
      <c r="E1414" s="34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</row>
    <row r="1415" spans="5:30" ht="15">
      <c r="E1415" s="517" t="s">
        <v>344</v>
      </c>
      <c r="F1415" s="518">
        <f aca="true" t="shared" si="38" ref="F1415:F1420">F1387+F1394</f>
        <v>0</v>
      </c>
      <c r="G1415" s="518"/>
      <c r="H1415" s="518"/>
      <c r="I1415" s="518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</row>
    <row r="1416" spans="5:30" ht="15">
      <c r="E1416" s="517">
        <v>0.5</v>
      </c>
      <c r="F1416" s="518">
        <f t="shared" si="38"/>
        <v>0</v>
      </c>
      <c r="G1416" s="518"/>
      <c r="H1416" s="518"/>
      <c r="I1416" s="518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</row>
    <row r="1417" spans="5:30" ht="15">
      <c r="E1417" s="517" t="s">
        <v>214</v>
      </c>
      <c r="F1417" s="518">
        <f t="shared" si="38"/>
        <v>0</v>
      </c>
      <c r="G1417" s="518"/>
      <c r="H1417" s="518"/>
      <c r="I1417" s="518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</row>
    <row r="1418" spans="5:30" ht="15">
      <c r="E1418" s="517" t="s">
        <v>680</v>
      </c>
      <c r="F1418" s="518">
        <f t="shared" si="38"/>
        <v>0</v>
      </c>
      <c r="G1418" s="518"/>
      <c r="H1418" s="518"/>
      <c r="I1418" s="518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</row>
    <row r="1419" spans="5:30" ht="15">
      <c r="E1419" s="517" t="s">
        <v>668</v>
      </c>
      <c r="F1419" s="518">
        <f t="shared" si="38"/>
        <v>0</v>
      </c>
      <c r="G1419" s="518"/>
      <c r="H1419" s="518"/>
      <c r="I1419" s="518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</row>
    <row r="1420" spans="5:30" ht="15">
      <c r="E1420" s="34" t="s">
        <v>345</v>
      </c>
      <c r="F1420" s="518">
        <f t="shared" si="38"/>
        <v>0</v>
      </c>
      <c r="G1420" s="518"/>
      <c r="H1420" s="518"/>
      <c r="I1420" s="518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</row>
    <row r="1421" spans="4:30" ht="15">
      <c r="D1421" s="1" t="s">
        <v>277</v>
      </c>
      <c r="E1421" s="34"/>
      <c r="F1421" s="513"/>
      <c r="G1421" s="513"/>
      <c r="H1421" s="513"/>
      <c r="I1421" s="513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</row>
    <row r="1422" spans="5:30" ht="15">
      <c r="E1422" s="517" t="s">
        <v>344</v>
      </c>
      <c r="F1422" s="513">
        <f aca="true" t="shared" si="39" ref="F1422:F1427">F1401+F1408+F1394+F1387</f>
        <v>0</v>
      </c>
      <c r="G1422" s="513"/>
      <c r="H1422" s="513"/>
      <c r="I1422" s="513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</row>
    <row r="1423" spans="5:30" ht="15">
      <c r="E1423" s="517">
        <v>0.5</v>
      </c>
      <c r="F1423" s="513">
        <f t="shared" si="39"/>
        <v>0</v>
      </c>
      <c r="G1423" s="513"/>
      <c r="H1423" s="513"/>
      <c r="I1423" s="513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</row>
    <row r="1424" spans="5:30" ht="15">
      <c r="E1424" s="517" t="s">
        <v>214</v>
      </c>
      <c r="F1424" s="513">
        <f t="shared" si="39"/>
        <v>0</v>
      </c>
      <c r="G1424" s="513"/>
      <c r="H1424" s="513"/>
      <c r="I1424" s="513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</row>
    <row r="1425" spans="5:30" ht="15">
      <c r="E1425" s="517" t="s">
        <v>680</v>
      </c>
      <c r="F1425" s="513">
        <f t="shared" si="39"/>
        <v>0</v>
      </c>
      <c r="G1425" s="513"/>
      <c r="H1425" s="513"/>
      <c r="I1425" s="513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</row>
    <row r="1426" spans="5:30" ht="15">
      <c r="E1426" s="517" t="s">
        <v>668</v>
      </c>
      <c r="F1426" s="513">
        <f t="shared" si="39"/>
        <v>0</v>
      </c>
      <c r="G1426" s="513"/>
      <c r="H1426" s="513"/>
      <c r="I1426" s="513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</row>
    <row r="1427" spans="5:30" ht="15">
      <c r="E1427" s="34" t="s">
        <v>345</v>
      </c>
      <c r="F1427" s="513">
        <f t="shared" si="39"/>
        <v>0</v>
      </c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</row>
    <row r="1428" spans="3:30" ht="15">
      <c r="C1428" s="509" t="s">
        <v>211</v>
      </c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</row>
    <row r="1429" spans="4:30" ht="15">
      <c r="D1429" s="1" t="s">
        <v>273</v>
      </c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</row>
    <row r="1430" spans="5:30" ht="15">
      <c r="E1430" s="517" t="s">
        <v>344</v>
      </c>
      <c r="F1430" s="515" t="e">
        <f aca="true" t="shared" si="40" ref="F1430:F1435">F1387/SUM($F$1387:$F$1392)</f>
        <v>#DIV/0!</v>
      </c>
      <c r="G1430" s="515"/>
      <c r="H1430" s="515"/>
      <c r="I1430" s="515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</row>
    <row r="1431" spans="5:30" ht="15">
      <c r="E1431" s="517">
        <v>0.5</v>
      </c>
      <c r="F1431" s="515" t="e">
        <f t="shared" si="40"/>
        <v>#DIV/0!</v>
      </c>
      <c r="G1431" s="515"/>
      <c r="H1431" s="515"/>
      <c r="I1431" s="515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</row>
    <row r="1432" spans="5:30" ht="15">
      <c r="E1432" s="517" t="s">
        <v>214</v>
      </c>
      <c r="F1432" s="515" t="e">
        <f t="shared" si="40"/>
        <v>#DIV/0!</v>
      </c>
      <c r="G1432" s="515"/>
      <c r="H1432" s="515"/>
      <c r="I1432" s="515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</row>
    <row r="1433" spans="5:30" ht="15">
      <c r="E1433" s="517" t="s">
        <v>680</v>
      </c>
      <c r="F1433" s="515" t="e">
        <f t="shared" si="40"/>
        <v>#DIV/0!</v>
      </c>
      <c r="G1433" s="515"/>
      <c r="H1433" s="515"/>
      <c r="I1433" s="515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</row>
    <row r="1434" spans="5:30" ht="15">
      <c r="E1434" s="517" t="s">
        <v>668</v>
      </c>
      <c r="F1434" s="515" t="e">
        <f t="shared" si="40"/>
        <v>#DIV/0!</v>
      </c>
      <c r="G1434" s="515"/>
      <c r="H1434" s="515"/>
      <c r="I1434" s="515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</row>
    <row r="1435" spans="5:30" ht="15">
      <c r="E1435" s="34" t="s">
        <v>345</v>
      </c>
      <c r="F1435" s="515" t="e">
        <f t="shared" si="40"/>
        <v>#DIV/0!</v>
      </c>
      <c r="G1435" s="515"/>
      <c r="H1435" s="515"/>
      <c r="I1435" s="515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</row>
    <row r="1436" spans="4:30" ht="15">
      <c r="D1436" s="1" t="s">
        <v>274</v>
      </c>
      <c r="E1436" s="34"/>
      <c r="F1436" s="515"/>
      <c r="G1436" s="515"/>
      <c r="H1436" s="515"/>
      <c r="I1436" s="515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</row>
    <row r="1437" spans="5:30" ht="15">
      <c r="E1437" s="517" t="s">
        <v>344</v>
      </c>
      <c r="F1437" s="515" t="e">
        <f aca="true" t="shared" si="41" ref="F1437:F1442">F1394/SUM($F$1394:$F$1399)</f>
        <v>#DIV/0!</v>
      </c>
      <c r="G1437" s="515"/>
      <c r="H1437" s="515"/>
      <c r="I1437" s="515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</row>
    <row r="1438" spans="5:30" ht="15">
      <c r="E1438" s="517">
        <v>0.5</v>
      </c>
      <c r="F1438" s="515" t="e">
        <f t="shared" si="41"/>
        <v>#DIV/0!</v>
      </c>
      <c r="G1438" s="515"/>
      <c r="H1438" s="515"/>
      <c r="I1438" s="515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</row>
    <row r="1439" spans="5:30" ht="15">
      <c r="E1439" s="517" t="s">
        <v>214</v>
      </c>
      <c r="F1439" s="515" t="e">
        <f t="shared" si="41"/>
        <v>#DIV/0!</v>
      </c>
      <c r="G1439" s="515"/>
      <c r="H1439" s="515"/>
      <c r="I1439" s="515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</row>
    <row r="1440" spans="5:30" ht="15">
      <c r="E1440" s="517" t="s">
        <v>680</v>
      </c>
      <c r="F1440" s="515" t="e">
        <f t="shared" si="41"/>
        <v>#DIV/0!</v>
      </c>
      <c r="G1440" s="515"/>
      <c r="H1440" s="515"/>
      <c r="I1440" s="515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</row>
    <row r="1441" spans="5:30" ht="15">
      <c r="E1441" s="517" t="s">
        <v>668</v>
      </c>
      <c r="F1441" s="515" t="e">
        <f t="shared" si="41"/>
        <v>#DIV/0!</v>
      </c>
      <c r="G1441" s="515"/>
      <c r="H1441" s="515"/>
      <c r="I1441" s="515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</row>
    <row r="1442" spans="5:30" ht="15">
      <c r="E1442" s="34" t="s">
        <v>345</v>
      </c>
      <c r="F1442" s="515" t="e">
        <f t="shared" si="41"/>
        <v>#DIV/0!</v>
      </c>
      <c r="G1442" s="515"/>
      <c r="H1442" s="515"/>
      <c r="I1442" s="515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</row>
    <row r="1443" spans="4:30" ht="15">
      <c r="D1443" s="1" t="s">
        <v>46</v>
      </c>
      <c r="E1443" s="34"/>
      <c r="F1443" s="515"/>
      <c r="G1443" s="515"/>
      <c r="H1443" s="515"/>
      <c r="I1443" s="515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</row>
    <row r="1444" spans="5:30" ht="15">
      <c r="E1444" s="517" t="s">
        <v>344</v>
      </c>
      <c r="F1444" s="515" t="e">
        <f aca="true" t="shared" si="42" ref="F1444:F1449">F1401/SUM($F$1401:$F$1406)</f>
        <v>#DIV/0!</v>
      </c>
      <c r="G1444" s="515"/>
      <c r="H1444" s="515"/>
      <c r="I1444" s="515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</row>
    <row r="1445" spans="5:30" ht="15">
      <c r="E1445" s="517">
        <v>0.5</v>
      </c>
      <c r="F1445" s="515" t="e">
        <f t="shared" si="42"/>
        <v>#DIV/0!</v>
      </c>
      <c r="G1445" s="515"/>
      <c r="H1445" s="515"/>
      <c r="I1445" s="515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</row>
    <row r="1446" spans="5:30" ht="15">
      <c r="E1446" s="517" t="s">
        <v>214</v>
      </c>
      <c r="F1446" s="515" t="e">
        <f t="shared" si="42"/>
        <v>#DIV/0!</v>
      </c>
      <c r="G1446" s="515"/>
      <c r="H1446" s="515"/>
      <c r="I1446" s="515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</row>
    <row r="1447" spans="5:30" ht="15">
      <c r="E1447" s="517" t="s">
        <v>680</v>
      </c>
      <c r="F1447" s="515" t="e">
        <f t="shared" si="42"/>
        <v>#DIV/0!</v>
      </c>
      <c r="G1447" s="515"/>
      <c r="H1447" s="515"/>
      <c r="I1447" s="515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</row>
    <row r="1448" spans="5:30" ht="15">
      <c r="E1448" s="517" t="s">
        <v>668</v>
      </c>
      <c r="F1448" s="515" t="e">
        <f t="shared" si="42"/>
        <v>#DIV/0!</v>
      </c>
      <c r="G1448" s="515"/>
      <c r="H1448" s="515"/>
      <c r="I1448" s="515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</row>
    <row r="1449" spans="5:30" ht="15">
      <c r="E1449" s="34" t="s">
        <v>345</v>
      </c>
      <c r="F1449" s="515" t="e">
        <f t="shared" si="42"/>
        <v>#DIV/0!</v>
      </c>
      <c r="G1449" s="515"/>
      <c r="H1449" s="515"/>
      <c r="I1449" s="515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</row>
    <row r="1450" spans="4:30" ht="15">
      <c r="D1450" s="1" t="s">
        <v>47</v>
      </c>
      <c r="E1450" s="34"/>
      <c r="F1450" s="515"/>
      <c r="G1450" s="515"/>
      <c r="H1450" s="515"/>
      <c r="I1450" s="515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</row>
    <row r="1451" spans="5:30" ht="15">
      <c r="E1451" s="517" t="s">
        <v>344</v>
      </c>
      <c r="F1451" s="515" t="e">
        <f aca="true" t="shared" si="43" ref="F1451:F1456">F1408/SUM($F$1408:$F$1413)</f>
        <v>#DIV/0!</v>
      </c>
      <c r="G1451" s="515"/>
      <c r="H1451" s="515"/>
      <c r="I1451" s="515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</row>
    <row r="1452" spans="5:30" ht="15">
      <c r="E1452" s="517">
        <v>0.5</v>
      </c>
      <c r="F1452" s="515" t="e">
        <f t="shared" si="43"/>
        <v>#DIV/0!</v>
      </c>
      <c r="G1452" s="515"/>
      <c r="H1452" s="515"/>
      <c r="I1452" s="515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</row>
    <row r="1453" spans="5:30" ht="15">
      <c r="E1453" s="517" t="s">
        <v>214</v>
      </c>
      <c r="F1453" s="515" t="e">
        <f t="shared" si="43"/>
        <v>#DIV/0!</v>
      </c>
      <c r="G1453" s="515"/>
      <c r="H1453" s="515"/>
      <c r="I1453" s="515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</row>
    <row r="1454" spans="5:30" ht="15">
      <c r="E1454" s="517" t="s">
        <v>680</v>
      </c>
      <c r="F1454" s="515" t="e">
        <f t="shared" si="43"/>
        <v>#DIV/0!</v>
      </c>
      <c r="G1454" s="515"/>
      <c r="H1454" s="515"/>
      <c r="I1454" s="515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</row>
    <row r="1455" spans="5:30" ht="15">
      <c r="E1455" s="517" t="s">
        <v>668</v>
      </c>
      <c r="F1455" s="515" t="e">
        <f t="shared" si="43"/>
        <v>#DIV/0!</v>
      </c>
      <c r="G1455" s="515"/>
      <c r="H1455" s="515"/>
      <c r="I1455" s="515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</row>
    <row r="1456" spans="5:30" ht="15">
      <c r="E1456" s="34" t="s">
        <v>345</v>
      </c>
      <c r="F1456" s="515" t="e">
        <f t="shared" si="43"/>
        <v>#DIV/0!</v>
      </c>
      <c r="G1456" s="515"/>
      <c r="H1456" s="515"/>
      <c r="I1456" s="515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</row>
    <row r="1457" spans="4:30" ht="15">
      <c r="D1457" s="1" t="s">
        <v>276</v>
      </c>
      <c r="E1457" s="34"/>
      <c r="F1457" s="515"/>
      <c r="G1457" s="515"/>
      <c r="H1457" s="515"/>
      <c r="I1457" s="515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</row>
    <row r="1458" spans="5:30" ht="15">
      <c r="E1458" s="517" t="s">
        <v>344</v>
      </c>
      <c r="F1458" s="515" t="e">
        <f aca="true" t="shared" si="44" ref="F1458:F1463">F1415/SUM($F$1415:$F$1420)</f>
        <v>#DIV/0!</v>
      </c>
      <c r="G1458" s="515"/>
      <c r="H1458" s="515"/>
      <c r="I1458" s="515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</row>
    <row r="1459" spans="5:30" ht="15">
      <c r="E1459" s="517">
        <v>0.5</v>
      </c>
      <c r="F1459" s="515" t="e">
        <f t="shared" si="44"/>
        <v>#DIV/0!</v>
      </c>
      <c r="G1459" s="515"/>
      <c r="H1459" s="515"/>
      <c r="I1459" s="515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</row>
    <row r="1460" spans="5:30" ht="15">
      <c r="E1460" s="517" t="s">
        <v>214</v>
      </c>
      <c r="F1460" s="515" t="e">
        <f t="shared" si="44"/>
        <v>#DIV/0!</v>
      </c>
      <c r="G1460" s="515"/>
      <c r="H1460" s="515"/>
      <c r="I1460" s="515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</row>
    <row r="1461" spans="5:30" ht="15">
      <c r="E1461" s="517" t="s">
        <v>680</v>
      </c>
      <c r="F1461" s="515" t="e">
        <f t="shared" si="44"/>
        <v>#DIV/0!</v>
      </c>
      <c r="G1461" s="515"/>
      <c r="H1461" s="515"/>
      <c r="I1461" s="515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</row>
    <row r="1462" spans="5:30" ht="15">
      <c r="E1462" s="517" t="s">
        <v>668</v>
      </c>
      <c r="F1462" s="515" t="e">
        <f t="shared" si="44"/>
        <v>#DIV/0!</v>
      </c>
      <c r="G1462" s="515"/>
      <c r="H1462" s="515"/>
      <c r="I1462" s="515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</row>
    <row r="1463" spans="5:30" ht="15">
      <c r="E1463" s="34" t="s">
        <v>345</v>
      </c>
      <c r="F1463" s="515" t="e">
        <f t="shared" si="44"/>
        <v>#DIV/0!</v>
      </c>
      <c r="G1463" s="515"/>
      <c r="H1463" s="515"/>
      <c r="I1463" s="515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</row>
    <row r="1464" spans="4:30" ht="15">
      <c r="D1464" s="1" t="s">
        <v>277</v>
      </c>
      <c r="E1464" s="34"/>
      <c r="F1464" s="515"/>
      <c r="G1464" s="515"/>
      <c r="H1464" s="515"/>
      <c r="I1464" s="515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</row>
    <row r="1465" spans="5:30" ht="15">
      <c r="E1465" s="517" t="s">
        <v>344</v>
      </c>
      <c r="F1465" s="515" t="e">
        <f aca="true" t="shared" si="45" ref="F1465:F1470">F1422/SUM($F$1422:$F$1427)</f>
        <v>#DIV/0!</v>
      </c>
      <c r="G1465" s="515"/>
      <c r="H1465" s="515"/>
      <c r="I1465" s="515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</row>
    <row r="1466" spans="5:30" ht="15">
      <c r="E1466" s="517">
        <v>0.5</v>
      </c>
      <c r="F1466" s="515" t="e">
        <f t="shared" si="45"/>
        <v>#DIV/0!</v>
      </c>
      <c r="G1466" s="515"/>
      <c r="H1466" s="515"/>
      <c r="I1466" s="515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</row>
    <row r="1467" spans="5:30" ht="15">
      <c r="E1467" s="517" t="s">
        <v>214</v>
      </c>
      <c r="F1467" s="515" t="e">
        <f t="shared" si="45"/>
        <v>#DIV/0!</v>
      </c>
      <c r="G1467" s="515"/>
      <c r="H1467" s="515"/>
      <c r="I1467" s="515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</row>
    <row r="1468" spans="5:30" ht="15">
      <c r="E1468" s="517" t="s">
        <v>680</v>
      </c>
      <c r="F1468" s="515" t="e">
        <f t="shared" si="45"/>
        <v>#DIV/0!</v>
      </c>
      <c r="G1468" s="515"/>
      <c r="H1468" s="515"/>
      <c r="I1468" s="515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</row>
    <row r="1469" spans="5:30" ht="15">
      <c r="E1469" s="517" t="s">
        <v>668</v>
      </c>
      <c r="F1469" s="515" t="e">
        <f t="shared" si="45"/>
        <v>#DIV/0!</v>
      </c>
      <c r="G1469" s="515"/>
      <c r="H1469" s="515"/>
      <c r="I1469" s="515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</row>
    <row r="1470" spans="5:30" ht="15">
      <c r="E1470" s="34" t="s">
        <v>345</v>
      </c>
      <c r="F1470" s="515" t="e">
        <f t="shared" si="45"/>
        <v>#DIV/0!</v>
      </c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</row>
    <row r="1471" spans="2:30" ht="15">
      <c r="B1471" s="514"/>
      <c r="C1471" s="509" t="s">
        <v>239</v>
      </c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</row>
    <row r="1472" spans="3:30" ht="15">
      <c r="C1472" s="509"/>
      <c r="E1472" s="1" t="s">
        <v>241</v>
      </c>
      <c r="F1472" s="1">
        <f>SUM(Input!I166:I174)</f>
        <v>0</v>
      </c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</row>
    <row r="1473" spans="3:30" ht="15">
      <c r="C1473" s="509"/>
      <c r="E1473" s="1" t="s">
        <v>792</v>
      </c>
      <c r="F1473" s="1">
        <f>SUM(Input!I191:I199)</f>
        <v>0</v>
      </c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</row>
    <row r="1474" spans="3:30" ht="15">
      <c r="C1474" s="509"/>
      <c r="D1474" s="1" t="s">
        <v>305</v>
      </c>
      <c r="F1474" s="1">
        <f>SUM(F1472:F1473)</f>
        <v>0</v>
      </c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</row>
    <row r="1475" spans="3:30" ht="15">
      <c r="C1475" s="509"/>
      <c r="D1475" s="1" t="s">
        <v>306</v>
      </c>
      <c r="F1475" s="518" t="e">
        <f>F1474/SUM(F1415:F1420)</f>
        <v>#DIV/0!</v>
      </c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</row>
    <row r="1476" spans="2:30" ht="15">
      <c r="B1476" s="514"/>
      <c r="C1476" s="509" t="s">
        <v>300</v>
      </c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</row>
    <row r="1477" spans="3:30" ht="15">
      <c r="C1477" s="509"/>
      <c r="E1477" s="1" t="s">
        <v>681</v>
      </c>
      <c r="F1477" s="1">
        <f>SUM(Input!L166:L174)</f>
        <v>0</v>
      </c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</row>
    <row r="1478" spans="3:30" ht="15">
      <c r="C1478" s="509"/>
      <c r="E1478" s="1" t="s">
        <v>792</v>
      </c>
      <c r="F1478" s="1">
        <f>SUM(Input!L191:L199)</f>
        <v>0</v>
      </c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</row>
    <row r="1479" spans="3:30" ht="15">
      <c r="C1479" s="509"/>
      <c r="D1479" s="1" t="s">
        <v>307</v>
      </c>
      <c r="F1479" s="1">
        <f>SUM(F1477:F1478)</f>
        <v>0</v>
      </c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</row>
    <row r="1480" spans="3:30" ht="15">
      <c r="C1480" s="509"/>
      <c r="D1480" s="1" t="s">
        <v>308</v>
      </c>
      <c r="F1480" s="518" t="e">
        <f>F1479/SUM(F1415:F1420)</f>
        <v>#DIV/0!</v>
      </c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</row>
    <row r="1481" spans="3:30" ht="15">
      <c r="C1481" s="509" t="s">
        <v>111</v>
      </c>
      <c r="E1481" s="34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</row>
    <row r="1482" spans="4:30" ht="15">
      <c r="D1482" s="1" t="s">
        <v>681</v>
      </c>
      <c r="E1482" s="34"/>
      <c r="F1482" s="515" t="e">
        <f>Input!C180/Input!C179-1</f>
        <v>#DIV/0!</v>
      </c>
      <c r="G1482" s="515"/>
      <c r="H1482" s="515"/>
      <c r="I1482" s="515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</row>
    <row r="1483" spans="4:30" ht="15">
      <c r="D1483" s="1" t="s">
        <v>792</v>
      </c>
      <c r="E1483" s="34"/>
      <c r="F1483" s="515" t="e">
        <f>Input!C205/Input!C204-1</f>
        <v>#DIV/0!</v>
      </c>
      <c r="G1483" s="515"/>
      <c r="H1483" s="515"/>
      <c r="I1483" s="515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</row>
    <row r="1484" spans="4:30" ht="15">
      <c r="D1484" s="1" t="s">
        <v>518</v>
      </c>
      <c r="E1484" s="34"/>
      <c r="F1484" s="515" t="e">
        <f>(Input!C180+Input!C205)/(Input!C179+Input!C204)-1</f>
        <v>#DIV/0!</v>
      </c>
      <c r="G1484" s="515"/>
      <c r="H1484" s="515"/>
      <c r="I1484" s="515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</row>
    <row r="1485" spans="5:30" ht="15">
      <c r="E1485" s="34"/>
      <c r="F1485" s="515"/>
      <c r="G1485" s="515"/>
      <c r="H1485" s="515"/>
      <c r="I1485" s="515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</row>
    <row r="1486" spans="1:30" ht="15">
      <c r="A1486" s="567"/>
      <c r="B1486" s="597" t="s">
        <v>85</v>
      </c>
      <c r="C1486" s="567"/>
      <c r="D1486" s="567"/>
      <c r="E1486" s="594"/>
      <c r="F1486" s="595"/>
      <c r="G1486" s="595"/>
      <c r="H1486" s="595"/>
      <c r="I1486" s="595"/>
      <c r="J1486" s="567"/>
      <c r="K1486" s="567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</row>
    <row r="1487" spans="1:30" ht="15">
      <c r="A1487" s="32"/>
      <c r="B1487" s="32"/>
      <c r="C1487" s="593" t="s">
        <v>223</v>
      </c>
      <c r="D1487" s="32"/>
      <c r="E1487" s="32"/>
      <c r="F1487" s="32"/>
      <c r="G1487" s="32"/>
      <c r="H1487" s="32"/>
      <c r="I1487" s="32"/>
      <c r="J1487" s="32"/>
      <c r="K1487" s="32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</row>
    <row r="1488" spans="4:30" ht="15">
      <c r="D1488" s="1" t="s">
        <v>594</v>
      </c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</row>
    <row r="1489" spans="5:30" ht="15">
      <c r="E1489" s="517" t="s">
        <v>344</v>
      </c>
      <c r="F1489" s="555">
        <f>Input!E414</f>
        <v>0</v>
      </c>
      <c r="G1489" s="513"/>
      <c r="H1489" s="513"/>
      <c r="I1489" s="513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</row>
    <row r="1490" spans="5:30" ht="15">
      <c r="E1490" s="517">
        <v>0.4</v>
      </c>
      <c r="F1490" s="555">
        <f>Input!E244</f>
        <v>0</v>
      </c>
      <c r="G1490" s="513"/>
      <c r="H1490" s="513"/>
      <c r="I1490" s="513"/>
      <c r="J1490" s="513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</row>
    <row r="1491" spans="5:30" ht="15">
      <c r="E1491" s="517">
        <v>0.75</v>
      </c>
      <c r="F1491" s="555">
        <f>Input!E245</f>
        <v>0</v>
      </c>
      <c r="G1491" s="513"/>
      <c r="H1491" s="513"/>
      <c r="I1491" s="513"/>
      <c r="J1491" s="513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</row>
    <row r="1492" spans="5:30" ht="15">
      <c r="E1492" s="517">
        <v>1</v>
      </c>
      <c r="F1492" s="555">
        <f>Input!E246</f>
        <v>0</v>
      </c>
      <c r="G1492" s="513"/>
      <c r="H1492" s="513"/>
      <c r="I1492" s="513"/>
      <c r="J1492" s="513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</row>
    <row r="1493" spans="4:30" ht="15">
      <c r="D1493" s="1" t="s">
        <v>224</v>
      </c>
      <c r="E1493" s="34"/>
      <c r="F1493" s="32"/>
      <c r="J1493" s="513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</row>
    <row r="1494" spans="5:30" ht="15">
      <c r="E1494" s="517" t="s">
        <v>344</v>
      </c>
      <c r="F1494" s="555"/>
      <c r="G1494" s="513"/>
      <c r="H1494" s="513"/>
      <c r="I1494" s="513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</row>
    <row r="1495" spans="5:30" ht="15">
      <c r="E1495" s="517">
        <v>0.4</v>
      </c>
      <c r="F1495" s="555">
        <f>Input!E265</f>
        <v>0</v>
      </c>
      <c r="G1495" s="513"/>
      <c r="H1495" s="513"/>
      <c r="I1495" s="513"/>
      <c r="J1495" s="513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</row>
    <row r="1496" spans="5:30" ht="15">
      <c r="E1496" s="517">
        <v>0.75</v>
      </c>
      <c r="F1496" s="555">
        <f>Input!E266</f>
        <v>0</v>
      </c>
      <c r="G1496" s="513"/>
      <c r="H1496" s="513"/>
      <c r="I1496" s="513"/>
      <c r="J1496" s="513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</row>
    <row r="1497" spans="5:30" ht="15">
      <c r="E1497" s="517">
        <v>1</v>
      </c>
      <c r="F1497" s="555">
        <f>Input!E267</f>
        <v>0</v>
      </c>
      <c r="G1497" s="513"/>
      <c r="H1497" s="513"/>
      <c r="I1497" s="513"/>
      <c r="J1497" s="513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</row>
    <row r="1498" spans="4:30" ht="15">
      <c r="D1498" s="1" t="s">
        <v>207</v>
      </c>
      <c r="F1498" s="32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</row>
    <row r="1499" spans="5:30" ht="15">
      <c r="E1499" s="517" t="s">
        <v>344</v>
      </c>
      <c r="F1499" s="555"/>
      <c r="G1499" s="513"/>
      <c r="H1499" s="513"/>
      <c r="I1499" s="513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</row>
    <row r="1500" spans="5:30" ht="15">
      <c r="E1500" s="517">
        <v>0.4</v>
      </c>
      <c r="F1500" s="555">
        <f>F1490+F1495</f>
        <v>0</v>
      </c>
      <c r="G1500" s="513"/>
      <c r="H1500" s="513"/>
      <c r="I1500" s="513"/>
      <c r="J1500" s="513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</row>
    <row r="1501" spans="5:30" ht="15">
      <c r="E1501" s="517">
        <v>0.75</v>
      </c>
      <c r="F1501" s="555">
        <f>F1491+F1496</f>
        <v>0</v>
      </c>
      <c r="G1501" s="513"/>
      <c r="H1501" s="513"/>
      <c r="I1501" s="513"/>
      <c r="J1501" s="513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</row>
    <row r="1502" spans="5:30" ht="15">
      <c r="E1502" s="517">
        <v>1</v>
      </c>
      <c r="F1502" s="513">
        <f>F1492+F1497</f>
        <v>0</v>
      </c>
      <c r="G1502" s="513"/>
      <c r="H1502" s="513"/>
      <c r="I1502" s="513"/>
      <c r="J1502" s="513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</row>
    <row r="1503" spans="3:30" ht="15">
      <c r="C1503" s="509" t="s">
        <v>699</v>
      </c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</row>
    <row r="1504" spans="4:30" ht="15">
      <c r="D1504" s="1" t="s">
        <v>594</v>
      </c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</row>
    <row r="1505" spans="5:30" ht="15">
      <c r="E1505" s="517" t="s">
        <v>344</v>
      </c>
      <c r="F1505" s="515"/>
      <c r="G1505" s="515"/>
      <c r="H1505" s="515"/>
      <c r="I1505" s="515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</row>
    <row r="1506" spans="5:30" ht="15">
      <c r="E1506" s="517">
        <v>0.4</v>
      </c>
      <c r="F1506" s="515" t="e">
        <f>F1490/SUM(F1489:F1492)</f>
        <v>#DIV/0!</v>
      </c>
      <c r="G1506" s="515"/>
      <c r="H1506" s="515"/>
      <c r="I1506" s="515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</row>
    <row r="1507" spans="5:30" ht="15">
      <c r="E1507" s="517">
        <v>0.75</v>
      </c>
      <c r="F1507" s="515" t="e">
        <f>F1491/SUM(F1489:F1492)</f>
        <v>#DIV/0!</v>
      </c>
      <c r="G1507" s="515"/>
      <c r="H1507" s="515"/>
      <c r="I1507" s="515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</row>
    <row r="1508" spans="5:30" ht="15">
      <c r="E1508" s="517">
        <v>1</v>
      </c>
      <c r="F1508" s="515" t="e">
        <f>F1492/SUM(F1489:F1492)</f>
        <v>#DIV/0!</v>
      </c>
      <c r="G1508" s="515"/>
      <c r="H1508" s="515"/>
      <c r="I1508" s="515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</row>
    <row r="1509" spans="4:30" ht="15">
      <c r="D1509" s="1" t="s">
        <v>595</v>
      </c>
      <c r="E1509" s="34"/>
      <c r="F1509" s="515"/>
      <c r="G1509" s="515"/>
      <c r="H1509" s="515"/>
      <c r="I1509" s="515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</row>
    <row r="1510" spans="5:30" ht="15">
      <c r="E1510" s="517" t="s">
        <v>344</v>
      </c>
      <c r="F1510" s="515"/>
      <c r="G1510" s="515"/>
      <c r="H1510" s="515"/>
      <c r="I1510" s="515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</row>
    <row r="1511" spans="5:30" ht="15">
      <c r="E1511" s="517">
        <v>0.4</v>
      </c>
      <c r="F1511" s="515" t="e">
        <f>F1495/SUM(F1494:F1497)</f>
        <v>#DIV/0!</v>
      </c>
      <c r="G1511" s="515"/>
      <c r="H1511" s="515"/>
      <c r="I1511" s="515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</row>
    <row r="1512" spans="5:30" ht="15">
      <c r="E1512" s="517">
        <v>0.75</v>
      </c>
      <c r="F1512" s="515" t="e">
        <f>F1496/SUM(F1494:F1497)</f>
        <v>#DIV/0!</v>
      </c>
      <c r="G1512" s="515"/>
      <c r="H1512" s="515"/>
      <c r="I1512" s="515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</row>
    <row r="1513" spans="5:30" ht="15">
      <c r="E1513" s="517">
        <v>1</v>
      </c>
      <c r="F1513" s="515" t="e">
        <f>F1497/SUM(F1494:F1497)</f>
        <v>#DIV/0!</v>
      </c>
      <c r="G1513" s="515"/>
      <c r="H1513" s="515"/>
      <c r="I1513" s="515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</row>
    <row r="1514" spans="4:30" ht="15">
      <c r="D1514" s="1" t="s">
        <v>207</v>
      </c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</row>
    <row r="1515" spans="5:30" ht="15">
      <c r="E1515" s="517" t="s">
        <v>344</v>
      </c>
      <c r="F1515" s="515"/>
      <c r="G1515" s="515"/>
      <c r="H1515" s="515"/>
      <c r="I1515" s="515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</row>
    <row r="1516" spans="5:30" ht="15">
      <c r="E1516" s="517">
        <v>0.4</v>
      </c>
      <c r="F1516" s="515" t="e">
        <f>F1500/SUM(F1499:F1502)</f>
        <v>#DIV/0!</v>
      </c>
      <c r="G1516" s="515"/>
      <c r="H1516" s="515"/>
      <c r="I1516" s="515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</row>
    <row r="1517" spans="5:30" ht="15">
      <c r="E1517" s="517">
        <v>0.75</v>
      </c>
      <c r="F1517" s="515" t="e">
        <f>F1501/SUM(F1499:F1502)</f>
        <v>#DIV/0!</v>
      </c>
      <c r="G1517" s="515"/>
      <c r="H1517" s="515"/>
      <c r="I1517" s="515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</row>
    <row r="1518" spans="5:30" ht="15">
      <c r="E1518" s="517">
        <v>1</v>
      </c>
      <c r="F1518" s="515" t="e">
        <f>F1502/SUM(F1499:F1502)</f>
        <v>#DIV/0!</v>
      </c>
      <c r="G1518" s="515"/>
      <c r="H1518" s="515"/>
      <c r="I1518" s="515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</row>
    <row r="1519" spans="3:30" ht="15">
      <c r="C1519" s="509" t="s">
        <v>209</v>
      </c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</row>
    <row r="1520" spans="4:30" ht="15">
      <c r="D1520" s="1" t="s">
        <v>594</v>
      </c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</row>
    <row r="1521" spans="5:30" ht="15">
      <c r="E1521" s="517" t="s">
        <v>344</v>
      </c>
      <c r="F1521" s="555">
        <f>SUM(Input!J241:J243,Input!M241:M243)</f>
        <v>0</v>
      </c>
      <c r="G1521" s="513"/>
      <c r="H1521" s="513"/>
      <c r="I1521" s="513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</row>
    <row r="1522" spans="5:30" ht="15">
      <c r="E1522" s="517">
        <v>0.4</v>
      </c>
      <c r="F1522" s="555">
        <f>SUM(Input!G244,Input!J244,Input!M244)</f>
        <v>0</v>
      </c>
      <c r="G1522" s="513"/>
      <c r="H1522" s="513"/>
      <c r="I1522" s="513"/>
      <c r="J1522" s="513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</row>
    <row r="1523" spans="5:30" ht="15">
      <c r="E1523" s="517">
        <v>0.75</v>
      </c>
      <c r="F1523" s="555">
        <f>SUM(Input!G245,Input!J245,Input!M245)</f>
        <v>0</v>
      </c>
      <c r="G1523" s="513"/>
      <c r="H1523" s="513"/>
      <c r="I1523" s="513"/>
      <c r="J1523" s="513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</row>
    <row r="1524" spans="5:30" ht="15">
      <c r="E1524" s="517">
        <v>1</v>
      </c>
      <c r="F1524" s="555">
        <f>SUM(Input!G246,Input!J246,Input!M246)</f>
        <v>0</v>
      </c>
      <c r="G1524" s="513"/>
      <c r="H1524" s="513"/>
      <c r="I1524" s="513"/>
      <c r="J1524" s="513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</row>
    <row r="1525" spans="4:30" ht="15">
      <c r="D1525" s="1" t="s">
        <v>224</v>
      </c>
      <c r="E1525" s="34"/>
      <c r="F1525" s="32"/>
      <c r="J1525" s="513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</row>
    <row r="1526" spans="5:30" ht="15">
      <c r="E1526" s="517" t="s">
        <v>344</v>
      </c>
      <c r="F1526" s="555">
        <f>SUM(Input!J262:J264,Input!M262:M264)</f>
        <v>0</v>
      </c>
      <c r="G1526" s="513"/>
      <c r="H1526" s="513"/>
      <c r="I1526" s="513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</row>
    <row r="1527" spans="5:30" ht="15">
      <c r="E1527" s="517">
        <v>0.4</v>
      </c>
      <c r="F1527" s="555">
        <f>SUM(Input!G265,Input!J265,Input!M265)</f>
        <v>0</v>
      </c>
      <c r="G1527" s="513"/>
      <c r="H1527" s="513"/>
      <c r="I1527" s="513"/>
      <c r="J1527" s="513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</row>
    <row r="1528" spans="5:30" ht="15">
      <c r="E1528" s="517">
        <v>0.75</v>
      </c>
      <c r="F1528" s="555">
        <f>SUM(Input!G266,Input!J266,Input!M266)</f>
        <v>0</v>
      </c>
      <c r="G1528" s="513"/>
      <c r="H1528" s="513"/>
      <c r="I1528" s="513"/>
      <c r="J1528" s="513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</row>
    <row r="1529" spans="5:30" ht="15">
      <c r="E1529" s="517">
        <v>1</v>
      </c>
      <c r="F1529" s="555">
        <f>SUM(Input!G267,Input!J267,Input!M267)</f>
        <v>0</v>
      </c>
      <c r="G1529" s="513"/>
      <c r="H1529" s="513"/>
      <c r="I1529" s="513"/>
      <c r="J1529" s="513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</row>
    <row r="1530" spans="4:30" ht="15">
      <c r="D1530" s="1" t="s">
        <v>207</v>
      </c>
      <c r="F1530" s="32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</row>
    <row r="1531" spans="5:30" ht="15">
      <c r="E1531" s="517" t="s">
        <v>344</v>
      </c>
      <c r="F1531" s="555">
        <f>F1521+F1526</f>
        <v>0</v>
      </c>
      <c r="G1531" s="513"/>
      <c r="H1531" s="513"/>
      <c r="I1531" s="513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</row>
    <row r="1532" spans="5:30" ht="15">
      <c r="E1532" s="517">
        <v>0.4</v>
      </c>
      <c r="F1532" s="555">
        <f>F1522+F1527</f>
        <v>0</v>
      </c>
      <c r="G1532" s="513"/>
      <c r="H1532" s="513"/>
      <c r="I1532" s="513"/>
      <c r="J1532" s="513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</row>
    <row r="1533" spans="5:30" ht="15">
      <c r="E1533" s="517">
        <v>0.75</v>
      </c>
      <c r="F1533" s="555">
        <f>F1523+F1528</f>
        <v>0</v>
      </c>
      <c r="G1533" s="513"/>
      <c r="H1533" s="513"/>
      <c r="I1533" s="513"/>
      <c r="J1533" s="513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</row>
    <row r="1534" spans="5:30" ht="15">
      <c r="E1534" s="517">
        <v>1</v>
      </c>
      <c r="F1534" s="555">
        <f>F1524+F1529</f>
        <v>0</v>
      </c>
      <c r="G1534" s="513"/>
      <c r="H1534" s="513"/>
      <c r="I1534" s="513"/>
      <c r="J1534" s="513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</row>
    <row r="1535" spans="3:30" ht="15">
      <c r="C1535" s="509" t="s">
        <v>675</v>
      </c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</row>
    <row r="1536" spans="4:30" ht="15">
      <c r="D1536" s="1" t="s">
        <v>594</v>
      </c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</row>
    <row r="1537" spans="5:30" ht="15">
      <c r="E1537" s="517" t="s">
        <v>344</v>
      </c>
      <c r="F1537" s="515" t="e">
        <f>F1521/SUM($F$1521:$F$1524)</f>
        <v>#DIV/0!</v>
      </c>
      <c r="G1537" s="515"/>
      <c r="H1537" s="515"/>
      <c r="I1537" s="515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</row>
    <row r="1538" spans="5:30" ht="15">
      <c r="E1538" s="517">
        <v>0.4</v>
      </c>
      <c r="F1538" s="515" t="e">
        <f>F1522/SUM($F$1521:$F$1524)</f>
        <v>#DIV/0!</v>
      </c>
      <c r="G1538" s="515"/>
      <c r="H1538" s="515"/>
      <c r="I1538" s="515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</row>
    <row r="1539" spans="5:30" ht="15">
      <c r="E1539" s="517">
        <v>0.75</v>
      </c>
      <c r="F1539" s="515" t="e">
        <f>F1523/SUM($F$1521:$F$1524)</f>
        <v>#DIV/0!</v>
      </c>
      <c r="G1539" s="515"/>
      <c r="H1539" s="515"/>
      <c r="I1539" s="515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</row>
    <row r="1540" spans="5:30" ht="15">
      <c r="E1540" s="517">
        <v>1</v>
      </c>
      <c r="F1540" s="515" t="e">
        <f>F1524/SUM($F$1521:$F$1524)</f>
        <v>#DIV/0!</v>
      </c>
      <c r="G1540" s="515"/>
      <c r="H1540" s="515"/>
      <c r="I1540" s="515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</row>
    <row r="1541" spans="4:30" ht="15">
      <c r="D1541" s="1" t="s">
        <v>595</v>
      </c>
      <c r="E1541" s="34"/>
      <c r="F1541" s="515"/>
      <c r="G1541" s="515"/>
      <c r="H1541" s="515"/>
      <c r="I1541" s="515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</row>
    <row r="1542" spans="5:30" ht="15">
      <c r="E1542" s="517" t="s">
        <v>344</v>
      </c>
      <c r="F1542" s="515" t="e">
        <f>F1526/SUM($F$1526:$F$1529)</f>
        <v>#DIV/0!</v>
      </c>
      <c r="G1542" s="515"/>
      <c r="H1542" s="515"/>
      <c r="I1542" s="515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</row>
    <row r="1543" spans="5:30" ht="15">
      <c r="E1543" s="517">
        <v>0.4</v>
      </c>
      <c r="F1543" s="515" t="e">
        <f>F1527/SUM($F$1526:$F$1529)</f>
        <v>#DIV/0!</v>
      </c>
      <c r="G1543" s="515"/>
      <c r="H1543" s="515"/>
      <c r="I1543" s="515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</row>
    <row r="1544" spans="5:30" ht="15">
      <c r="E1544" s="517">
        <v>0.75</v>
      </c>
      <c r="F1544" s="515" t="e">
        <f>F1528/SUM($F$1526:$F$1529)</f>
        <v>#DIV/0!</v>
      </c>
      <c r="G1544" s="515"/>
      <c r="H1544" s="515"/>
      <c r="I1544" s="515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</row>
    <row r="1545" spans="5:30" ht="15">
      <c r="E1545" s="517">
        <v>1</v>
      </c>
      <c r="F1545" s="515" t="e">
        <f>F1529/SUM($F$1526:$F$1529)</f>
        <v>#DIV/0!</v>
      </c>
      <c r="G1545" s="515"/>
      <c r="H1545" s="515"/>
      <c r="I1545" s="515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</row>
    <row r="1546" spans="4:30" ht="15">
      <c r="D1546" s="1" t="s">
        <v>207</v>
      </c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</row>
    <row r="1547" spans="5:30" ht="15">
      <c r="E1547" s="517" t="s">
        <v>344</v>
      </c>
      <c r="F1547" s="515" t="e">
        <f>F1531/SUM($F$1531:$F$1534)</f>
        <v>#DIV/0!</v>
      </c>
      <c r="G1547" s="515"/>
      <c r="H1547" s="515"/>
      <c r="I1547" s="515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</row>
    <row r="1548" spans="5:30" ht="15">
      <c r="E1548" s="517">
        <v>0.4</v>
      </c>
      <c r="F1548" s="515" t="e">
        <f>F1532/SUM($F$1531:$F$1534)</f>
        <v>#DIV/0!</v>
      </c>
      <c r="G1548" s="515"/>
      <c r="H1548" s="515"/>
      <c r="I1548" s="515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</row>
    <row r="1549" spans="5:30" ht="15">
      <c r="E1549" s="517">
        <v>0.75</v>
      </c>
      <c r="F1549" s="515" t="e">
        <f>F1533/SUM($F$1531:$F$1534)</f>
        <v>#DIV/0!</v>
      </c>
      <c r="G1549" s="515"/>
      <c r="H1549" s="515"/>
      <c r="I1549" s="515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</row>
    <row r="1550" spans="5:30" ht="15">
      <c r="E1550" s="517">
        <v>1</v>
      </c>
      <c r="F1550" s="515" t="e">
        <f>F1534/SUM(F1531:F1534)</f>
        <v>#DIV/0!</v>
      </c>
      <c r="G1550" s="515"/>
      <c r="H1550" s="515"/>
      <c r="I1550" s="515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</row>
    <row r="1551" spans="2:30" ht="15">
      <c r="B1551" s="514"/>
      <c r="C1551" s="509" t="s">
        <v>782</v>
      </c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</row>
    <row r="1552" spans="5:30" ht="15">
      <c r="E1552" s="1" t="s">
        <v>241</v>
      </c>
      <c r="F1552" s="1">
        <f>SUM(Input!I244:I247)</f>
        <v>0</v>
      </c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</row>
    <row r="1553" spans="5:30" ht="15">
      <c r="E1553" s="1" t="s">
        <v>792</v>
      </c>
      <c r="F1553" s="1">
        <f>SUM(Input!I265:I268)</f>
        <v>0</v>
      </c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</row>
    <row r="1554" spans="4:30" ht="15">
      <c r="D1554" s="1" t="s">
        <v>600</v>
      </c>
      <c r="F1554" s="1">
        <f>SUM(F1552:F1553)</f>
        <v>0</v>
      </c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</row>
    <row r="1555" spans="4:30" ht="15">
      <c r="D1555" s="1" t="s">
        <v>219</v>
      </c>
      <c r="F1555" s="554" t="e">
        <f>F1554/SUM(F1500:F1502)</f>
        <v>#DIV/0!</v>
      </c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</row>
    <row r="1556" spans="5:30" ht="15">
      <c r="E1556" s="34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</row>
    <row r="1557" spans="3:30" ht="15">
      <c r="C1557" s="509" t="s">
        <v>86</v>
      </c>
      <c r="E1557" s="34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</row>
    <row r="1558" spans="5:30" ht="15">
      <c r="E1558" s="1" t="s">
        <v>681</v>
      </c>
      <c r="F1558" s="1">
        <f>SUM(Input!L244:L247)</f>
        <v>0</v>
      </c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</row>
    <row r="1559" spans="5:30" ht="15">
      <c r="E1559" s="1" t="s">
        <v>792</v>
      </c>
      <c r="F1559" s="1">
        <f>SUM(Input!L265:L268)</f>
        <v>0</v>
      </c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</row>
    <row r="1560" spans="4:30" ht="15">
      <c r="D1560" s="1" t="s">
        <v>220</v>
      </c>
      <c r="F1560" s="1">
        <f>SUM(F1558:F1559)</f>
        <v>0</v>
      </c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</row>
    <row r="1561" spans="4:30" ht="15">
      <c r="D1561" s="1" t="s">
        <v>221</v>
      </c>
      <c r="F1561" s="554" t="e">
        <f>F1560/SUM(F1500:F1502)</f>
        <v>#DIV/0!</v>
      </c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</row>
    <row r="1562" spans="5:30" ht="15">
      <c r="E1562" s="517"/>
      <c r="F1562" s="513"/>
      <c r="G1562" s="513"/>
      <c r="H1562" s="513"/>
      <c r="I1562" s="513"/>
      <c r="J1562" s="513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</row>
    <row r="1563" spans="1:30" ht="15">
      <c r="A1563" s="651"/>
      <c r="B1563" s="656" t="s">
        <v>87</v>
      </c>
      <c r="C1563" s="651"/>
      <c r="D1563" s="651"/>
      <c r="E1563" s="652"/>
      <c r="F1563" s="653"/>
      <c r="G1563" s="653"/>
      <c r="H1563" s="653"/>
      <c r="I1563" s="653"/>
      <c r="J1563" s="651"/>
      <c r="K1563" s="65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</row>
    <row r="1564" spans="3:30" ht="15">
      <c r="C1564" s="509" t="s">
        <v>91</v>
      </c>
      <c r="E1564" s="517"/>
      <c r="F1564" s="513"/>
      <c r="G1564" s="513"/>
      <c r="H1564" s="513"/>
      <c r="I1564" s="513"/>
      <c r="J1564" s="513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</row>
    <row r="1565" spans="4:30" ht="15">
      <c r="D1565" s="1" t="s">
        <v>149</v>
      </c>
      <c r="E1565" s="34"/>
      <c r="J1565" s="513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</row>
    <row r="1566" spans="5:30" ht="15">
      <c r="E1566" s="517" t="s">
        <v>344</v>
      </c>
      <c r="F1566" s="518"/>
      <c r="G1566" s="518"/>
      <c r="H1566" s="518"/>
      <c r="I1566" s="518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</row>
    <row r="1567" spans="5:30" ht="15">
      <c r="E1567" s="517">
        <v>0.5</v>
      </c>
      <c r="F1567" s="518"/>
      <c r="G1567" s="518"/>
      <c r="H1567" s="518"/>
      <c r="I1567" s="518"/>
      <c r="J1567" s="518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</row>
    <row r="1568" spans="5:30" ht="15">
      <c r="E1568" s="517">
        <v>0.75</v>
      </c>
      <c r="F1568" s="518">
        <f>Input!E289</f>
        <v>0</v>
      </c>
      <c r="G1568" s="518"/>
      <c r="H1568" s="518"/>
      <c r="I1568" s="518"/>
      <c r="J1568" s="518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</row>
    <row r="1569" spans="5:30" ht="15">
      <c r="E1569" s="517">
        <v>1.5</v>
      </c>
      <c r="F1569" s="518">
        <f>Input!E290</f>
        <v>0</v>
      </c>
      <c r="G1569" s="518"/>
      <c r="H1569" s="518"/>
      <c r="I1569" s="518"/>
      <c r="J1569" s="518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</row>
    <row r="1570" spans="4:30" ht="15">
      <c r="D1570" s="1" t="s">
        <v>792</v>
      </c>
      <c r="E1570" s="34"/>
      <c r="F1570" s="513"/>
      <c r="G1570" s="513"/>
      <c r="H1570" s="513"/>
      <c r="I1570" s="513"/>
      <c r="J1570" s="518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</row>
    <row r="1571" spans="5:30" ht="15">
      <c r="E1571" s="517" t="s">
        <v>344</v>
      </c>
      <c r="F1571" s="513"/>
      <c r="G1571" s="513"/>
      <c r="H1571" s="513"/>
      <c r="I1571" s="513"/>
      <c r="J1571" s="513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</row>
    <row r="1572" spans="5:30" ht="15">
      <c r="E1572" s="517">
        <v>0.5</v>
      </c>
      <c r="F1572" s="513"/>
      <c r="G1572" s="513"/>
      <c r="H1572" s="513"/>
      <c r="I1572" s="513"/>
      <c r="J1572" s="513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</row>
    <row r="1573" spans="5:30" ht="15">
      <c r="E1573" s="517">
        <v>0.75</v>
      </c>
      <c r="F1573" s="513">
        <f>Input!E310</f>
        <v>0</v>
      </c>
      <c r="G1573" s="513"/>
      <c r="H1573" s="513"/>
      <c r="I1573" s="513"/>
      <c r="J1573" s="513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</row>
    <row r="1574" spans="5:30" ht="15">
      <c r="E1574" s="517">
        <v>1.5</v>
      </c>
      <c r="F1574" s="513">
        <f>Input!E311</f>
        <v>0</v>
      </c>
      <c r="G1574" s="513"/>
      <c r="H1574" s="513"/>
      <c r="I1574" s="513"/>
      <c r="J1574" s="513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</row>
    <row r="1575" spans="4:30" ht="15">
      <c r="D1575" s="1" t="s">
        <v>596</v>
      </c>
      <c r="E1575" s="34"/>
      <c r="J1575" s="513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</row>
    <row r="1576" spans="5:30" ht="15">
      <c r="E1576" s="517" t="s">
        <v>344</v>
      </c>
      <c r="F1576" s="513"/>
      <c r="G1576" s="513"/>
      <c r="H1576" s="513"/>
      <c r="I1576" s="513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</row>
    <row r="1577" spans="5:30" ht="15">
      <c r="E1577" s="517">
        <v>0.5</v>
      </c>
      <c r="F1577" s="513"/>
      <c r="G1577" s="513"/>
      <c r="H1577" s="513"/>
      <c r="I1577" s="513"/>
      <c r="J1577" s="513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</row>
    <row r="1578" spans="5:30" ht="15">
      <c r="E1578" s="517">
        <v>0.75</v>
      </c>
      <c r="F1578" s="513">
        <f>Input!I331</f>
        <v>0</v>
      </c>
      <c r="G1578" s="513"/>
      <c r="H1578" s="513"/>
      <c r="I1578" s="513"/>
      <c r="J1578" s="513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</row>
    <row r="1579" spans="5:30" ht="15">
      <c r="E1579" s="517">
        <v>1.5</v>
      </c>
      <c r="F1579" s="513">
        <f>Input!I332</f>
        <v>0</v>
      </c>
      <c r="G1579" s="513"/>
      <c r="H1579" s="513"/>
      <c r="I1579" s="513"/>
      <c r="J1579" s="513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</row>
    <row r="1580" spans="4:30" ht="15">
      <c r="D1580" s="1" t="s">
        <v>597</v>
      </c>
      <c r="E1580" s="34"/>
      <c r="J1580" s="513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</row>
    <row r="1581" spans="5:30" ht="15">
      <c r="E1581" s="517" t="s">
        <v>344</v>
      </c>
      <c r="F1581" s="513"/>
      <c r="G1581" s="513"/>
      <c r="H1581" s="513"/>
      <c r="I1581" s="513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</row>
    <row r="1582" spans="5:30" ht="15">
      <c r="E1582" s="517">
        <v>0.5</v>
      </c>
      <c r="F1582" s="513"/>
      <c r="G1582" s="513"/>
      <c r="H1582" s="513"/>
      <c r="I1582" s="513"/>
      <c r="J1582" s="513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</row>
    <row r="1583" spans="5:30" ht="15">
      <c r="E1583" s="517">
        <v>0.75</v>
      </c>
      <c r="F1583" s="513" t="e">
        <f>Input!#REF!</f>
        <v>#REF!</v>
      </c>
      <c r="G1583" s="513"/>
      <c r="H1583" s="513"/>
      <c r="I1583" s="513"/>
      <c r="J1583" s="513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</row>
    <row r="1584" spans="5:30" ht="15">
      <c r="E1584" s="517">
        <v>1.5</v>
      </c>
      <c r="F1584" s="513" t="e">
        <f>Input!#REF!</f>
        <v>#REF!</v>
      </c>
      <c r="G1584" s="513"/>
      <c r="H1584" s="513"/>
      <c r="I1584" s="513"/>
      <c r="J1584" s="513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</row>
    <row r="1585" spans="4:30" ht="15">
      <c r="D1585" s="1" t="s">
        <v>598</v>
      </c>
      <c r="E1585" s="34"/>
      <c r="J1585" s="513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</row>
    <row r="1586" spans="5:30" ht="15">
      <c r="E1586" s="517" t="s">
        <v>344</v>
      </c>
      <c r="F1586" s="518"/>
      <c r="G1586" s="518"/>
      <c r="H1586" s="518"/>
      <c r="I1586" s="518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</row>
    <row r="1587" spans="5:30" ht="15">
      <c r="E1587" s="517">
        <v>0.5</v>
      </c>
      <c r="F1587" s="518"/>
      <c r="G1587" s="518"/>
      <c r="H1587" s="518"/>
      <c r="I1587" s="518"/>
      <c r="J1587" s="518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</row>
    <row r="1588" spans="5:30" ht="15">
      <c r="E1588" s="517">
        <v>0.75</v>
      </c>
      <c r="F1588" s="518">
        <f>F1568+F1573</f>
        <v>0</v>
      </c>
      <c r="G1588" s="518"/>
      <c r="H1588" s="518"/>
      <c r="I1588" s="518"/>
      <c r="J1588" s="518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</row>
    <row r="1589" spans="5:30" ht="15">
      <c r="E1589" s="517">
        <v>1.5</v>
      </c>
      <c r="F1589" s="518">
        <f>F1569+F1574</f>
        <v>0</v>
      </c>
      <c r="G1589" s="518"/>
      <c r="H1589" s="518"/>
      <c r="I1589" s="518"/>
      <c r="J1589" s="518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</row>
    <row r="1590" spans="4:30" ht="15">
      <c r="D1590" s="1" t="s">
        <v>599</v>
      </c>
      <c r="E1590" s="34"/>
      <c r="J1590" s="513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</row>
    <row r="1591" spans="5:30" ht="15">
      <c r="E1591" s="517" t="s">
        <v>344</v>
      </c>
      <c r="F1591" s="518"/>
      <c r="G1591" s="518"/>
      <c r="H1591" s="518"/>
      <c r="I1591" s="518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</row>
    <row r="1592" spans="5:30" ht="15">
      <c r="E1592" s="517">
        <v>0.5</v>
      </c>
      <c r="F1592" s="518"/>
      <c r="G1592" s="518"/>
      <c r="H1592" s="518"/>
      <c r="I1592" s="518"/>
      <c r="J1592" s="518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</row>
    <row r="1593" spans="5:30" ht="15">
      <c r="E1593" s="517">
        <v>0.75</v>
      </c>
      <c r="F1593" s="518" t="e">
        <f>F1568+F1573+F1578+F1583</f>
        <v>#REF!</v>
      </c>
      <c r="G1593" s="518"/>
      <c r="H1593" s="518"/>
      <c r="I1593" s="518"/>
      <c r="J1593" s="518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</row>
    <row r="1594" spans="5:30" ht="15">
      <c r="E1594" s="517">
        <v>1.5</v>
      </c>
      <c r="F1594" s="518" t="e">
        <f>F1569+F1574+F1579+F1584</f>
        <v>#REF!</v>
      </c>
      <c r="G1594" s="518"/>
      <c r="H1594" s="518"/>
      <c r="I1594" s="518"/>
      <c r="J1594" s="518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</row>
    <row r="1595" spans="3:30" ht="15">
      <c r="C1595" s="509" t="s">
        <v>90</v>
      </c>
      <c r="E1595" s="517"/>
      <c r="F1595" s="513"/>
      <c r="G1595" s="513"/>
      <c r="H1595" s="513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</row>
    <row r="1596" spans="4:30" ht="15">
      <c r="D1596" s="1" t="s">
        <v>206</v>
      </c>
      <c r="E1596" s="34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</row>
    <row r="1597" spans="5:30" ht="15">
      <c r="E1597" s="517" t="s">
        <v>344</v>
      </c>
      <c r="F1597" s="518"/>
      <c r="G1597" s="518"/>
      <c r="H1597" s="518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</row>
    <row r="1598" spans="5:30" ht="15">
      <c r="E1598" s="517">
        <v>0.5</v>
      </c>
      <c r="F1598" s="518"/>
      <c r="G1598" s="518"/>
      <c r="H1598" s="518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</row>
    <row r="1599" spans="5:30" ht="15">
      <c r="E1599" s="517">
        <v>0.75</v>
      </c>
      <c r="F1599" s="515" t="e">
        <f>F1568/SUM(F1568:F1569)</f>
        <v>#DIV/0!</v>
      </c>
      <c r="G1599" s="518"/>
      <c r="H1599" s="518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</row>
    <row r="1600" spans="5:30" ht="15">
      <c r="E1600" s="517">
        <v>1.5</v>
      </c>
      <c r="F1600" s="515" t="e">
        <f>F1569/SUM(F1568:F1569)</f>
        <v>#DIV/0!</v>
      </c>
      <c r="G1600" s="518"/>
      <c r="H1600" s="518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</row>
    <row r="1601" spans="4:30" ht="15">
      <c r="D1601" s="1" t="s">
        <v>792</v>
      </c>
      <c r="E1601" s="34"/>
      <c r="F1601" s="513"/>
      <c r="G1601" s="518"/>
      <c r="H1601" s="518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</row>
    <row r="1602" spans="5:30" ht="15">
      <c r="E1602" s="517" t="s">
        <v>344</v>
      </c>
      <c r="F1602" s="513"/>
      <c r="G1602" s="513"/>
      <c r="H1602" s="513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</row>
    <row r="1603" spans="5:30" ht="15">
      <c r="E1603" s="517">
        <v>0.5</v>
      </c>
      <c r="F1603" s="513"/>
      <c r="G1603" s="513"/>
      <c r="H1603" s="513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</row>
    <row r="1604" spans="5:30" ht="15">
      <c r="E1604" s="517">
        <v>0.75</v>
      </c>
      <c r="F1604" s="515" t="e">
        <f>F1573/SUM($F$1573:$F$1574)</f>
        <v>#DIV/0!</v>
      </c>
      <c r="G1604" s="513"/>
      <c r="H1604" s="513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</row>
    <row r="1605" spans="5:30" ht="15">
      <c r="E1605" s="517">
        <v>1.5</v>
      </c>
      <c r="F1605" s="515" t="e">
        <f>F1574/SUM($F$1573:$F$1574)</f>
        <v>#DIV/0!</v>
      </c>
      <c r="G1605" s="513"/>
      <c r="H1605" s="513"/>
      <c r="M1605" s="121"/>
      <c r="N1605" s="121"/>
      <c r="O1605" s="121"/>
      <c r="P1605" s="121"/>
      <c r="Q1605" s="121"/>
      <c r="R1605" s="121"/>
      <c r="S1605" s="121"/>
      <c r="T1605" s="121"/>
      <c r="U1605" s="121"/>
      <c r="V1605" s="121"/>
      <c r="W1605" s="121"/>
      <c r="X1605" s="121"/>
      <c r="Y1605" s="121"/>
      <c r="Z1605" s="121"/>
      <c r="AA1605" s="121"/>
      <c r="AB1605" s="121"/>
      <c r="AC1605" s="121"/>
      <c r="AD1605" s="121"/>
    </row>
    <row r="1606" spans="4:30" ht="15">
      <c r="D1606" s="1" t="s">
        <v>596</v>
      </c>
      <c r="E1606" s="34"/>
      <c r="G1606" s="513"/>
      <c r="H1606" s="513"/>
      <c r="M1606" s="121"/>
      <c r="N1606" s="121"/>
      <c r="O1606" s="121"/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</row>
    <row r="1607" spans="5:30" ht="15">
      <c r="E1607" s="517" t="s">
        <v>344</v>
      </c>
      <c r="F1607" s="513"/>
      <c r="G1607" s="513"/>
      <c r="H1607" s="513"/>
      <c r="M1607" s="121"/>
      <c r="N1607" s="121"/>
      <c r="O1607" s="121"/>
      <c r="P1607" s="121"/>
      <c r="Q1607" s="121"/>
      <c r="R1607" s="121"/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/>
    </row>
    <row r="1608" spans="5:30" ht="15">
      <c r="E1608" s="517">
        <v>0.5</v>
      </c>
      <c r="F1608" s="513"/>
      <c r="M1608" s="121"/>
      <c r="N1608" s="121"/>
      <c r="O1608" s="121"/>
      <c r="P1608" s="121"/>
      <c r="Q1608" s="121"/>
      <c r="R1608" s="121"/>
      <c r="S1608" s="121"/>
      <c r="T1608" s="121"/>
      <c r="U1608" s="121"/>
      <c r="V1608" s="121"/>
      <c r="W1608" s="121"/>
      <c r="X1608" s="121"/>
      <c r="Y1608" s="121"/>
      <c r="Z1608" s="121"/>
      <c r="AA1608" s="121"/>
      <c r="AB1608" s="121"/>
      <c r="AC1608" s="121"/>
      <c r="AD1608" s="121"/>
    </row>
    <row r="1609" spans="5:30" ht="15">
      <c r="E1609" s="517">
        <v>0.75</v>
      </c>
      <c r="F1609" s="515" t="e">
        <f>F1578/SUM(F1578:F1579)</f>
        <v>#DIV/0!</v>
      </c>
      <c r="G1609" s="518"/>
      <c r="H1609" s="518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</row>
    <row r="1610" spans="5:30" ht="15">
      <c r="E1610" s="517">
        <v>1.5</v>
      </c>
      <c r="F1610" s="515" t="e">
        <f>F1579/SUM(F1578:F1579)</f>
        <v>#DIV/0!</v>
      </c>
      <c r="G1610" s="518"/>
      <c r="H1610" s="518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</row>
    <row r="1611" spans="4:30" ht="15">
      <c r="D1611" s="1" t="s">
        <v>597</v>
      </c>
      <c r="E1611" s="34"/>
      <c r="G1611" s="518"/>
      <c r="H1611" s="518"/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</row>
    <row r="1612" spans="5:30" ht="15">
      <c r="E1612" s="517" t="s">
        <v>344</v>
      </c>
      <c r="F1612" s="513"/>
      <c r="G1612" s="518"/>
      <c r="H1612" s="518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</row>
    <row r="1613" spans="5:30" ht="15">
      <c r="E1613" s="517">
        <v>0.5</v>
      </c>
      <c r="F1613" s="513"/>
      <c r="G1613" s="518"/>
      <c r="H1613" s="518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</row>
    <row r="1614" spans="5:6" ht="15">
      <c r="E1614" s="517">
        <v>0.75</v>
      </c>
      <c r="F1614" s="515" t="e">
        <f>F1583/SUM(F1583:F1584)</f>
        <v>#REF!</v>
      </c>
    </row>
    <row r="1615" spans="5:6" ht="15">
      <c r="E1615" s="517">
        <v>1.5</v>
      </c>
      <c r="F1615" s="515" t="e">
        <f>F1584/SUM(F1583:F1584)</f>
        <v>#REF!</v>
      </c>
    </row>
    <row r="1616" spans="4:5" ht="15">
      <c r="D1616" s="1" t="s">
        <v>598</v>
      </c>
      <c r="E1616" s="34"/>
    </row>
    <row r="1617" spans="5:6" ht="15">
      <c r="E1617" s="517" t="s">
        <v>344</v>
      </c>
      <c r="F1617" s="513"/>
    </row>
    <row r="1618" spans="5:6" ht="15">
      <c r="E1618" s="517">
        <v>0.5</v>
      </c>
      <c r="F1618" s="513"/>
    </row>
    <row r="1619" spans="5:6" ht="15">
      <c r="E1619" s="517">
        <v>0.75</v>
      </c>
      <c r="F1619" s="515" t="e">
        <f>F1588/SUM(F1588:F1589)</f>
        <v>#DIV/0!</v>
      </c>
    </row>
    <row r="1620" spans="5:6" ht="15">
      <c r="E1620" s="517">
        <v>1.5</v>
      </c>
      <c r="F1620" s="515" t="e">
        <f>F1589/SUM(F1588:F1589)</f>
        <v>#DIV/0!</v>
      </c>
    </row>
    <row r="1621" spans="4:5" ht="15">
      <c r="D1621" s="1" t="s">
        <v>208</v>
      </c>
      <c r="E1621" s="34"/>
    </row>
    <row r="1622" spans="5:6" ht="15">
      <c r="E1622" s="517" t="s">
        <v>344</v>
      </c>
      <c r="F1622" s="513"/>
    </row>
    <row r="1623" spans="5:6" ht="15">
      <c r="E1623" s="517">
        <v>0.5</v>
      </c>
      <c r="F1623" s="513"/>
    </row>
    <row r="1624" spans="5:6" ht="15">
      <c r="E1624" s="517">
        <v>0.75</v>
      </c>
      <c r="F1624" s="515" t="e">
        <f>F1593/SUM(F1593:F1594)</f>
        <v>#REF!</v>
      </c>
    </row>
    <row r="1625" spans="5:6" ht="15">
      <c r="E1625" s="517">
        <v>1.5</v>
      </c>
      <c r="F1625" s="515" t="e">
        <f>F1594/SUM(F1593:F1594)</f>
        <v>#REF!</v>
      </c>
    </row>
    <row r="1626" spans="3:6" ht="15">
      <c r="C1626" s="509" t="s">
        <v>89</v>
      </c>
      <c r="E1626" s="517"/>
      <c r="F1626" s="513"/>
    </row>
    <row r="1627" spans="4:30" ht="15">
      <c r="D1627" s="1" t="s">
        <v>149</v>
      </c>
      <c r="E1627" s="34"/>
      <c r="G1627" s="513"/>
      <c r="H1627" s="513"/>
      <c r="I1627" s="513"/>
      <c r="J1627" s="513"/>
      <c r="L1627" s="121"/>
      <c r="M1627" s="121"/>
      <c r="N1627" s="121"/>
      <c r="O1627" s="121"/>
      <c r="P1627" s="121"/>
      <c r="Q1627" s="121"/>
      <c r="R1627" s="121"/>
      <c r="S1627" s="121"/>
      <c r="T1627" s="121"/>
      <c r="U1627" s="121"/>
      <c r="V1627" s="121"/>
      <c r="W1627" s="121"/>
      <c r="X1627" s="121"/>
      <c r="Y1627" s="121"/>
      <c r="Z1627" s="121"/>
      <c r="AA1627" s="121"/>
      <c r="AB1627" s="121"/>
      <c r="AC1627" s="121"/>
      <c r="AD1627" s="121"/>
    </row>
    <row r="1628" spans="5:30" ht="15">
      <c r="E1628" s="517" t="s">
        <v>344</v>
      </c>
      <c r="F1628" s="518">
        <f>SUM(Input!J285:J287,Input!M285:M287)</f>
        <v>0</v>
      </c>
      <c r="G1628" s="513"/>
      <c r="H1628" s="513"/>
      <c r="I1628" s="513"/>
      <c r="J1628" s="513"/>
      <c r="L1628" s="121"/>
      <c r="M1628" s="121"/>
      <c r="N1628" s="121"/>
      <c r="O1628" s="121"/>
      <c r="P1628" s="121"/>
      <c r="Q1628" s="121"/>
      <c r="R1628" s="121"/>
      <c r="S1628" s="121"/>
      <c r="T1628" s="121"/>
      <c r="U1628" s="121"/>
      <c r="V1628" s="121"/>
      <c r="W1628" s="121"/>
      <c r="X1628" s="121"/>
      <c r="Y1628" s="121"/>
      <c r="Z1628" s="121"/>
      <c r="AA1628" s="121"/>
      <c r="AB1628" s="121"/>
      <c r="AC1628" s="121"/>
      <c r="AD1628" s="121"/>
    </row>
    <row r="1629" spans="5:30" ht="15">
      <c r="E1629" s="517">
        <v>0.5</v>
      </c>
      <c r="F1629" s="518">
        <f>SUM(Input!J288,Input!M288)</f>
        <v>0</v>
      </c>
      <c r="G1629" s="513"/>
      <c r="H1629" s="513"/>
      <c r="I1629" s="513"/>
      <c r="J1629" s="513"/>
      <c r="L1629" s="121"/>
      <c r="M1629" s="121"/>
      <c r="N1629" s="121"/>
      <c r="O1629" s="121"/>
      <c r="P1629" s="121"/>
      <c r="Q1629" s="121"/>
      <c r="R1629" s="121"/>
      <c r="S1629" s="121"/>
      <c r="T1629" s="121"/>
      <c r="U1629" s="121"/>
      <c r="V1629" s="121"/>
      <c r="W1629" s="121"/>
      <c r="X1629" s="121"/>
      <c r="Y1629" s="121"/>
      <c r="Z1629" s="121"/>
      <c r="AA1629" s="121"/>
      <c r="AB1629" s="121"/>
      <c r="AC1629" s="121"/>
      <c r="AD1629" s="121"/>
    </row>
    <row r="1630" spans="5:30" ht="15">
      <c r="E1630" s="517">
        <v>0.75</v>
      </c>
      <c r="F1630" s="518">
        <f>SUM(Input!G289,Input!J289,Input!M289)</f>
        <v>0</v>
      </c>
      <c r="G1630" s="513"/>
      <c r="H1630" s="513"/>
      <c r="I1630" s="513"/>
      <c r="J1630" s="513"/>
      <c r="L1630" s="121"/>
      <c r="M1630" s="121"/>
      <c r="N1630" s="121"/>
      <c r="O1630" s="121"/>
      <c r="P1630" s="121"/>
      <c r="Q1630" s="121"/>
      <c r="R1630" s="121"/>
      <c r="S1630" s="121"/>
      <c r="T1630" s="121"/>
      <c r="U1630" s="121"/>
      <c r="V1630" s="121"/>
      <c r="W1630" s="121"/>
      <c r="X1630" s="121"/>
      <c r="Y1630" s="121"/>
      <c r="Z1630" s="121"/>
      <c r="AA1630" s="121"/>
      <c r="AB1630" s="121"/>
      <c r="AC1630" s="121"/>
      <c r="AD1630" s="121"/>
    </row>
    <row r="1631" spans="5:30" ht="15">
      <c r="E1631" s="517">
        <v>1.5</v>
      </c>
      <c r="F1631" s="518">
        <f>SUM(Input!G290,Input!J290,Input!M290)</f>
        <v>0</v>
      </c>
      <c r="G1631" s="513"/>
      <c r="H1631" s="513"/>
      <c r="I1631" s="513"/>
      <c r="J1631" s="513"/>
      <c r="L1631" s="121"/>
      <c r="M1631" s="121"/>
      <c r="N1631" s="121"/>
      <c r="O1631" s="121"/>
      <c r="P1631" s="121"/>
      <c r="Q1631" s="121"/>
      <c r="R1631" s="121"/>
      <c r="S1631" s="121"/>
      <c r="T1631" s="121"/>
      <c r="U1631" s="121"/>
      <c r="V1631" s="121"/>
      <c r="W1631" s="121"/>
      <c r="X1631" s="121"/>
      <c r="Y1631" s="121"/>
      <c r="Z1631" s="121"/>
      <c r="AA1631" s="121"/>
      <c r="AB1631" s="121"/>
      <c r="AC1631" s="121"/>
      <c r="AD1631" s="121"/>
    </row>
    <row r="1632" spans="4:30" ht="15">
      <c r="D1632" s="1" t="s">
        <v>792</v>
      </c>
      <c r="E1632" s="34"/>
      <c r="F1632" s="513"/>
      <c r="G1632" s="513"/>
      <c r="H1632" s="513"/>
      <c r="I1632" s="513"/>
      <c r="J1632" s="513"/>
      <c r="L1632" s="121"/>
      <c r="M1632" s="121"/>
      <c r="N1632" s="121"/>
      <c r="O1632" s="121"/>
      <c r="P1632" s="121"/>
      <c r="Q1632" s="121"/>
      <c r="R1632" s="121"/>
      <c r="S1632" s="121"/>
      <c r="T1632" s="121"/>
      <c r="U1632" s="121"/>
      <c r="V1632" s="121"/>
      <c r="W1632" s="121"/>
      <c r="X1632" s="121"/>
      <c r="Y1632" s="121"/>
      <c r="Z1632" s="121"/>
      <c r="AA1632" s="121"/>
      <c r="AB1632" s="121"/>
      <c r="AC1632" s="121"/>
      <c r="AD1632" s="121"/>
    </row>
    <row r="1633" spans="5:30" ht="15">
      <c r="E1633" s="517" t="s">
        <v>344</v>
      </c>
      <c r="F1633" s="513">
        <f>SUM(Input!J306:J308,Input!M306:M308)</f>
        <v>0</v>
      </c>
      <c r="G1633" s="513"/>
      <c r="H1633" s="513"/>
      <c r="I1633" s="513"/>
      <c r="J1633" s="513"/>
      <c r="L1633" s="121"/>
      <c r="M1633" s="121"/>
      <c r="N1633" s="121"/>
      <c r="O1633" s="121"/>
      <c r="P1633" s="121"/>
      <c r="Q1633" s="121"/>
      <c r="R1633" s="121"/>
      <c r="S1633" s="121"/>
      <c r="T1633" s="121"/>
      <c r="U1633" s="121"/>
      <c r="V1633" s="121"/>
      <c r="W1633" s="121"/>
      <c r="X1633" s="121"/>
      <c r="Y1633" s="121"/>
      <c r="Z1633" s="121"/>
      <c r="AA1633" s="121"/>
      <c r="AB1633" s="121"/>
      <c r="AC1633" s="121"/>
      <c r="AD1633" s="121"/>
    </row>
    <row r="1634" spans="5:30" ht="15">
      <c r="E1634" s="517">
        <v>0.5</v>
      </c>
      <c r="F1634" s="513">
        <f>SUM(Input!J309,Input!M309)</f>
        <v>0</v>
      </c>
      <c r="G1634" s="513"/>
      <c r="H1634" s="513"/>
      <c r="I1634" s="513"/>
      <c r="J1634" s="513"/>
      <c r="L1634" s="121"/>
      <c r="M1634" s="121"/>
      <c r="N1634" s="121"/>
      <c r="O1634" s="121"/>
      <c r="P1634" s="121"/>
      <c r="Q1634" s="121"/>
      <c r="R1634" s="121"/>
      <c r="S1634" s="121"/>
      <c r="T1634" s="121"/>
      <c r="U1634" s="121"/>
      <c r="V1634" s="121"/>
      <c r="W1634" s="121"/>
      <c r="X1634" s="121"/>
      <c r="Y1634" s="121"/>
      <c r="Z1634" s="121"/>
      <c r="AA1634" s="121"/>
      <c r="AB1634" s="121"/>
      <c r="AC1634" s="121"/>
      <c r="AD1634" s="121"/>
    </row>
    <row r="1635" spans="5:30" ht="15">
      <c r="E1635" s="517">
        <v>0.75</v>
      </c>
      <c r="F1635" s="513">
        <f>SUM(Input!G310,Input!J310,Input!M310)</f>
        <v>0</v>
      </c>
      <c r="G1635" s="513"/>
      <c r="H1635" s="513"/>
      <c r="I1635" s="513"/>
      <c r="J1635" s="513"/>
      <c r="L1635" s="121"/>
      <c r="M1635" s="121"/>
      <c r="N1635" s="121"/>
      <c r="O1635" s="121"/>
      <c r="P1635" s="121"/>
      <c r="Q1635" s="121"/>
      <c r="R1635" s="121"/>
      <c r="S1635" s="121"/>
      <c r="T1635" s="121"/>
      <c r="U1635" s="121"/>
      <c r="V1635" s="121"/>
      <c r="W1635" s="121"/>
      <c r="X1635" s="121"/>
      <c r="Y1635" s="121"/>
      <c r="Z1635" s="121"/>
      <c r="AA1635" s="121"/>
      <c r="AB1635" s="121"/>
      <c r="AC1635" s="121"/>
      <c r="AD1635" s="121"/>
    </row>
    <row r="1636" spans="5:30" ht="15">
      <c r="E1636" s="517">
        <v>1.5</v>
      </c>
      <c r="F1636" s="513">
        <f>SUM(Input!G311,Input!J311,Input!M311)</f>
        <v>0</v>
      </c>
      <c r="G1636" s="513"/>
      <c r="H1636" s="513"/>
      <c r="I1636" s="513"/>
      <c r="J1636" s="513"/>
      <c r="L1636" s="121"/>
      <c r="M1636" s="121"/>
      <c r="N1636" s="121"/>
      <c r="O1636" s="121"/>
      <c r="P1636" s="121"/>
      <c r="Q1636" s="121"/>
      <c r="R1636" s="121"/>
      <c r="S1636" s="121"/>
      <c r="T1636" s="121"/>
      <c r="U1636" s="121"/>
      <c r="V1636" s="121"/>
      <c r="W1636" s="121"/>
      <c r="X1636" s="121"/>
      <c r="Y1636" s="121"/>
      <c r="Z1636" s="121"/>
      <c r="AA1636" s="121"/>
      <c r="AB1636" s="121"/>
      <c r="AC1636" s="121"/>
      <c r="AD1636" s="121"/>
    </row>
    <row r="1637" spans="4:30" ht="15">
      <c r="D1637" s="1" t="s">
        <v>596</v>
      </c>
      <c r="E1637" s="34"/>
      <c r="G1637" s="513"/>
      <c r="H1637" s="513"/>
      <c r="I1637" s="513"/>
      <c r="J1637" s="513"/>
      <c r="L1637" s="121"/>
      <c r="M1637" s="121"/>
      <c r="N1637" s="121"/>
      <c r="O1637" s="121"/>
      <c r="P1637" s="121"/>
      <c r="Q1637" s="121"/>
      <c r="R1637" s="121"/>
      <c r="S1637" s="121"/>
      <c r="T1637" s="121"/>
      <c r="U1637" s="121"/>
      <c r="V1637" s="121"/>
      <c r="W1637" s="121"/>
      <c r="X1637" s="121"/>
      <c r="Y1637" s="121"/>
      <c r="Z1637" s="121"/>
      <c r="AA1637" s="121"/>
      <c r="AB1637" s="121"/>
      <c r="AC1637" s="121"/>
      <c r="AD1637" s="121"/>
    </row>
    <row r="1638" spans="5:30" ht="15">
      <c r="E1638" s="517" t="s">
        <v>344</v>
      </c>
      <c r="F1638" s="513">
        <f>SUM(Input!J327:J329)</f>
        <v>0</v>
      </c>
      <c r="G1638" s="513"/>
      <c r="H1638" s="513"/>
      <c r="I1638" s="513"/>
      <c r="J1638" s="513"/>
      <c r="L1638" s="121"/>
      <c r="M1638" s="121"/>
      <c r="N1638" s="121"/>
      <c r="O1638" s="121"/>
      <c r="P1638" s="121"/>
      <c r="Q1638" s="121"/>
      <c r="R1638" s="121"/>
      <c r="S1638" s="121"/>
      <c r="T1638" s="121"/>
      <c r="U1638" s="121"/>
      <c r="V1638" s="121"/>
      <c r="W1638" s="121"/>
      <c r="X1638" s="121"/>
      <c r="Y1638" s="121"/>
      <c r="Z1638" s="121"/>
      <c r="AA1638" s="121"/>
      <c r="AB1638" s="121"/>
      <c r="AC1638" s="121"/>
      <c r="AD1638" s="121"/>
    </row>
    <row r="1639" spans="5:30" ht="15">
      <c r="E1639" s="517">
        <v>0.5</v>
      </c>
      <c r="F1639" s="513">
        <f>SUM(Input!J330)</f>
        <v>0</v>
      </c>
      <c r="G1639" s="513"/>
      <c r="H1639" s="513"/>
      <c r="I1639" s="513"/>
      <c r="J1639" s="513"/>
      <c r="L1639" s="121"/>
      <c r="M1639" s="121"/>
      <c r="N1639" s="121"/>
      <c r="O1639" s="121"/>
      <c r="P1639" s="121"/>
      <c r="Q1639" s="121"/>
      <c r="R1639" s="121"/>
      <c r="S1639" s="121"/>
      <c r="T1639" s="121"/>
      <c r="U1639" s="121"/>
      <c r="V1639" s="121"/>
      <c r="W1639" s="121"/>
      <c r="X1639" s="121"/>
      <c r="Y1639" s="121"/>
      <c r="Z1639" s="121"/>
      <c r="AA1639" s="121"/>
      <c r="AB1639" s="121"/>
      <c r="AC1639" s="121"/>
      <c r="AD1639" s="121"/>
    </row>
    <row r="1640" spans="5:30" ht="15">
      <c r="E1640" s="517">
        <v>0.75</v>
      </c>
      <c r="F1640" s="513">
        <f>SUM(Input!J331)</f>
        <v>0</v>
      </c>
      <c r="G1640" s="513"/>
      <c r="H1640" s="513"/>
      <c r="I1640" s="513"/>
      <c r="J1640" s="513"/>
      <c r="L1640" s="121"/>
      <c r="M1640" s="121"/>
      <c r="N1640" s="121"/>
      <c r="O1640" s="121"/>
      <c r="P1640" s="121"/>
      <c r="Q1640" s="121"/>
      <c r="R1640" s="121"/>
      <c r="S1640" s="121"/>
      <c r="T1640" s="121"/>
      <c r="U1640" s="121"/>
      <c r="V1640" s="121"/>
      <c r="W1640" s="121"/>
      <c r="X1640" s="121"/>
      <c r="Y1640" s="121"/>
      <c r="Z1640" s="121"/>
      <c r="AA1640" s="121"/>
      <c r="AB1640" s="121"/>
      <c r="AC1640" s="121"/>
      <c r="AD1640" s="121"/>
    </row>
    <row r="1641" spans="5:30" ht="15">
      <c r="E1641" s="517">
        <v>1.5</v>
      </c>
      <c r="F1641" s="513">
        <f>SUM(Input!J332)</f>
        <v>0</v>
      </c>
      <c r="G1641" s="513"/>
      <c r="H1641" s="513"/>
      <c r="I1641" s="513"/>
      <c r="J1641" s="513"/>
      <c r="L1641" s="121"/>
      <c r="M1641" s="121"/>
      <c r="N1641" s="121"/>
      <c r="O1641" s="121"/>
      <c r="P1641" s="121"/>
      <c r="Q1641" s="121"/>
      <c r="R1641" s="121"/>
      <c r="S1641" s="121"/>
      <c r="T1641" s="121"/>
      <c r="U1641" s="121"/>
      <c r="V1641" s="121"/>
      <c r="W1641" s="121"/>
      <c r="X1641" s="121"/>
      <c r="Y1641" s="121"/>
      <c r="Z1641" s="121"/>
      <c r="AA1641" s="121"/>
      <c r="AB1641" s="121"/>
      <c r="AC1641" s="121"/>
      <c r="AD1641" s="121"/>
    </row>
    <row r="1642" spans="4:30" ht="15">
      <c r="D1642" s="1" t="s">
        <v>597</v>
      </c>
      <c r="E1642" s="34"/>
      <c r="G1642" s="513"/>
      <c r="H1642" s="513"/>
      <c r="I1642" s="513"/>
      <c r="J1642" s="513"/>
      <c r="L1642" s="121"/>
      <c r="M1642" s="121"/>
      <c r="N1642" s="121"/>
      <c r="O1642" s="121"/>
      <c r="P1642" s="121"/>
      <c r="Q1642" s="121"/>
      <c r="R1642" s="121"/>
      <c r="S1642" s="121"/>
      <c r="T1642" s="121"/>
      <c r="U1642" s="121"/>
      <c r="V1642" s="121"/>
      <c r="W1642" s="121"/>
      <c r="X1642" s="121"/>
      <c r="Y1642" s="121"/>
      <c r="Z1642" s="121"/>
      <c r="AA1642" s="121"/>
      <c r="AB1642" s="121"/>
      <c r="AC1642" s="121"/>
      <c r="AD1642" s="121"/>
    </row>
    <row r="1643" spans="5:30" ht="15">
      <c r="E1643" s="517" t="s">
        <v>344</v>
      </c>
      <c r="F1643" s="513">
        <f>SUM(Input!M327:M329)</f>
        <v>0</v>
      </c>
      <c r="G1643" s="513"/>
      <c r="H1643" s="513"/>
      <c r="I1643" s="513"/>
      <c r="J1643" s="513"/>
      <c r="L1643" s="121"/>
      <c r="M1643" s="121"/>
      <c r="N1643" s="121"/>
      <c r="O1643" s="121"/>
      <c r="P1643" s="121"/>
      <c r="Q1643" s="121"/>
      <c r="R1643" s="121"/>
      <c r="S1643" s="121"/>
      <c r="T1643" s="121"/>
      <c r="U1643" s="121"/>
      <c r="V1643" s="121"/>
      <c r="W1643" s="121"/>
      <c r="X1643" s="121"/>
      <c r="Y1643" s="121"/>
      <c r="Z1643" s="121"/>
      <c r="AA1643" s="121"/>
      <c r="AB1643" s="121"/>
      <c r="AC1643" s="121"/>
      <c r="AD1643" s="121"/>
    </row>
    <row r="1644" spans="5:30" ht="15">
      <c r="E1644" s="517">
        <v>0.5</v>
      </c>
      <c r="F1644" s="513">
        <f>Input!M330</f>
        <v>0</v>
      </c>
      <c r="G1644" s="513"/>
      <c r="H1644" s="513"/>
      <c r="I1644" s="513"/>
      <c r="J1644" s="513"/>
      <c r="L1644" s="121"/>
      <c r="M1644" s="121"/>
      <c r="N1644" s="121"/>
      <c r="O1644" s="121"/>
      <c r="P1644" s="121"/>
      <c r="Q1644" s="121"/>
      <c r="R1644" s="121"/>
      <c r="S1644" s="121"/>
      <c r="T1644" s="121"/>
      <c r="U1644" s="121"/>
      <c r="V1644" s="121"/>
      <c r="W1644" s="121"/>
      <c r="X1644" s="121"/>
      <c r="Y1644" s="121"/>
      <c r="Z1644" s="121"/>
      <c r="AA1644" s="121"/>
      <c r="AB1644" s="121"/>
      <c r="AC1644" s="121"/>
      <c r="AD1644" s="121"/>
    </row>
    <row r="1645" spans="5:30" ht="15">
      <c r="E1645" s="517">
        <v>0.75</v>
      </c>
      <c r="F1645" s="513">
        <f>Input!M331</f>
        <v>0</v>
      </c>
      <c r="G1645" s="513"/>
      <c r="H1645" s="513"/>
      <c r="I1645" s="513"/>
      <c r="J1645" s="513"/>
      <c r="L1645" s="121"/>
      <c r="M1645" s="121"/>
      <c r="N1645" s="121"/>
      <c r="O1645" s="121"/>
      <c r="P1645" s="121"/>
      <c r="Q1645" s="121"/>
      <c r="R1645" s="121"/>
      <c r="S1645" s="121"/>
      <c r="T1645" s="121"/>
      <c r="U1645" s="121"/>
      <c r="V1645" s="121"/>
      <c r="W1645" s="121"/>
      <c r="X1645" s="121"/>
      <c r="Y1645" s="121"/>
      <c r="Z1645" s="121"/>
      <c r="AA1645" s="121"/>
      <c r="AB1645" s="121"/>
      <c r="AC1645" s="121"/>
      <c r="AD1645" s="121"/>
    </row>
    <row r="1646" spans="5:30" ht="15">
      <c r="E1646" s="517">
        <v>1.5</v>
      </c>
      <c r="F1646" s="513">
        <f>Input!M332</f>
        <v>0</v>
      </c>
      <c r="G1646" s="513"/>
      <c r="H1646" s="513"/>
      <c r="I1646" s="513"/>
      <c r="J1646" s="513"/>
      <c r="L1646" s="121"/>
      <c r="M1646" s="121"/>
      <c r="N1646" s="121"/>
      <c r="O1646" s="121"/>
      <c r="P1646" s="121"/>
      <c r="Q1646" s="121"/>
      <c r="R1646" s="121"/>
      <c r="S1646" s="121"/>
      <c r="T1646" s="121"/>
      <c r="U1646" s="121"/>
      <c r="V1646" s="121"/>
      <c r="W1646" s="121"/>
      <c r="X1646" s="121"/>
      <c r="Y1646" s="121"/>
      <c r="Z1646" s="121"/>
      <c r="AA1646" s="121"/>
      <c r="AB1646" s="121"/>
      <c r="AC1646" s="121"/>
      <c r="AD1646" s="121"/>
    </row>
    <row r="1647" spans="4:30" ht="15">
      <c r="D1647" s="1" t="s">
        <v>598</v>
      </c>
      <c r="E1647" s="34"/>
      <c r="G1647" s="513"/>
      <c r="H1647" s="513"/>
      <c r="I1647" s="513"/>
      <c r="J1647" s="513"/>
      <c r="L1647" s="121"/>
      <c r="M1647" s="121"/>
      <c r="N1647" s="121"/>
      <c r="O1647" s="121"/>
      <c r="P1647" s="121"/>
      <c r="Q1647" s="121"/>
      <c r="R1647" s="121"/>
      <c r="S1647" s="121"/>
      <c r="T1647" s="121"/>
      <c r="U1647" s="121"/>
      <c r="V1647" s="121"/>
      <c r="W1647" s="121"/>
      <c r="X1647" s="121"/>
      <c r="Y1647" s="121"/>
      <c r="Z1647" s="121"/>
      <c r="AA1647" s="121"/>
      <c r="AB1647" s="121"/>
      <c r="AC1647" s="121"/>
      <c r="AD1647" s="121"/>
    </row>
    <row r="1648" spans="5:30" ht="15">
      <c r="E1648" s="517" t="s">
        <v>344</v>
      </c>
      <c r="F1648" s="518">
        <f>F1628+F1633</f>
        <v>0</v>
      </c>
      <c r="G1648" s="513"/>
      <c r="H1648" s="513"/>
      <c r="I1648" s="513"/>
      <c r="J1648" s="513"/>
      <c r="L1648" s="121"/>
      <c r="M1648" s="121"/>
      <c r="N1648" s="121"/>
      <c r="O1648" s="121"/>
      <c r="P1648" s="121"/>
      <c r="Q1648" s="121"/>
      <c r="R1648" s="121"/>
      <c r="S1648" s="121"/>
      <c r="T1648" s="121"/>
      <c r="U1648" s="121"/>
      <c r="V1648" s="121"/>
      <c r="W1648" s="121"/>
      <c r="X1648" s="121"/>
      <c r="Y1648" s="121"/>
      <c r="Z1648" s="121"/>
      <c r="AA1648" s="121"/>
      <c r="AB1648" s="121"/>
      <c r="AC1648" s="121"/>
      <c r="AD1648" s="121"/>
    </row>
    <row r="1649" spans="5:30" ht="15">
      <c r="E1649" s="517">
        <v>0.5</v>
      </c>
      <c r="F1649" s="518">
        <f>F1629+F1634</f>
        <v>0</v>
      </c>
      <c r="G1649" s="513"/>
      <c r="H1649" s="513"/>
      <c r="I1649" s="513"/>
      <c r="J1649" s="513"/>
      <c r="L1649" s="121"/>
      <c r="M1649" s="121"/>
      <c r="N1649" s="121"/>
      <c r="O1649" s="121"/>
      <c r="P1649" s="121"/>
      <c r="Q1649" s="121"/>
      <c r="R1649" s="121"/>
      <c r="S1649" s="121"/>
      <c r="T1649" s="121"/>
      <c r="U1649" s="121"/>
      <c r="V1649" s="121"/>
      <c r="W1649" s="121"/>
      <c r="X1649" s="121"/>
      <c r="Y1649" s="121"/>
      <c r="Z1649" s="121"/>
      <c r="AA1649" s="121"/>
      <c r="AB1649" s="121"/>
      <c r="AC1649" s="121"/>
      <c r="AD1649" s="121"/>
    </row>
    <row r="1650" spans="5:30" ht="15">
      <c r="E1650" s="517">
        <v>0.75</v>
      </c>
      <c r="F1650" s="518">
        <f>F1630+F1635</f>
        <v>0</v>
      </c>
      <c r="G1650" s="513"/>
      <c r="H1650" s="513"/>
      <c r="I1650" s="513"/>
      <c r="J1650" s="513"/>
      <c r="L1650" s="121"/>
      <c r="M1650" s="121"/>
      <c r="N1650" s="121"/>
      <c r="O1650" s="121"/>
      <c r="P1650" s="121"/>
      <c r="Q1650" s="121"/>
      <c r="R1650" s="121"/>
      <c r="S1650" s="121"/>
      <c r="T1650" s="121"/>
      <c r="U1650" s="121"/>
      <c r="V1650" s="121"/>
      <c r="W1650" s="121"/>
      <c r="X1650" s="121"/>
      <c r="Y1650" s="121"/>
      <c r="Z1650" s="121"/>
      <c r="AA1650" s="121"/>
      <c r="AB1650" s="121"/>
      <c r="AC1650" s="121"/>
      <c r="AD1650" s="121"/>
    </row>
    <row r="1651" spans="5:30" ht="15">
      <c r="E1651" s="517">
        <v>1.5</v>
      </c>
      <c r="F1651" s="518">
        <f>F1631+F1636</f>
        <v>0</v>
      </c>
      <c r="G1651" s="513"/>
      <c r="H1651" s="513"/>
      <c r="I1651" s="513"/>
      <c r="J1651" s="513"/>
      <c r="L1651" s="121"/>
      <c r="M1651" s="121"/>
      <c r="N1651" s="121"/>
      <c r="O1651" s="121"/>
      <c r="P1651" s="121"/>
      <c r="Q1651" s="121"/>
      <c r="R1651" s="121"/>
      <c r="S1651" s="121"/>
      <c r="T1651" s="121"/>
      <c r="U1651" s="121"/>
      <c r="V1651" s="121"/>
      <c r="W1651" s="121"/>
      <c r="X1651" s="121"/>
      <c r="Y1651" s="121"/>
      <c r="Z1651" s="121"/>
      <c r="AA1651" s="121"/>
      <c r="AB1651" s="121"/>
      <c r="AC1651" s="121"/>
      <c r="AD1651" s="121"/>
    </row>
    <row r="1652" spans="4:30" ht="15">
      <c r="D1652" s="1" t="s">
        <v>599</v>
      </c>
      <c r="E1652" s="34"/>
      <c r="G1652" s="513"/>
      <c r="H1652" s="513"/>
      <c r="I1652" s="513"/>
      <c r="J1652" s="513"/>
      <c r="L1652" s="121"/>
      <c r="M1652" s="121"/>
      <c r="N1652" s="121"/>
      <c r="O1652" s="121"/>
      <c r="P1652" s="121"/>
      <c r="Q1652" s="121"/>
      <c r="R1652" s="121"/>
      <c r="S1652" s="121"/>
      <c r="T1652" s="121"/>
      <c r="U1652" s="121"/>
      <c r="V1652" s="121"/>
      <c r="W1652" s="121"/>
      <c r="X1652" s="121"/>
      <c r="Y1652" s="121"/>
      <c r="Z1652" s="121"/>
      <c r="AA1652" s="121"/>
      <c r="AB1652" s="121"/>
      <c r="AC1652" s="121"/>
      <c r="AD1652" s="121"/>
    </row>
    <row r="1653" spans="5:30" ht="15">
      <c r="E1653" s="517" t="s">
        <v>344</v>
      </c>
      <c r="F1653" s="518">
        <f>F1628+F1633+F1638+F1643</f>
        <v>0</v>
      </c>
      <c r="G1653" s="513"/>
      <c r="H1653" s="513"/>
      <c r="I1653" s="513"/>
      <c r="J1653" s="513"/>
      <c r="L1653" s="121"/>
      <c r="M1653" s="121"/>
      <c r="N1653" s="121"/>
      <c r="O1653" s="121"/>
      <c r="P1653" s="121"/>
      <c r="Q1653" s="121"/>
      <c r="R1653" s="121"/>
      <c r="S1653" s="121"/>
      <c r="T1653" s="121"/>
      <c r="U1653" s="121"/>
      <c r="V1653" s="121"/>
      <c r="W1653" s="121"/>
      <c r="X1653" s="121"/>
      <c r="Y1653" s="121"/>
      <c r="Z1653" s="121"/>
      <c r="AA1653" s="121"/>
      <c r="AB1653" s="121"/>
      <c r="AC1653" s="121"/>
      <c r="AD1653" s="121"/>
    </row>
    <row r="1654" spans="5:30" ht="15">
      <c r="E1654" s="517">
        <v>0.5</v>
      </c>
      <c r="F1654" s="518">
        <f>F1629+F1634+F1639+F1644</f>
        <v>0</v>
      </c>
      <c r="G1654" s="513"/>
      <c r="H1654" s="513"/>
      <c r="I1654" s="513"/>
      <c r="J1654" s="513"/>
      <c r="L1654" s="121"/>
      <c r="M1654" s="121"/>
      <c r="N1654" s="121"/>
      <c r="O1654" s="121"/>
      <c r="P1654" s="121"/>
      <c r="Q1654" s="121"/>
      <c r="R1654" s="121"/>
      <c r="S1654" s="121"/>
      <c r="T1654" s="121"/>
      <c r="U1654" s="121"/>
      <c r="V1654" s="121"/>
      <c r="W1654" s="121"/>
      <c r="X1654" s="121"/>
      <c r="Y1654" s="121"/>
      <c r="Z1654" s="121"/>
      <c r="AA1654" s="121"/>
      <c r="AB1654" s="121"/>
      <c r="AC1654" s="121"/>
      <c r="AD1654" s="121"/>
    </row>
    <row r="1655" spans="5:30" ht="15">
      <c r="E1655" s="517">
        <v>0.75</v>
      </c>
      <c r="F1655" s="518">
        <f>F1630+F1635+F1640+F1645</f>
        <v>0</v>
      </c>
      <c r="G1655" s="513"/>
      <c r="H1655" s="513"/>
      <c r="I1655" s="513"/>
      <c r="J1655" s="513"/>
      <c r="L1655" s="121"/>
      <c r="M1655" s="121"/>
      <c r="N1655" s="121"/>
      <c r="O1655" s="121"/>
      <c r="P1655" s="121"/>
      <c r="Q1655" s="121"/>
      <c r="R1655" s="121"/>
      <c r="S1655" s="121"/>
      <c r="T1655" s="121"/>
      <c r="U1655" s="121"/>
      <c r="V1655" s="121"/>
      <c r="W1655" s="121"/>
      <c r="X1655" s="121"/>
      <c r="Y1655" s="121"/>
      <c r="Z1655" s="121"/>
      <c r="AA1655" s="121"/>
      <c r="AB1655" s="121"/>
      <c r="AC1655" s="121"/>
      <c r="AD1655" s="121"/>
    </row>
    <row r="1656" spans="5:30" ht="15">
      <c r="E1656" s="517">
        <v>1.5</v>
      </c>
      <c r="F1656" s="518">
        <f>F1631+F1636+F1641+F1646</f>
        <v>0</v>
      </c>
      <c r="G1656" s="513"/>
      <c r="H1656" s="513"/>
      <c r="I1656" s="513"/>
      <c r="J1656" s="513"/>
      <c r="L1656" s="121"/>
      <c r="M1656" s="121"/>
      <c r="N1656" s="121"/>
      <c r="O1656" s="121"/>
      <c r="P1656" s="121"/>
      <c r="Q1656" s="121"/>
      <c r="R1656" s="121"/>
      <c r="S1656" s="121"/>
      <c r="T1656" s="121"/>
      <c r="U1656" s="121"/>
      <c r="V1656" s="121"/>
      <c r="W1656" s="121"/>
      <c r="X1656" s="121"/>
      <c r="Y1656" s="121"/>
      <c r="Z1656" s="121"/>
      <c r="AA1656" s="121"/>
      <c r="AB1656" s="121"/>
      <c r="AC1656" s="121"/>
      <c r="AD1656" s="121"/>
    </row>
    <row r="1657" spans="3:30" ht="15">
      <c r="C1657" s="509" t="s">
        <v>88</v>
      </c>
      <c r="E1657" s="517"/>
      <c r="F1657" s="513"/>
      <c r="G1657" s="513"/>
      <c r="H1657" s="513"/>
      <c r="I1657" s="513"/>
      <c r="J1657" s="513"/>
      <c r="L1657" s="121"/>
      <c r="M1657" s="121"/>
      <c r="N1657" s="121"/>
      <c r="O1657" s="121"/>
      <c r="P1657" s="121"/>
      <c r="Q1657" s="121"/>
      <c r="R1657" s="121"/>
      <c r="S1657" s="121"/>
      <c r="T1657" s="121"/>
      <c r="U1657" s="121"/>
      <c r="V1657" s="121"/>
      <c r="W1657" s="121"/>
      <c r="X1657" s="121"/>
      <c r="Y1657" s="121"/>
      <c r="Z1657" s="121"/>
      <c r="AA1657" s="121"/>
      <c r="AB1657" s="121"/>
      <c r="AC1657" s="121"/>
      <c r="AD1657" s="121"/>
    </row>
    <row r="1658" spans="4:30" ht="15">
      <c r="D1658" s="1" t="s">
        <v>206</v>
      </c>
      <c r="E1658" s="34"/>
      <c r="G1658" s="513"/>
      <c r="H1658" s="513"/>
      <c r="I1658" s="513"/>
      <c r="J1658" s="513"/>
      <c r="L1658" s="121"/>
      <c r="M1658" s="121"/>
      <c r="N1658" s="121"/>
      <c r="O1658" s="121"/>
      <c r="P1658" s="121"/>
      <c r="Q1658" s="121"/>
      <c r="R1658" s="121"/>
      <c r="S1658" s="121"/>
      <c r="T1658" s="121"/>
      <c r="U1658" s="121"/>
      <c r="V1658" s="121"/>
      <c r="W1658" s="121"/>
      <c r="X1658" s="121"/>
      <c r="Y1658" s="121"/>
      <c r="Z1658" s="121"/>
      <c r="AA1658" s="121"/>
      <c r="AB1658" s="121"/>
      <c r="AC1658" s="121"/>
      <c r="AD1658" s="121"/>
    </row>
    <row r="1659" spans="5:30" ht="15">
      <c r="E1659" s="517" t="s">
        <v>344</v>
      </c>
      <c r="F1659" s="515" t="e">
        <f>F1628/SUM(F1628:F1631)</f>
        <v>#DIV/0!</v>
      </c>
      <c r="G1659" s="513"/>
      <c r="H1659" s="513"/>
      <c r="I1659" s="513"/>
      <c r="J1659" s="513"/>
      <c r="L1659" s="121"/>
      <c r="M1659" s="121"/>
      <c r="N1659" s="121"/>
      <c r="O1659" s="121"/>
      <c r="P1659" s="121"/>
      <c r="Q1659" s="121"/>
      <c r="R1659" s="121"/>
      <c r="S1659" s="121"/>
      <c r="T1659" s="121"/>
      <c r="U1659" s="121"/>
      <c r="V1659" s="121"/>
      <c r="W1659" s="121"/>
      <c r="X1659" s="121"/>
      <c r="Y1659" s="121"/>
      <c r="Z1659" s="121"/>
      <c r="AA1659" s="121"/>
      <c r="AB1659" s="121"/>
      <c r="AC1659" s="121"/>
      <c r="AD1659" s="121"/>
    </row>
    <row r="1660" spans="5:30" ht="15">
      <c r="E1660" s="517">
        <v>0.5</v>
      </c>
      <c r="F1660" s="515" t="e">
        <f>F1629/SUM(F1628:F1631)</f>
        <v>#DIV/0!</v>
      </c>
      <c r="G1660" s="513"/>
      <c r="H1660" s="513"/>
      <c r="I1660" s="513"/>
      <c r="J1660" s="513"/>
      <c r="L1660" s="121"/>
      <c r="M1660" s="121"/>
      <c r="N1660" s="121"/>
      <c r="O1660" s="121"/>
      <c r="P1660" s="121"/>
      <c r="Q1660" s="121"/>
      <c r="R1660" s="121"/>
      <c r="S1660" s="121"/>
      <c r="T1660" s="121"/>
      <c r="U1660" s="121"/>
      <c r="V1660" s="121"/>
      <c r="W1660" s="121"/>
      <c r="X1660" s="121"/>
      <c r="Y1660" s="121"/>
      <c r="Z1660" s="121"/>
      <c r="AA1660" s="121"/>
      <c r="AB1660" s="121"/>
      <c r="AC1660" s="121"/>
      <c r="AD1660" s="121"/>
    </row>
    <row r="1661" spans="5:30" ht="15">
      <c r="E1661" s="517">
        <v>0.75</v>
      </c>
      <c r="F1661" s="515" t="e">
        <f>F1630/SUM(F1630:F1631)</f>
        <v>#DIV/0!</v>
      </c>
      <c r="G1661" s="513"/>
      <c r="H1661" s="513"/>
      <c r="I1661" s="513"/>
      <c r="J1661" s="513"/>
      <c r="L1661" s="121"/>
      <c r="M1661" s="121"/>
      <c r="N1661" s="121"/>
      <c r="O1661" s="121"/>
      <c r="P1661" s="121"/>
      <c r="Q1661" s="121"/>
      <c r="R1661" s="121"/>
      <c r="S1661" s="121"/>
      <c r="T1661" s="121"/>
      <c r="U1661" s="121"/>
      <c r="V1661" s="121"/>
      <c r="W1661" s="121"/>
      <c r="X1661" s="121"/>
      <c r="Y1661" s="121"/>
      <c r="Z1661" s="121"/>
      <c r="AA1661" s="121"/>
      <c r="AB1661" s="121"/>
      <c r="AC1661" s="121"/>
      <c r="AD1661" s="121"/>
    </row>
    <row r="1662" spans="5:30" ht="15">
      <c r="E1662" s="517">
        <v>1.5</v>
      </c>
      <c r="F1662" s="515" t="e">
        <f>F1631/SUM(F1630:F1631)</f>
        <v>#DIV/0!</v>
      </c>
      <c r="G1662" s="513"/>
      <c r="H1662" s="513"/>
      <c r="I1662" s="513"/>
      <c r="J1662" s="513"/>
      <c r="L1662" s="121"/>
      <c r="M1662" s="121"/>
      <c r="N1662" s="121"/>
      <c r="O1662" s="121"/>
      <c r="P1662" s="121"/>
      <c r="Q1662" s="121"/>
      <c r="R1662" s="121"/>
      <c r="S1662" s="121"/>
      <c r="T1662" s="121"/>
      <c r="U1662" s="121"/>
      <c r="V1662" s="121"/>
      <c r="W1662" s="121"/>
      <c r="X1662" s="121"/>
      <c r="Y1662" s="121"/>
      <c r="Z1662" s="121"/>
      <c r="AA1662" s="121"/>
      <c r="AB1662" s="121"/>
      <c r="AC1662" s="121"/>
      <c r="AD1662" s="121"/>
    </row>
    <row r="1663" spans="4:30" ht="15">
      <c r="D1663" s="1" t="s">
        <v>792</v>
      </c>
      <c r="E1663" s="34"/>
      <c r="F1663" s="513"/>
      <c r="G1663" s="513"/>
      <c r="H1663" s="513"/>
      <c r="I1663" s="513"/>
      <c r="J1663" s="513"/>
      <c r="L1663" s="121"/>
      <c r="M1663" s="121"/>
      <c r="N1663" s="121"/>
      <c r="O1663" s="121"/>
      <c r="P1663" s="121"/>
      <c r="Q1663" s="121"/>
      <c r="R1663" s="121"/>
      <c r="S1663" s="121"/>
      <c r="T1663" s="121"/>
      <c r="U1663" s="121"/>
      <c r="V1663" s="121"/>
      <c r="W1663" s="121"/>
      <c r="X1663" s="121"/>
      <c r="Y1663" s="121"/>
      <c r="Z1663" s="121"/>
      <c r="AA1663" s="121"/>
      <c r="AB1663" s="121"/>
      <c r="AC1663" s="121"/>
      <c r="AD1663" s="121"/>
    </row>
    <row r="1664" spans="5:30" ht="15">
      <c r="E1664" s="517" t="s">
        <v>344</v>
      </c>
      <c r="F1664" s="513" t="e">
        <f>F1633/SUM(F1633:F1636)</f>
        <v>#DIV/0!</v>
      </c>
      <c r="G1664" s="513"/>
      <c r="H1664" s="513"/>
      <c r="I1664" s="513"/>
      <c r="J1664" s="513"/>
      <c r="L1664" s="121"/>
      <c r="M1664" s="121"/>
      <c r="N1664" s="121"/>
      <c r="O1664" s="121"/>
      <c r="P1664" s="121"/>
      <c r="Q1664" s="121"/>
      <c r="R1664" s="121"/>
      <c r="S1664" s="121"/>
      <c r="T1664" s="121"/>
      <c r="U1664" s="121"/>
      <c r="V1664" s="121"/>
      <c r="W1664" s="121"/>
      <c r="X1664" s="121"/>
      <c r="Y1664" s="121"/>
      <c r="Z1664" s="121"/>
      <c r="AA1664" s="121"/>
      <c r="AB1664" s="121"/>
      <c r="AC1664" s="121"/>
      <c r="AD1664" s="121"/>
    </row>
    <row r="1665" spans="5:30" ht="15">
      <c r="E1665" s="517">
        <v>0.5</v>
      </c>
      <c r="F1665" s="513" t="e">
        <f>F1634/SUM(F1633:F1636)</f>
        <v>#DIV/0!</v>
      </c>
      <c r="G1665" s="513"/>
      <c r="H1665" s="513"/>
      <c r="I1665" s="513"/>
      <c r="J1665" s="513"/>
      <c r="L1665" s="121"/>
      <c r="M1665" s="121"/>
      <c r="N1665" s="121"/>
      <c r="O1665" s="121"/>
      <c r="P1665" s="121"/>
      <c r="Q1665" s="121"/>
      <c r="R1665" s="121"/>
      <c r="S1665" s="121"/>
      <c r="T1665" s="121"/>
      <c r="U1665" s="121"/>
      <c r="V1665" s="121"/>
      <c r="W1665" s="121"/>
      <c r="X1665" s="121"/>
      <c r="Y1665" s="121"/>
      <c r="Z1665" s="121"/>
      <c r="AA1665" s="121"/>
      <c r="AB1665" s="121"/>
      <c r="AC1665" s="121"/>
      <c r="AD1665" s="121"/>
    </row>
    <row r="1666" spans="5:30" ht="15">
      <c r="E1666" s="517">
        <v>0.75</v>
      </c>
      <c r="F1666" s="513" t="e">
        <f>F1635/SUM(F1633:F1636)</f>
        <v>#DIV/0!</v>
      </c>
      <c r="G1666" s="513"/>
      <c r="H1666" s="513"/>
      <c r="I1666" s="513"/>
      <c r="J1666" s="513"/>
      <c r="L1666" s="121"/>
      <c r="M1666" s="121"/>
      <c r="N1666" s="121"/>
      <c r="O1666" s="121"/>
      <c r="P1666" s="121"/>
      <c r="Q1666" s="121"/>
      <c r="R1666" s="121"/>
      <c r="S1666" s="121"/>
      <c r="T1666" s="121"/>
      <c r="U1666" s="121"/>
      <c r="V1666" s="121"/>
      <c r="W1666" s="121"/>
      <c r="X1666" s="121"/>
      <c r="Y1666" s="121"/>
      <c r="Z1666" s="121"/>
      <c r="AA1666" s="121"/>
      <c r="AB1666" s="121"/>
      <c r="AC1666" s="121"/>
      <c r="AD1666" s="121"/>
    </row>
    <row r="1667" spans="5:30" ht="15">
      <c r="E1667" s="517">
        <v>1.5</v>
      </c>
      <c r="F1667" s="513" t="e">
        <f>F1636/SUM(F1633:F1636)</f>
        <v>#DIV/0!</v>
      </c>
      <c r="G1667" s="513"/>
      <c r="H1667" s="513"/>
      <c r="I1667" s="513"/>
      <c r="J1667" s="513"/>
      <c r="L1667" s="121"/>
      <c r="M1667" s="121"/>
      <c r="N1667" s="121"/>
      <c r="O1667" s="121"/>
      <c r="P1667" s="121"/>
      <c r="Q1667" s="121"/>
      <c r="R1667" s="121"/>
      <c r="S1667" s="121"/>
      <c r="T1667" s="121"/>
      <c r="U1667" s="121"/>
      <c r="V1667" s="121"/>
      <c r="W1667" s="121"/>
      <c r="X1667" s="121"/>
      <c r="Y1667" s="121"/>
      <c r="Z1667" s="121"/>
      <c r="AA1667" s="121"/>
      <c r="AB1667" s="121"/>
      <c r="AC1667" s="121"/>
      <c r="AD1667" s="121"/>
    </row>
    <row r="1668" spans="4:30" ht="15">
      <c r="D1668" s="1" t="s">
        <v>596</v>
      </c>
      <c r="E1668" s="34"/>
      <c r="G1668" s="513"/>
      <c r="H1668" s="513"/>
      <c r="I1668" s="513"/>
      <c r="J1668" s="513"/>
      <c r="L1668" s="121"/>
      <c r="M1668" s="121"/>
      <c r="N1668" s="121"/>
      <c r="O1668" s="121"/>
      <c r="P1668" s="121"/>
      <c r="Q1668" s="121"/>
      <c r="R1668" s="121"/>
      <c r="S1668" s="121"/>
      <c r="T1668" s="121"/>
      <c r="U1668" s="121"/>
      <c r="V1668" s="121"/>
      <c r="W1668" s="121"/>
      <c r="X1668" s="121"/>
      <c r="Y1668" s="121"/>
      <c r="Z1668" s="121"/>
      <c r="AA1668" s="121"/>
      <c r="AB1668" s="121"/>
      <c r="AC1668" s="121"/>
      <c r="AD1668" s="121"/>
    </row>
    <row r="1669" spans="5:30" ht="15">
      <c r="E1669" s="517" t="s">
        <v>344</v>
      </c>
      <c r="F1669" s="515" t="e">
        <f>F1638/SUM(F1638:F1641)</f>
        <v>#DIV/0!</v>
      </c>
      <c r="G1669" s="513"/>
      <c r="H1669" s="513"/>
      <c r="I1669" s="513"/>
      <c r="J1669" s="513"/>
      <c r="L1669" s="121"/>
      <c r="M1669" s="121"/>
      <c r="N1669" s="121"/>
      <c r="O1669" s="121"/>
      <c r="P1669" s="121"/>
      <c r="Q1669" s="121"/>
      <c r="R1669" s="121"/>
      <c r="S1669" s="121"/>
      <c r="T1669" s="121"/>
      <c r="U1669" s="121"/>
      <c r="V1669" s="121"/>
      <c r="W1669" s="121"/>
      <c r="X1669" s="121"/>
      <c r="Y1669" s="121"/>
      <c r="Z1669" s="121"/>
      <c r="AA1669" s="121"/>
      <c r="AB1669" s="121"/>
      <c r="AC1669" s="121"/>
      <c r="AD1669" s="121"/>
    </row>
    <row r="1670" spans="5:30" ht="15">
      <c r="E1670" s="517">
        <v>0.5</v>
      </c>
      <c r="F1670" s="515" t="e">
        <f>F1639/SUM(F1638:F1641)</f>
        <v>#DIV/0!</v>
      </c>
      <c r="G1670" s="513"/>
      <c r="H1670" s="513"/>
      <c r="I1670" s="513"/>
      <c r="J1670" s="513"/>
      <c r="L1670" s="121"/>
      <c r="M1670" s="121"/>
      <c r="N1670" s="121"/>
      <c r="O1670" s="121"/>
      <c r="P1670" s="121"/>
      <c r="Q1670" s="121"/>
      <c r="R1670" s="121"/>
      <c r="S1670" s="121"/>
      <c r="T1670" s="121"/>
      <c r="U1670" s="121"/>
      <c r="V1670" s="121"/>
      <c r="W1670" s="121"/>
      <c r="X1670" s="121"/>
      <c r="Y1670" s="121"/>
      <c r="Z1670" s="121"/>
      <c r="AA1670" s="121"/>
      <c r="AB1670" s="121"/>
      <c r="AC1670" s="121"/>
      <c r="AD1670" s="121"/>
    </row>
    <row r="1671" spans="5:30" ht="15">
      <c r="E1671" s="517">
        <v>0.75</v>
      </c>
      <c r="F1671" s="515" t="e">
        <f>F1640/SUM(F1638:F1641)</f>
        <v>#DIV/0!</v>
      </c>
      <c r="G1671" s="513"/>
      <c r="H1671" s="513"/>
      <c r="I1671" s="513"/>
      <c r="J1671" s="513"/>
      <c r="L1671" s="121"/>
      <c r="M1671" s="121"/>
      <c r="N1671" s="121"/>
      <c r="O1671" s="121"/>
      <c r="P1671" s="121"/>
      <c r="Q1671" s="121"/>
      <c r="R1671" s="121"/>
      <c r="S1671" s="121"/>
      <c r="T1671" s="121"/>
      <c r="U1671" s="121"/>
      <c r="V1671" s="121"/>
      <c r="W1671" s="121"/>
      <c r="X1671" s="121"/>
      <c r="Y1671" s="121"/>
      <c r="Z1671" s="121"/>
      <c r="AA1671" s="121"/>
      <c r="AB1671" s="121"/>
      <c r="AC1671" s="121"/>
      <c r="AD1671" s="121"/>
    </row>
    <row r="1672" spans="5:30" ht="15">
      <c r="E1672" s="517">
        <v>1.5</v>
      </c>
      <c r="F1672" s="515" t="e">
        <f>F1641/SUM(F1638:F1641)</f>
        <v>#DIV/0!</v>
      </c>
      <c r="G1672" s="513"/>
      <c r="H1672" s="513"/>
      <c r="I1672" s="513"/>
      <c r="J1672" s="513"/>
      <c r="L1672" s="121"/>
      <c r="M1672" s="121"/>
      <c r="N1672" s="121"/>
      <c r="O1672" s="121"/>
      <c r="P1672" s="121"/>
      <c r="Q1672" s="121"/>
      <c r="R1672" s="121"/>
      <c r="S1672" s="121"/>
      <c r="T1672" s="121"/>
      <c r="U1672" s="121"/>
      <c r="V1672" s="121"/>
      <c r="W1672" s="121"/>
      <c r="X1672" s="121"/>
      <c r="Y1672" s="121"/>
      <c r="Z1672" s="121"/>
      <c r="AA1672" s="121"/>
      <c r="AB1672" s="121"/>
      <c r="AC1672" s="121"/>
      <c r="AD1672" s="121"/>
    </row>
    <row r="1673" spans="4:30" ht="15">
      <c r="D1673" s="1" t="s">
        <v>597</v>
      </c>
      <c r="E1673" s="34"/>
      <c r="G1673" s="513"/>
      <c r="H1673" s="513"/>
      <c r="I1673" s="513"/>
      <c r="J1673" s="513"/>
      <c r="L1673" s="121"/>
      <c r="M1673" s="121"/>
      <c r="N1673" s="121"/>
      <c r="O1673" s="121"/>
      <c r="P1673" s="121"/>
      <c r="Q1673" s="121"/>
      <c r="R1673" s="121"/>
      <c r="S1673" s="121"/>
      <c r="T1673" s="121"/>
      <c r="U1673" s="121"/>
      <c r="V1673" s="121"/>
      <c r="W1673" s="121"/>
      <c r="X1673" s="121"/>
      <c r="Y1673" s="121"/>
      <c r="Z1673" s="121"/>
      <c r="AA1673" s="121"/>
      <c r="AB1673" s="121"/>
      <c r="AC1673" s="121"/>
      <c r="AD1673" s="121"/>
    </row>
    <row r="1674" spans="5:30" ht="15">
      <c r="E1674" s="517" t="s">
        <v>344</v>
      </c>
      <c r="F1674" s="515" t="e">
        <f>F1643/SUM(F1643:F1646)</f>
        <v>#DIV/0!</v>
      </c>
      <c r="G1674" s="513"/>
      <c r="H1674" s="513"/>
      <c r="I1674" s="513"/>
      <c r="J1674" s="513"/>
      <c r="L1674" s="121"/>
      <c r="M1674" s="121"/>
      <c r="N1674" s="121"/>
      <c r="O1674" s="121"/>
      <c r="P1674" s="121"/>
      <c r="Q1674" s="121"/>
      <c r="R1674" s="121"/>
      <c r="S1674" s="121"/>
      <c r="T1674" s="121"/>
      <c r="U1674" s="121"/>
      <c r="V1674" s="121"/>
      <c r="W1674" s="121"/>
      <c r="X1674" s="121"/>
      <c r="Y1674" s="121"/>
      <c r="Z1674" s="121"/>
      <c r="AA1674" s="121"/>
      <c r="AB1674" s="121"/>
      <c r="AC1674" s="121"/>
      <c r="AD1674" s="121"/>
    </row>
    <row r="1675" spans="5:30" ht="15">
      <c r="E1675" s="517">
        <v>0.5</v>
      </c>
      <c r="F1675" s="515" t="e">
        <f>F1644/SUM(F1643:F1646)</f>
        <v>#DIV/0!</v>
      </c>
      <c r="G1675" s="513"/>
      <c r="H1675" s="513"/>
      <c r="I1675" s="513"/>
      <c r="J1675" s="513"/>
      <c r="L1675" s="121"/>
      <c r="M1675" s="121"/>
      <c r="N1675" s="121"/>
      <c r="O1675" s="121"/>
      <c r="P1675" s="121"/>
      <c r="Q1675" s="121"/>
      <c r="R1675" s="121"/>
      <c r="S1675" s="121"/>
      <c r="T1675" s="121"/>
      <c r="U1675" s="121"/>
      <c r="V1675" s="121"/>
      <c r="W1675" s="121"/>
      <c r="X1675" s="121"/>
      <c r="Y1675" s="121"/>
      <c r="Z1675" s="121"/>
      <c r="AA1675" s="121"/>
      <c r="AB1675" s="121"/>
      <c r="AC1675" s="121"/>
      <c r="AD1675" s="121"/>
    </row>
    <row r="1676" spans="5:30" ht="15">
      <c r="E1676" s="517">
        <v>0.75</v>
      </c>
      <c r="F1676" s="515" t="e">
        <f>F1645/SUM(F1643:F1646)</f>
        <v>#DIV/0!</v>
      </c>
      <c r="G1676" s="513"/>
      <c r="H1676" s="513"/>
      <c r="I1676" s="513"/>
      <c r="J1676" s="513"/>
      <c r="L1676" s="121"/>
      <c r="M1676" s="121"/>
      <c r="N1676" s="121"/>
      <c r="O1676" s="121"/>
      <c r="P1676" s="121"/>
      <c r="Q1676" s="121"/>
      <c r="R1676" s="121"/>
      <c r="S1676" s="121"/>
      <c r="T1676" s="121"/>
      <c r="U1676" s="121"/>
      <c r="V1676" s="121"/>
      <c r="W1676" s="121"/>
      <c r="X1676" s="121"/>
      <c r="Y1676" s="121"/>
      <c r="Z1676" s="121"/>
      <c r="AA1676" s="121"/>
      <c r="AB1676" s="121"/>
      <c r="AC1676" s="121"/>
      <c r="AD1676" s="121"/>
    </row>
    <row r="1677" spans="5:30" ht="15">
      <c r="E1677" s="517">
        <v>1.5</v>
      </c>
      <c r="F1677" s="515" t="e">
        <f>F1646/SUM(F1643:F1646)</f>
        <v>#DIV/0!</v>
      </c>
      <c r="G1677" s="513"/>
      <c r="H1677" s="513"/>
      <c r="I1677" s="513"/>
      <c r="J1677" s="513"/>
      <c r="L1677" s="121"/>
      <c r="M1677" s="121"/>
      <c r="N1677" s="121"/>
      <c r="O1677" s="121"/>
      <c r="P1677" s="121"/>
      <c r="Q1677" s="121"/>
      <c r="R1677" s="121"/>
      <c r="S1677" s="121"/>
      <c r="T1677" s="121"/>
      <c r="U1677" s="121"/>
      <c r="V1677" s="121"/>
      <c r="W1677" s="121"/>
      <c r="X1677" s="121"/>
      <c r="Y1677" s="121"/>
      <c r="Z1677" s="121"/>
      <c r="AA1677" s="121"/>
      <c r="AB1677" s="121"/>
      <c r="AC1677" s="121"/>
      <c r="AD1677" s="121"/>
    </row>
    <row r="1678" spans="4:30" ht="15">
      <c r="D1678" s="1" t="s">
        <v>598</v>
      </c>
      <c r="E1678" s="34"/>
      <c r="G1678" s="513"/>
      <c r="H1678" s="513"/>
      <c r="I1678" s="513"/>
      <c r="J1678" s="513"/>
      <c r="L1678" s="121"/>
      <c r="M1678" s="121"/>
      <c r="N1678" s="121"/>
      <c r="O1678" s="121"/>
      <c r="P1678" s="121"/>
      <c r="Q1678" s="121"/>
      <c r="R1678" s="121"/>
      <c r="S1678" s="121"/>
      <c r="T1678" s="121"/>
      <c r="U1678" s="121"/>
      <c r="V1678" s="121"/>
      <c r="W1678" s="121"/>
      <c r="X1678" s="121"/>
      <c r="Y1678" s="121"/>
      <c r="Z1678" s="121"/>
      <c r="AA1678" s="121"/>
      <c r="AB1678" s="121"/>
      <c r="AC1678" s="121"/>
      <c r="AD1678" s="121"/>
    </row>
    <row r="1679" spans="5:30" ht="15">
      <c r="E1679" s="517" t="s">
        <v>344</v>
      </c>
      <c r="F1679" s="515" t="e">
        <f>F1648/SUM(F1648:F1651)</f>
        <v>#DIV/0!</v>
      </c>
      <c r="G1679" s="513"/>
      <c r="H1679" s="513"/>
      <c r="I1679" s="513"/>
      <c r="J1679" s="513"/>
      <c r="L1679" s="121"/>
      <c r="M1679" s="121"/>
      <c r="N1679" s="121"/>
      <c r="O1679" s="121"/>
      <c r="P1679" s="121"/>
      <c r="Q1679" s="121"/>
      <c r="R1679" s="121"/>
      <c r="S1679" s="121"/>
      <c r="T1679" s="121"/>
      <c r="U1679" s="121"/>
      <c r="V1679" s="121"/>
      <c r="W1679" s="121"/>
      <c r="X1679" s="121"/>
      <c r="Y1679" s="121"/>
      <c r="Z1679" s="121"/>
      <c r="AA1679" s="121"/>
      <c r="AB1679" s="121"/>
      <c r="AC1679" s="121"/>
      <c r="AD1679" s="121"/>
    </row>
    <row r="1680" spans="5:30" ht="15">
      <c r="E1680" s="517">
        <v>0.5</v>
      </c>
      <c r="F1680" s="515" t="e">
        <f>F1649/SUM(F1648:F1651)</f>
        <v>#DIV/0!</v>
      </c>
      <c r="G1680" s="513"/>
      <c r="H1680" s="513"/>
      <c r="I1680" s="513"/>
      <c r="J1680" s="513"/>
      <c r="L1680" s="121"/>
      <c r="M1680" s="121"/>
      <c r="N1680" s="121"/>
      <c r="O1680" s="121"/>
      <c r="P1680" s="121"/>
      <c r="Q1680" s="121"/>
      <c r="R1680" s="121"/>
      <c r="S1680" s="121"/>
      <c r="T1680" s="121"/>
      <c r="U1680" s="121"/>
      <c r="V1680" s="121"/>
      <c r="W1680" s="121"/>
      <c r="X1680" s="121"/>
      <c r="Y1680" s="121"/>
      <c r="Z1680" s="121"/>
      <c r="AA1680" s="121"/>
      <c r="AB1680" s="121"/>
      <c r="AC1680" s="121"/>
      <c r="AD1680" s="121"/>
    </row>
    <row r="1681" spans="5:30" ht="15">
      <c r="E1681" s="517">
        <v>0.75</v>
      </c>
      <c r="F1681" s="515" t="e">
        <f>F1650/SUM(F1648:F1651)</f>
        <v>#DIV/0!</v>
      </c>
      <c r="G1681" s="513"/>
      <c r="H1681" s="513"/>
      <c r="I1681" s="513"/>
      <c r="J1681" s="513"/>
      <c r="L1681" s="121"/>
      <c r="M1681" s="121"/>
      <c r="N1681" s="121"/>
      <c r="O1681" s="121"/>
      <c r="P1681" s="121"/>
      <c r="Q1681" s="121"/>
      <c r="R1681" s="121"/>
      <c r="S1681" s="121"/>
      <c r="T1681" s="121"/>
      <c r="U1681" s="121"/>
      <c r="V1681" s="121"/>
      <c r="W1681" s="121"/>
      <c r="X1681" s="121"/>
      <c r="Y1681" s="121"/>
      <c r="Z1681" s="121"/>
      <c r="AA1681" s="121"/>
      <c r="AB1681" s="121"/>
      <c r="AC1681" s="121"/>
      <c r="AD1681" s="121"/>
    </row>
    <row r="1682" spans="5:30" ht="15">
      <c r="E1682" s="517">
        <v>1.5</v>
      </c>
      <c r="F1682" s="515" t="e">
        <f>F1651/SUM(F1648:F1651)</f>
        <v>#DIV/0!</v>
      </c>
      <c r="G1682" s="513"/>
      <c r="H1682" s="513"/>
      <c r="I1682" s="513"/>
      <c r="J1682" s="513"/>
      <c r="L1682" s="121"/>
      <c r="M1682" s="121"/>
      <c r="N1682" s="121"/>
      <c r="O1682" s="121"/>
      <c r="P1682" s="121"/>
      <c r="Q1682" s="121"/>
      <c r="R1682" s="121"/>
      <c r="S1682" s="121"/>
      <c r="T1682" s="121"/>
      <c r="U1682" s="121"/>
      <c r="V1682" s="121"/>
      <c r="W1682" s="121"/>
      <c r="X1682" s="121"/>
      <c r="Y1682" s="121"/>
      <c r="Z1682" s="121"/>
      <c r="AA1682" s="121"/>
      <c r="AB1682" s="121"/>
      <c r="AC1682" s="121"/>
      <c r="AD1682" s="121"/>
    </row>
    <row r="1683" spans="4:30" ht="15">
      <c r="D1683" s="1" t="s">
        <v>208</v>
      </c>
      <c r="E1683" s="34"/>
      <c r="G1683" s="513"/>
      <c r="H1683" s="513"/>
      <c r="I1683" s="513"/>
      <c r="J1683" s="513"/>
      <c r="L1683" s="121"/>
      <c r="M1683" s="121"/>
      <c r="N1683" s="121"/>
      <c r="O1683" s="121"/>
      <c r="P1683" s="121"/>
      <c r="Q1683" s="121"/>
      <c r="R1683" s="121"/>
      <c r="S1683" s="121"/>
      <c r="T1683" s="121"/>
      <c r="U1683" s="121"/>
      <c r="V1683" s="121"/>
      <c r="W1683" s="121"/>
      <c r="X1683" s="121"/>
      <c r="Y1683" s="121"/>
      <c r="Z1683" s="121"/>
      <c r="AA1683" s="121"/>
      <c r="AB1683" s="121"/>
      <c r="AC1683" s="121"/>
      <c r="AD1683" s="121"/>
    </row>
    <row r="1684" spans="5:30" ht="15">
      <c r="E1684" s="517" t="s">
        <v>344</v>
      </c>
      <c r="F1684" s="515" t="e">
        <f>F1653/SUM(F1653:F1656)</f>
        <v>#DIV/0!</v>
      </c>
      <c r="G1684" s="513"/>
      <c r="H1684" s="513"/>
      <c r="I1684" s="513"/>
      <c r="J1684" s="513"/>
      <c r="L1684" s="121"/>
      <c r="M1684" s="121"/>
      <c r="N1684" s="121"/>
      <c r="O1684" s="121"/>
      <c r="P1684" s="121"/>
      <c r="Q1684" s="121"/>
      <c r="R1684" s="121"/>
      <c r="S1684" s="121"/>
      <c r="T1684" s="121"/>
      <c r="U1684" s="121"/>
      <c r="V1684" s="121"/>
      <c r="W1684" s="121"/>
      <c r="X1684" s="121"/>
      <c r="Y1684" s="121"/>
      <c r="Z1684" s="121"/>
      <c r="AA1684" s="121"/>
      <c r="AB1684" s="121"/>
      <c r="AC1684" s="121"/>
      <c r="AD1684" s="121"/>
    </row>
    <row r="1685" spans="5:30" ht="15">
      <c r="E1685" s="517">
        <v>0.5</v>
      </c>
      <c r="F1685" s="515" t="e">
        <f>F1654/SUM(F1653:F1656)</f>
        <v>#DIV/0!</v>
      </c>
      <c r="G1685" s="513"/>
      <c r="H1685" s="513"/>
      <c r="I1685" s="513"/>
      <c r="J1685" s="513"/>
      <c r="L1685" s="121"/>
      <c r="M1685" s="121"/>
      <c r="N1685" s="121"/>
      <c r="O1685" s="121"/>
      <c r="P1685" s="121"/>
      <c r="Q1685" s="121"/>
      <c r="R1685" s="121"/>
      <c r="S1685" s="121"/>
      <c r="T1685" s="121"/>
      <c r="U1685" s="121"/>
      <c r="V1685" s="121"/>
      <c r="W1685" s="121"/>
      <c r="X1685" s="121"/>
      <c r="Y1685" s="121"/>
      <c r="Z1685" s="121"/>
      <c r="AA1685" s="121"/>
      <c r="AB1685" s="121"/>
      <c r="AC1685" s="121"/>
      <c r="AD1685" s="121"/>
    </row>
    <row r="1686" spans="5:30" ht="15">
      <c r="E1686" s="517">
        <v>0.75</v>
      </c>
      <c r="F1686" s="515" t="e">
        <f>F1655/SUM(F1653:F1656)</f>
        <v>#DIV/0!</v>
      </c>
      <c r="G1686" s="513"/>
      <c r="H1686" s="513"/>
      <c r="I1686" s="513"/>
      <c r="J1686" s="513"/>
      <c r="L1686" s="121"/>
      <c r="M1686" s="121"/>
      <c r="N1686" s="121"/>
      <c r="O1686" s="121"/>
      <c r="P1686" s="121"/>
      <c r="Q1686" s="121"/>
      <c r="R1686" s="121"/>
      <c r="S1686" s="121"/>
      <c r="T1686" s="121"/>
      <c r="U1686" s="121"/>
      <c r="V1686" s="121"/>
      <c r="W1686" s="121"/>
      <c r="X1686" s="121"/>
      <c r="Y1686" s="121"/>
      <c r="Z1686" s="121"/>
      <c r="AA1686" s="121"/>
      <c r="AB1686" s="121"/>
      <c r="AC1686" s="121"/>
      <c r="AD1686" s="121"/>
    </row>
    <row r="1687" spans="5:30" ht="15">
      <c r="E1687" s="517">
        <v>1.5</v>
      </c>
      <c r="F1687" s="515" t="e">
        <f>F1656/SUM(F1653:F1656)</f>
        <v>#DIV/0!</v>
      </c>
      <c r="G1687" s="513"/>
      <c r="H1687" s="513"/>
      <c r="I1687" s="513"/>
      <c r="J1687" s="513"/>
      <c r="L1687" s="121"/>
      <c r="M1687" s="121"/>
      <c r="N1687" s="121"/>
      <c r="O1687" s="121"/>
      <c r="P1687" s="121"/>
      <c r="Q1687" s="121"/>
      <c r="R1687" s="121"/>
      <c r="S1687" s="121"/>
      <c r="T1687" s="121"/>
      <c r="U1687" s="121"/>
      <c r="V1687" s="121"/>
      <c r="W1687" s="121"/>
      <c r="X1687" s="121"/>
      <c r="Y1687" s="121"/>
      <c r="Z1687" s="121"/>
      <c r="AA1687" s="121"/>
      <c r="AB1687" s="121"/>
      <c r="AC1687" s="121"/>
      <c r="AD1687" s="121"/>
    </row>
    <row r="1688" spans="2:30" ht="15">
      <c r="B1688" s="514"/>
      <c r="C1688" s="509" t="s">
        <v>463</v>
      </c>
      <c r="L1688" s="121"/>
      <c r="M1688" s="121"/>
      <c r="N1688" s="121"/>
      <c r="O1688" s="121"/>
      <c r="P1688" s="121"/>
      <c r="Q1688" s="121"/>
      <c r="R1688" s="121"/>
      <c r="S1688" s="121"/>
      <c r="T1688" s="121"/>
      <c r="U1688" s="121"/>
      <c r="V1688" s="121"/>
      <c r="W1688" s="121"/>
      <c r="X1688" s="121"/>
      <c r="Y1688" s="121"/>
      <c r="Z1688" s="121"/>
      <c r="AA1688" s="121"/>
      <c r="AB1688" s="121"/>
      <c r="AC1688" s="121"/>
      <c r="AD1688" s="121"/>
    </row>
    <row r="1689" spans="5:30" ht="15">
      <c r="E1689" s="1" t="s">
        <v>241</v>
      </c>
      <c r="F1689" s="1">
        <f>SUM(Input!I289:I291)</f>
        <v>0</v>
      </c>
      <c r="L1689" s="121"/>
      <c r="M1689" s="121"/>
      <c r="N1689" s="121"/>
      <c r="O1689" s="121"/>
      <c r="P1689" s="121"/>
      <c r="Q1689" s="121"/>
      <c r="R1689" s="121"/>
      <c r="S1689" s="121"/>
      <c r="T1689" s="121"/>
      <c r="U1689" s="121"/>
      <c r="V1689" s="121"/>
      <c r="W1689" s="121"/>
      <c r="X1689" s="121"/>
      <c r="Y1689" s="121"/>
      <c r="Z1689" s="121"/>
      <c r="AA1689" s="121"/>
      <c r="AB1689" s="121"/>
      <c r="AC1689" s="121"/>
      <c r="AD1689" s="121"/>
    </row>
    <row r="1690" spans="5:30" ht="15">
      <c r="E1690" s="1" t="s">
        <v>792</v>
      </c>
      <c r="F1690" s="1">
        <f>SUM(Input!I310:I312)</f>
        <v>0</v>
      </c>
      <c r="L1690" s="121"/>
      <c r="M1690" s="121"/>
      <c r="N1690" s="121"/>
      <c r="O1690" s="121"/>
      <c r="P1690" s="121"/>
      <c r="Q1690" s="121"/>
      <c r="R1690" s="121"/>
      <c r="S1690" s="121"/>
      <c r="T1690" s="121"/>
      <c r="U1690" s="121"/>
      <c r="V1690" s="121"/>
      <c r="W1690" s="121"/>
      <c r="X1690" s="121"/>
      <c r="Y1690" s="121"/>
      <c r="Z1690" s="121"/>
      <c r="AA1690" s="121"/>
      <c r="AB1690" s="121"/>
      <c r="AC1690" s="121"/>
      <c r="AD1690" s="121"/>
    </row>
    <row r="1691" spans="4:30" ht="15">
      <c r="D1691" s="1" t="s">
        <v>600</v>
      </c>
      <c r="F1691" s="1">
        <f>SUM(F1689:F1690)</f>
        <v>0</v>
      </c>
      <c r="L1691" s="121"/>
      <c r="M1691" s="121"/>
      <c r="N1691" s="121"/>
      <c r="O1691" s="121"/>
      <c r="P1691" s="121"/>
      <c r="Q1691" s="121"/>
      <c r="R1691" s="121"/>
      <c r="S1691" s="121"/>
      <c r="T1691" s="121"/>
      <c r="U1691" s="121"/>
      <c r="V1691" s="121"/>
      <c r="W1691" s="121"/>
      <c r="X1691" s="121"/>
      <c r="Y1691" s="121"/>
      <c r="Z1691" s="121"/>
      <c r="AA1691" s="121"/>
      <c r="AB1691" s="121"/>
      <c r="AC1691" s="121"/>
      <c r="AD1691" s="121"/>
    </row>
    <row r="1692" spans="4:30" ht="15">
      <c r="D1692" s="1" t="s">
        <v>219</v>
      </c>
      <c r="F1692" s="554" t="e">
        <f>F1691/SUM(F1586:F1589)</f>
        <v>#DIV/0!</v>
      </c>
      <c r="L1692" s="121"/>
      <c r="M1692" s="121"/>
      <c r="N1692" s="121"/>
      <c r="O1692" s="121"/>
      <c r="P1692" s="121"/>
      <c r="Q1692" s="121"/>
      <c r="R1692" s="121"/>
      <c r="S1692" s="121"/>
      <c r="T1692" s="121"/>
      <c r="U1692" s="121"/>
      <c r="V1692" s="121"/>
      <c r="W1692" s="121"/>
      <c r="X1692" s="121"/>
      <c r="Y1692" s="121"/>
      <c r="Z1692" s="121"/>
      <c r="AA1692" s="121"/>
      <c r="AB1692" s="121"/>
      <c r="AC1692" s="121"/>
      <c r="AD1692" s="121"/>
    </row>
    <row r="1693" spans="5:30" ht="15">
      <c r="E1693" s="34"/>
      <c r="L1693" s="121"/>
      <c r="M1693" s="121"/>
      <c r="N1693" s="121"/>
      <c r="O1693" s="121"/>
      <c r="P1693" s="121"/>
      <c r="Q1693" s="121"/>
      <c r="R1693" s="121"/>
      <c r="S1693" s="121"/>
      <c r="T1693" s="121"/>
      <c r="U1693" s="121"/>
      <c r="V1693" s="121"/>
      <c r="W1693" s="121"/>
      <c r="X1693" s="121"/>
      <c r="Y1693" s="121"/>
      <c r="Z1693" s="121"/>
      <c r="AA1693" s="121"/>
      <c r="AB1693" s="121"/>
      <c r="AC1693" s="121"/>
      <c r="AD1693" s="121"/>
    </row>
    <row r="1694" spans="3:30" ht="15">
      <c r="C1694" s="509" t="s">
        <v>464</v>
      </c>
      <c r="L1694" s="121"/>
      <c r="M1694" s="121"/>
      <c r="N1694" s="121"/>
      <c r="O1694" s="121"/>
      <c r="P1694" s="121"/>
      <c r="Q1694" s="121"/>
      <c r="R1694" s="121"/>
      <c r="S1694" s="121"/>
      <c r="T1694" s="121"/>
      <c r="U1694" s="121"/>
      <c r="V1694" s="121"/>
      <c r="W1694" s="121"/>
      <c r="X1694" s="121"/>
      <c r="Y1694" s="121"/>
      <c r="Z1694" s="121"/>
      <c r="AA1694" s="121"/>
      <c r="AB1694" s="121"/>
      <c r="AC1694" s="121"/>
      <c r="AD1694" s="121"/>
    </row>
    <row r="1695" spans="5:30" ht="15">
      <c r="E1695" s="1" t="s">
        <v>681</v>
      </c>
      <c r="F1695" s="1">
        <f>SUM(Input!L289:L291)</f>
        <v>0</v>
      </c>
      <c r="L1695" s="121"/>
      <c r="M1695" s="121"/>
      <c r="N1695" s="121"/>
      <c r="O1695" s="121"/>
      <c r="P1695" s="121"/>
      <c r="Q1695" s="121"/>
      <c r="R1695" s="121"/>
      <c r="S1695" s="121"/>
      <c r="T1695" s="121"/>
      <c r="U1695" s="121"/>
      <c r="V1695" s="121"/>
      <c r="W1695" s="121"/>
      <c r="X1695" s="121"/>
      <c r="Y1695" s="121"/>
      <c r="Z1695" s="121"/>
      <c r="AA1695" s="121"/>
      <c r="AB1695" s="121"/>
      <c r="AC1695" s="121"/>
      <c r="AD1695" s="121"/>
    </row>
    <row r="1696" spans="5:30" ht="15">
      <c r="E1696" s="1" t="s">
        <v>792</v>
      </c>
      <c r="F1696" s="1">
        <f>SUM(Input!L310:L312)</f>
        <v>0</v>
      </c>
      <c r="L1696" s="121"/>
      <c r="M1696" s="121"/>
      <c r="N1696" s="121"/>
      <c r="O1696" s="121"/>
      <c r="P1696" s="121"/>
      <c r="Q1696" s="121"/>
      <c r="R1696" s="121"/>
      <c r="S1696" s="121"/>
      <c r="T1696" s="121"/>
      <c r="U1696" s="121"/>
      <c r="V1696" s="121"/>
      <c r="W1696" s="121"/>
      <c r="X1696" s="121"/>
      <c r="Y1696" s="121"/>
      <c r="Z1696" s="121"/>
      <c r="AA1696" s="121"/>
      <c r="AB1696" s="121"/>
      <c r="AC1696" s="121"/>
      <c r="AD1696" s="121"/>
    </row>
    <row r="1697" spans="4:30" ht="15">
      <c r="D1697" s="1" t="s">
        <v>220</v>
      </c>
      <c r="F1697" s="1">
        <f>SUM(F1695:F1696)</f>
        <v>0</v>
      </c>
      <c r="L1697" s="121"/>
      <c r="M1697" s="121"/>
      <c r="N1697" s="121"/>
      <c r="O1697" s="121"/>
      <c r="P1697" s="121"/>
      <c r="Q1697" s="121"/>
      <c r="R1697" s="121"/>
      <c r="S1697" s="121"/>
      <c r="T1697" s="121"/>
      <c r="U1697" s="121"/>
      <c r="V1697" s="121"/>
      <c r="W1697" s="121"/>
      <c r="X1697" s="121"/>
      <c r="Y1697" s="121"/>
      <c r="Z1697" s="121"/>
      <c r="AA1697" s="121"/>
      <c r="AB1697" s="121"/>
      <c r="AC1697" s="121"/>
      <c r="AD1697" s="121"/>
    </row>
    <row r="1698" spans="4:30" ht="15">
      <c r="D1698" s="1" t="s">
        <v>221</v>
      </c>
      <c r="F1698" s="554" t="e">
        <f>F1697/SUM(F1586:F1589)</f>
        <v>#DIV/0!</v>
      </c>
      <c r="L1698" s="121"/>
      <c r="M1698" s="121"/>
      <c r="N1698" s="121"/>
      <c r="O1698" s="121"/>
      <c r="P1698" s="121"/>
      <c r="Q1698" s="121"/>
      <c r="R1698" s="121"/>
      <c r="S1698" s="121"/>
      <c r="T1698" s="121"/>
      <c r="U1698" s="121"/>
      <c r="V1698" s="121"/>
      <c r="W1698" s="121"/>
      <c r="X1698" s="121"/>
      <c r="Y1698" s="121"/>
      <c r="Z1698" s="121"/>
      <c r="AA1698" s="121"/>
      <c r="AB1698" s="121"/>
      <c r="AC1698" s="121"/>
      <c r="AD1698" s="121"/>
    </row>
    <row r="1699" spans="5:30" ht="15">
      <c r="E1699" s="517"/>
      <c r="F1699" s="515"/>
      <c r="G1699" s="513"/>
      <c r="H1699" s="513"/>
      <c r="I1699" s="513"/>
      <c r="J1699" s="513"/>
      <c r="L1699" s="121"/>
      <c r="M1699" s="121"/>
      <c r="N1699" s="121"/>
      <c r="O1699" s="121"/>
      <c r="P1699" s="121"/>
      <c r="Q1699" s="121"/>
      <c r="R1699" s="121"/>
      <c r="S1699" s="121"/>
      <c r="T1699" s="121"/>
      <c r="U1699" s="121"/>
      <c r="V1699" s="121"/>
      <c r="W1699" s="121"/>
      <c r="X1699" s="121"/>
      <c r="Y1699" s="121"/>
      <c r="Z1699" s="121"/>
      <c r="AA1699" s="121"/>
      <c r="AB1699" s="121"/>
      <c r="AC1699" s="121"/>
      <c r="AD1699" s="121"/>
    </row>
    <row r="1700" spans="1:30" ht="15">
      <c r="A1700" s="647"/>
      <c r="B1700" s="657" t="s">
        <v>92</v>
      </c>
      <c r="C1700" s="647"/>
      <c r="D1700" s="647"/>
      <c r="E1700" s="648"/>
      <c r="F1700" s="649"/>
      <c r="G1700" s="650"/>
      <c r="H1700" s="650"/>
      <c r="I1700" s="650"/>
      <c r="J1700" s="513"/>
      <c r="L1700" s="121"/>
      <c r="M1700" s="121"/>
      <c r="N1700" s="121"/>
      <c r="O1700" s="121"/>
      <c r="P1700" s="121"/>
      <c r="Q1700" s="121"/>
      <c r="R1700" s="121"/>
      <c r="S1700" s="121"/>
      <c r="T1700" s="121"/>
      <c r="U1700" s="121"/>
      <c r="V1700" s="121"/>
      <c r="W1700" s="121"/>
      <c r="X1700" s="121"/>
      <c r="Y1700" s="121"/>
      <c r="Z1700" s="121"/>
      <c r="AA1700" s="121"/>
      <c r="AB1700" s="121"/>
      <c r="AC1700" s="121"/>
      <c r="AD1700" s="121"/>
    </row>
    <row r="1701" spans="3:30" ht="15">
      <c r="C1701" s="509" t="s">
        <v>96</v>
      </c>
      <c r="E1701" s="517"/>
      <c r="F1701" s="513"/>
      <c r="G1701" s="513"/>
      <c r="H1701" s="513"/>
      <c r="I1701" s="513"/>
      <c r="J1701" s="513"/>
      <c r="P1701" s="121"/>
      <c r="Q1701" s="121"/>
      <c r="R1701" s="121"/>
      <c r="S1701" s="121"/>
      <c r="T1701" s="121"/>
      <c r="U1701" s="121"/>
      <c r="V1701" s="121"/>
      <c r="W1701" s="121"/>
      <c r="X1701" s="121"/>
      <c r="Y1701" s="121"/>
      <c r="Z1701" s="121"/>
      <c r="AA1701" s="121"/>
      <c r="AB1701" s="121"/>
      <c r="AC1701" s="121"/>
      <c r="AD1701" s="121"/>
    </row>
    <row r="1702" spans="4:30" ht="15">
      <c r="D1702" s="1" t="s">
        <v>206</v>
      </c>
      <c r="E1702" s="34"/>
      <c r="G1702" s="513"/>
      <c r="H1702" s="513"/>
      <c r="I1702" s="513"/>
      <c r="J1702" s="513"/>
      <c r="P1702" s="121"/>
      <c r="Q1702" s="121"/>
      <c r="R1702" s="121"/>
      <c r="S1702" s="121"/>
      <c r="T1702" s="121"/>
      <c r="U1702" s="121"/>
      <c r="V1702" s="121"/>
      <c r="W1702" s="121"/>
      <c r="X1702" s="121"/>
      <c r="Y1702" s="121"/>
      <c r="Z1702" s="121"/>
      <c r="AA1702" s="121"/>
      <c r="AB1702" s="121"/>
      <c r="AC1702" s="121"/>
      <c r="AD1702" s="121"/>
    </row>
    <row r="1703" spans="5:30" ht="15">
      <c r="E1703" s="517" t="s">
        <v>344</v>
      </c>
      <c r="F1703" s="518"/>
      <c r="G1703" s="513"/>
      <c r="H1703" s="513"/>
      <c r="I1703" s="513"/>
      <c r="J1703" s="513"/>
      <c r="P1703" s="121"/>
      <c r="Q1703" s="121"/>
      <c r="R1703" s="121"/>
      <c r="S1703" s="121"/>
      <c r="T1703" s="121"/>
      <c r="U1703" s="121"/>
      <c r="V1703" s="121"/>
      <c r="W1703" s="121"/>
      <c r="X1703" s="121"/>
      <c r="Y1703" s="121"/>
      <c r="Z1703" s="121"/>
      <c r="AA1703" s="121"/>
      <c r="AB1703" s="121"/>
      <c r="AC1703" s="121"/>
      <c r="AD1703" s="121"/>
    </row>
    <row r="1704" spans="5:30" ht="15">
      <c r="E1704" s="517">
        <v>0.5</v>
      </c>
      <c r="F1704" s="518"/>
      <c r="G1704" s="513"/>
      <c r="H1704" s="513"/>
      <c r="I1704" s="513"/>
      <c r="J1704" s="513"/>
      <c r="P1704" s="121"/>
      <c r="Q1704" s="121"/>
      <c r="R1704" s="121"/>
      <c r="S1704" s="121"/>
      <c r="T1704" s="121"/>
      <c r="U1704" s="121"/>
      <c r="V1704" s="121"/>
      <c r="W1704" s="121"/>
      <c r="X1704" s="121"/>
      <c r="Y1704" s="121"/>
      <c r="Z1704" s="121"/>
      <c r="AA1704" s="121"/>
      <c r="AB1704" s="121"/>
      <c r="AC1704" s="121"/>
      <c r="AD1704" s="121"/>
    </row>
    <row r="1705" spans="5:30" ht="15">
      <c r="E1705" s="517">
        <v>1</v>
      </c>
      <c r="F1705" s="518">
        <f>Input!E354</f>
        <v>0</v>
      </c>
      <c r="G1705" s="513"/>
      <c r="H1705" s="513"/>
      <c r="I1705" s="513"/>
      <c r="J1705" s="513"/>
      <c r="P1705" s="121"/>
      <c r="Q1705" s="121"/>
      <c r="R1705" s="121"/>
      <c r="S1705" s="121"/>
      <c r="T1705" s="121"/>
      <c r="U1705" s="121"/>
      <c r="V1705" s="121"/>
      <c r="W1705" s="121"/>
      <c r="X1705" s="121"/>
      <c r="Y1705" s="121"/>
      <c r="Z1705" s="121"/>
      <c r="AA1705" s="121"/>
      <c r="AB1705" s="121"/>
      <c r="AC1705" s="121"/>
      <c r="AD1705" s="121"/>
    </row>
    <row r="1706" spans="5:30" ht="15">
      <c r="E1706" s="517">
        <v>0.75</v>
      </c>
      <c r="F1706" s="518">
        <f>Input!E355</f>
        <v>0</v>
      </c>
      <c r="G1706" s="513"/>
      <c r="H1706" s="513"/>
      <c r="I1706" s="513"/>
      <c r="J1706" s="513"/>
      <c r="P1706" s="121"/>
      <c r="Q1706" s="121"/>
      <c r="R1706" s="121"/>
      <c r="S1706" s="121"/>
      <c r="T1706" s="121"/>
      <c r="U1706" s="121"/>
      <c r="V1706" s="121"/>
      <c r="W1706" s="121"/>
      <c r="X1706" s="121"/>
      <c r="Y1706" s="121"/>
      <c r="Z1706" s="121"/>
      <c r="AA1706" s="121"/>
      <c r="AB1706" s="121"/>
      <c r="AC1706" s="121"/>
      <c r="AD1706" s="121"/>
    </row>
    <row r="1707" spans="5:30" ht="15">
      <c r="E1707" s="517">
        <v>1.5</v>
      </c>
      <c r="F1707" s="518">
        <f>Input!E356</f>
        <v>0</v>
      </c>
      <c r="G1707" s="513"/>
      <c r="H1707" s="513"/>
      <c r="I1707" s="513"/>
      <c r="J1707" s="513"/>
      <c r="P1707" s="121"/>
      <c r="Q1707" s="121"/>
      <c r="R1707" s="121"/>
      <c r="S1707" s="121"/>
      <c r="T1707" s="121"/>
      <c r="U1707" s="121"/>
      <c r="V1707" s="121"/>
      <c r="W1707" s="121"/>
      <c r="X1707" s="121"/>
      <c r="Y1707" s="121"/>
      <c r="Z1707" s="121"/>
      <c r="AA1707" s="121"/>
      <c r="AB1707" s="121"/>
      <c r="AC1707" s="121"/>
      <c r="AD1707" s="121"/>
    </row>
    <row r="1708" spans="4:30" ht="15">
      <c r="D1708" s="1" t="s">
        <v>792</v>
      </c>
      <c r="E1708" s="34"/>
      <c r="F1708" s="513"/>
      <c r="G1708" s="513"/>
      <c r="H1708" s="513"/>
      <c r="I1708" s="513"/>
      <c r="J1708" s="513"/>
      <c r="P1708" s="121"/>
      <c r="Q1708" s="121"/>
      <c r="R1708" s="121"/>
      <c r="S1708" s="121"/>
      <c r="T1708" s="121"/>
      <c r="U1708" s="121"/>
      <c r="V1708" s="121"/>
      <c r="W1708" s="121"/>
      <c r="X1708" s="121"/>
      <c r="Y1708" s="121"/>
      <c r="Z1708" s="121"/>
      <c r="AA1708" s="121"/>
      <c r="AB1708" s="121"/>
      <c r="AC1708" s="121"/>
      <c r="AD1708" s="121"/>
    </row>
    <row r="1709" spans="5:30" ht="15">
      <c r="E1709" s="517" t="s">
        <v>344</v>
      </c>
      <c r="F1709" s="513"/>
      <c r="G1709" s="513"/>
      <c r="H1709" s="513"/>
      <c r="I1709" s="513"/>
      <c r="J1709" s="513"/>
      <c r="P1709" s="121"/>
      <c r="Q1709" s="121"/>
      <c r="R1709" s="121"/>
      <c r="S1709" s="121"/>
      <c r="T1709" s="121"/>
      <c r="U1709" s="121"/>
      <c r="V1709" s="121"/>
      <c r="W1709" s="121"/>
      <c r="X1709" s="121"/>
      <c r="Y1709" s="121"/>
      <c r="Z1709" s="121"/>
      <c r="AA1709" s="121"/>
      <c r="AB1709" s="121"/>
      <c r="AC1709" s="121"/>
      <c r="AD1709" s="121"/>
    </row>
    <row r="1710" spans="5:30" ht="15">
      <c r="E1710" s="517">
        <v>0.5</v>
      </c>
      <c r="F1710" s="513"/>
      <c r="G1710" s="513"/>
      <c r="H1710" s="513"/>
      <c r="I1710" s="513"/>
      <c r="J1710" s="513"/>
      <c r="P1710" s="121"/>
      <c r="Q1710" s="121"/>
      <c r="R1710" s="121"/>
      <c r="S1710" s="121"/>
      <c r="T1710" s="121"/>
      <c r="U1710" s="121"/>
      <c r="V1710" s="121"/>
      <c r="W1710" s="121"/>
      <c r="X1710" s="121"/>
      <c r="Y1710" s="121"/>
      <c r="Z1710" s="121"/>
      <c r="AA1710" s="121"/>
      <c r="AB1710" s="121"/>
      <c r="AC1710" s="121"/>
      <c r="AD1710" s="121"/>
    </row>
    <row r="1711" spans="5:30" ht="15">
      <c r="E1711" s="517">
        <v>1</v>
      </c>
      <c r="F1711" s="513">
        <f>Input!E376</f>
        <v>0</v>
      </c>
      <c r="G1711" s="513"/>
      <c r="H1711" s="513"/>
      <c r="I1711" s="513"/>
      <c r="J1711" s="513"/>
      <c r="P1711" s="121"/>
      <c r="Q1711" s="121"/>
      <c r="R1711" s="121"/>
      <c r="S1711" s="121"/>
      <c r="T1711" s="121"/>
      <c r="U1711" s="121"/>
      <c r="V1711" s="121"/>
      <c r="W1711" s="121"/>
      <c r="X1711" s="121"/>
      <c r="Y1711" s="121"/>
      <c r="Z1711" s="121"/>
      <c r="AA1711" s="121"/>
      <c r="AB1711" s="121"/>
      <c r="AC1711" s="121"/>
      <c r="AD1711" s="121"/>
    </row>
    <row r="1712" spans="5:30" ht="15">
      <c r="E1712" s="517">
        <v>0.75</v>
      </c>
      <c r="F1712" s="513">
        <f>Input!E377</f>
        <v>0</v>
      </c>
      <c r="G1712" s="513"/>
      <c r="H1712" s="513"/>
      <c r="I1712" s="513"/>
      <c r="J1712" s="513"/>
      <c r="P1712" s="121"/>
      <c r="Q1712" s="121"/>
      <c r="R1712" s="121"/>
      <c r="S1712" s="121"/>
      <c r="T1712" s="121"/>
      <c r="U1712" s="121"/>
      <c r="V1712" s="121"/>
      <c r="W1712" s="121"/>
      <c r="X1712" s="121"/>
      <c r="Y1712" s="121"/>
      <c r="Z1712" s="121"/>
      <c r="AA1712" s="121"/>
      <c r="AB1712" s="121"/>
      <c r="AC1712" s="121"/>
      <c r="AD1712" s="121"/>
    </row>
    <row r="1713" spans="5:30" ht="15">
      <c r="E1713" s="517">
        <v>1.5</v>
      </c>
      <c r="F1713" s="513">
        <f>Input!E378</f>
        <v>0</v>
      </c>
      <c r="G1713" s="513"/>
      <c r="H1713" s="513"/>
      <c r="I1713" s="513"/>
      <c r="J1713" s="513"/>
      <c r="P1713" s="121"/>
      <c r="Q1713" s="121"/>
      <c r="R1713" s="121"/>
      <c r="S1713" s="121"/>
      <c r="T1713" s="121"/>
      <c r="U1713" s="121"/>
      <c r="V1713" s="121"/>
      <c r="W1713" s="121"/>
      <c r="X1713" s="121"/>
      <c r="Y1713" s="121"/>
      <c r="Z1713" s="121"/>
      <c r="AA1713" s="121"/>
      <c r="AB1713" s="121"/>
      <c r="AC1713" s="121"/>
      <c r="AD1713" s="121"/>
    </row>
    <row r="1714" spans="4:30" ht="15">
      <c r="D1714" s="1" t="s">
        <v>598</v>
      </c>
      <c r="E1714" s="34"/>
      <c r="G1714" s="513"/>
      <c r="H1714" s="513"/>
      <c r="I1714" s="513"/>
      <c r="J1714" s="513"/>
      <c r="P1714" s="121"/>
      <c r="Q1714" s="121"/>
      <c r="R1714" s="121"/>
      <c r="S1714" s="121"/>
      <c r="T1714" s="121"/>
      <c r="U1714" s="121"/>
      <c r="V1714" s="121"/>
      <c r="W1714" s="121"/>
      <c r="X1714" s="121"/>
      <c r="Y1714" s="121"/>
      <c r="Z1714" s="121"/>
      <c r="AA1714" s="121"/>
      <c r="AB1714" s="121"/>
      <c r="AC1714" s="121"/>
      <c r="AD1714" s="121"/>
    </row>
    <row r="1715" spans="5:30" ht="15">
      <c r="E1715" s="517" t="s">
        <v>344</v>
      </c>
      <c r="F1715" s="518"/>
      <c r="G1715" s="513"/>
      <c r="H1715" s="513"/>
      <c r="I1715" s="513"/>
      <c r="J1715" s="513"/>
      <c r="P1715" s="121"/>
      <c r="Q1715" s="121"/>
      <c r="R1715" s="121"/>
      <c r="S1715" s="121"/>
      <c r="T1715" s="121"/>
      <c r="U1715" s="121"/>
      <c r="V1715" s="121"/>
      <c r="W1715" s="121"/>
      <c r="X1715" s="121"/>
      <c r="Y1715" s="121"/>
      <c r="Z1715" s="121"/>
      <c r="AA1715" s="121"/>
      <c r="AB1715" s="121"/>
      <c r="AC1715" s="121"/>
      <c r="AD1715" s="121"/>
    </row>
    <row r="1716" spans="5:30" ht="15">
      <c r="E1716" s="517">
        <v>0.5</v>
      </c>
      <c r="F1716" s="518"/>
      <c r="G1716" s="513"/>
      <c r="H1716" s="513"/>
      <c r="I1716" s="513"/>
      <c r="J1716" s="513"/>
      <c r="P1716" s="121"/>
      <c r="Q1716" s="121"/>
      <c r="R1716" s="121"/>
      <c r="S1716" s="121"/>
      <c r="T1716" s="121"/>
      <c r="U1716" s="121"/>
      <c r="V1716" s="121"/>
      <c r="W1716" s="121"/>
      <c r="X1716" s="121"/>
      <c r="Y1716" s="121"/>
      <c r="Z1716" s="121"/>
      <c r="AA1716" s="121"/>
      <c r="AB1716" s="121"/>
      <c r="AC1716" s="121"/>
      <c r="AD1716" s="121"/>
    </row>
    <row r="1717" spans="5:30" ht="15">
      <c r="E1717" s="517">
        <v>1</v>
      </c>
      <c r="F1717" s="518">
        <f>F1705+F1711</f>
        <v>0</v>
      </c>
      <c r="G1717" s="513"/>
      <c r="H1717" s="513"/>
      <c r="I1717" s="513"/>
      <c r="J1717" s="513"/>
      <c r="P1717" s="121"/>
      <c r="Q1717" s="121"/>
      <c r="R1717" s="121"/>
      <c r="S1717" s="121"/>
      <c r="T1717" s="121"/>
      <c r="U1717" s="121"/>
      <c r="V1717" s="121"/>
      <c r="W1717" s="121"/>
      <c r="X1717" s="121"/>
      <c r="Y1717" s="121"/>
      <c r="Z1717" s="121"/>
      <c r="AA1717" s="121"/>
      <c r="AB1717" s="121"/>
      <c r="AC1717" s="121"/>
      <c r="AD1717" s="121"/>
    </row>
    <row r="1718" spans="5:30" ht="15">
      <c r="E1718" s="517">
        <v>0.75</v>
      </c>
      <c r="F1718" s="518">
        <f>F1706+F1712</f>
        <v>0</v>
      </c>
      <c r="G1718" s="513"/>
      <c r="H1718" s="513"/>
      <c r="I1718" s="513"/>
      <c r="J1718" s="513"/>
      <c r="P1718" s="121"/>
      <c r="Q1718" s="121"/>
      <c r="R1718" s="121"/>
      <c r="S1718" s="121"/>
      <c r="T1718" s="121"/>
      <c r="U1718" s="121"/>
      <c r="V1718" s="121"/>
      <c r="W1718" s="121"/>
      <c r="X1718" s="121"/>
      <c r="Y1718" s="121"/>
      <c r="Z1718" s="121"/>
      <c r="AA1718" s="121"/>
      <c r="AB1718" s="121"/>
      <c r="AC1718" s="121"/>
      <c r="AD1718" s="121"/>
    </row>
    <row r="1719" spans="5:30" ht="15">
      <c r="E1719" s="517">
        <v>1.5</v>
      </c>
      <c r="F1719" s="518">
        <f>F1707+F1713</f>
        <v>0</v>
      </c>
      <c r="G1719" s="513"/>
      <c r="H1719" s="513"/>
      <c r="I1719" s="513"/>
      <c r="J1719" s="513"/>
      <c r="P1719" s="121"/>
      <c r="Q1719" s="121"/>
      <c r="R1719" s="121"/>
      <c r="S1719" s="121"/>
      <c r="T1719" s="121"/>
      <c r="U1719" s="121"/>
      <c r="V1719" s="121"/>
      <c r="W1719" s="121"/>
      <c r="X1719" s="121"/>
      <c r="Y1719" s="121"/>
      <c r="Z1719" s="121"/>
      <c r="AA1719" s="121"/>
      <c r="AB1719" s="121"/>
      <c r="AC1719" s="121"/>
      <c r="AD1719" s="121"/>
    </row>
    <row r="1720" spans="3:30" ht="15">
      <c r="C1720" s="509" t="s">
        <v>95</v>
      </c>
      <c r="E1720" s="517"/>
      <c r="F1720" s="513"/>
      <c r="G1720" s="513"/>
      <c r="H1720" s="513"/>
      <c r="I1720" s="513"/>
      <c r="J1720" s="513"/>
      <c r="L1720" s="121"/>
      <c r="M1720" s="121"/>
      <c r="N1720" s="121"/>
      <c r="O1720" s="121"/>
      <c r="P1720" s="121"/>
      <c r="Q1720" s="121"/>
      <c r="R1720" s="121"/>
      <c r="S1720" s="121"/>
      <c r="T1720" s="121"/>
      <c r="U1720" s="121"/>
      <c r="V1720" s="121"/>
      <c r="W1720" s="121"/>
      <c r="X1720" s="121"/>
      <c r="Y1720" s="121"/>
      <c r="Z1720" s="121"/>
      <c r="AA1720" s="121"/>
      <c r="AB1720" s="121"/>
      <c r="AC1720" s="121"/>
      <c r="AD1720" s="121"/>
    </row>
    <row r="1721" spans="4:30" ht="15">
      <c r="D1721" s="1" t="s">
        <v>206</v>
      </c>
      <c r="E1721" s="34"/>
      <c r="G1721" s="513"/>
      <c r="H1721" s="513"/>
      <c r="I1721" s="513"/>
      <c r="J1721" s="513"/>
      <c r="L1721" s="121"/>
      <c r="M1721" s="121"/>
      <c r="N1721" s="121"/>
      <c r="O1721" s="121"/>
      <c r="P1721" s="121"/>
      <c r="Q1721" s="121"/>
      <c r="R1721" s="121"/>
      <c r="S1721" s="121"/>
      <c r="T1721" s="121"/>
      <c r="U1721" s="121"/>
      <c r="V1721" s="121"/>
      <c r="W1721" s="121"/>
      <c r="X1721" s="121"/>
      <c r="Y1721" s="121"/>
      <c r="Z1721" s="121"/>
      <c r="AA1721" s="121"/>
      <c r="AB1721" s="121"/>
      <c r="AC1721" s="121"/>
      <c r="AD1721" s="121"/>
    </row>
    <row r="1722" spans="5:30" ht="15">
      <c r="E1722" s="517" t="s">
        <v>344</v>
      </c>
      <c r="F1722" s="518"/>
      <c r="G1722" s="513"/>
      <c r="H1722" s="513"/>
      <c r="I1722" s="513"/>
      <c r="J1722" s="513"/>
      <c r="L1722" s="121"/>
      <c r="M1722" s="121"/>
      <c r="N1722" s="121"/>
      <c r="O1722" s="121"/>
      <c r="P1722" s="121"/>
      <c r="Q1722" s="121"/>
      <c r="R1722" s="121"/>
      <c r="S1722" s="121"/>
      <c r="T1722" s="121"/>
      <c r="U1722" s="121"/>
      <c r="V1722" s="121"/>
      <c r="W1722" s="121"/>
      <c r="X1722" s="121"/>
      <c r="Y1722" s="121"/>
      <c r="Z1722" s="121"/>
      <c r="AA1722" s="121"/>
      <c r="AB1722" s="121"/>
      <c r="AC1722" s="121"/>
      <c r="AD1722" s="121"/>
    </row>
    <row r="1723" spans="5:30" ht="15">
      <c r="E1723" s="517">
        <v>0.5</v>
      </c>
      <c r="F1723" s="518"/>
      <c r="G1723" s="513"/>
      <c r="H1723" s="513"/>
      <c r="I1723" s="513"/>
      <c r="J1723" s="513"/>
      <c r="L1723" s="121"/>
      <c r="M1723" s="121"/>
      <c r="N1723" s="121"/>
      <c r="O1723" s="121"/>
      <c r="P1723" s="121"/>
      <c r="Q1723" s="121"/>
      <c r="R1723" s="121"/>
      <c r="S1723" s="121"/>
      <c r="T1723" s="121"/>
      <c r="U1723" s="121"/>
      <c r="V1723" s="121"/>
      <c r="W1723" s="121"/>
      <c r="X1723" s="121"/>
      <c r="Y1723" s="121"/>
      <c r="Z1723" s="121"/>
      <c r="AA1723" s="121"/>
      <c r="AB1723" s="121"/>
      <c r="AC1723" s="121"/>
      <c r="AD1723" s="121"/>
    </row>
    <row r="1724" spans="5:30" ht="15">
      <c r="E1724" s="517">
        <v>1</v>
      </c>
      <c r="F1724" s="515" t="e">
        <f>F1705/SUM(F1705:F1707)</f>
        <v>#DIV/0!</v>
      </c>
      <c r="G1724" s="513"/>
      <c r="H1724" s="513"/>
      <c r="I1724" s="513"/>
      <c r="J1724" s="513"/>
      <c r="L1724" s="121"/>
      <c r="M1724" s="121"/>
      <c r="N1724" s="121"/>
      <c r="O1724" s="121"/>
      <c r="P1724" s="121"/>
      <c r="Q1724" s="121"/>
      <c r="R1724" s="121"/>
      <c r="S1724" s="121"/>
      <c r="T1724" s="121"/>
      <c r="U1724" s="121"/>
      <c r="V1724" s="121"/>
      <c r="W1724" s="121"/>
      <c r="X1724" s="121"/>
      <c r="Y1724" s="121"/>
      <c r="Z1724" s="121"/>
      <c r="AA1724" s="121"/>
      <c r="AB1724" s="121"/>
      <c r="AC1724" s="121"/>
      <c r="AD1724" s="121"/>
    </row>
    <row r="1725" spans="5:30" ht="15">
      <c r="E1725" s="517">
        <v>0.75</v>
      </c>
      <c r="F1725" s="515" t="e">
        <f>F1706/SUM(F1705:F1707)</f>
        <v>#DIV/0!</v>
      </c>
      <c r="G1725" s="513"/>
      <c r="H1725" s="513"/>
      <c r="I1725" s="513"/>
      <c r="J1725" s="513"/>
      <c r="L1725" s="121"/>
      <c r="M1725" s="121"/>
      <c r="N1725" s="121"/>
      <c r="O1725" s="121"/>
      <c r="P1725" s="121"/>
      <c r="Q1725" s="121"/>
      <c r="R1725" s="121"/>
      <c r="S1725" s="121"/>
      <c r="T1725" s="121"/>
      <c r="U1725" s="121"/>
      <c r="V1725" s="121"/>
      <c r="W1725" s="121"/>
      <c r="X1725" s="121"/>
      <c r="Y1725" s="121"/>
      <c r="Z1725" s="121"/>
      <c r="AA1725" s="121"/>
      <c r="AB1725" s="121"/>
      <c r="AC1725" s="121"/>
      <c r="AD1725" s="121"/>
    </row>
    <row r="1726" spans="5:30" ht="15">
      <c r="E1726" s="517">
        <v>1.5</v>
      </c>
      <c r="F1726" s="515" t="e">
        <f>F1707/SUM(F1705:F1707)</f>
        <v>#DIV/0!</v>
      </c>
      <c r="J1726" s="513"/>
      <c r="L1726" s="121"/>
      <c r="M1726" s="121"/>
      <c r="N1726" s="121"/>
      <c r="O1726" s="121"/>
      <c r="P1726" s="121"/>
      <c r="Q1726" s="121"/>
      <c r="R1726" s="121"/>
      <c r="S1726" s="121"/>
      <c r="T1726" s="121"/>
      <c r="U1726" s="121"/>
      <c r="V1726" s="121"/>
      <c r="W1726" s="121"/>
      <c r="X1726" s="121"/>
      <c r="Y1726" s="121"/>
      <c r="Z1726" s="121"/>
      <c r="AA1726" s="121"/>
      <c r="AB1726" s="121"/>
      <c r="AC1726" s="121"/>
      <c r="AD1726" s="121"/>
    </row>
    <row r="1727" spans="4:30" ht="15">
      <c r="D1727" s="1" t="s">
        <v>792</v>
      </c>
      <c r="E1727" s="34"/>
      <c r="F1727" s="513"/>
      <c r="G1727" s="518"/>
      <c r="H1727" s="518"/>
      <c r="I1727" s="518"/>
      <c r="L1727" s="121"/>
      <c r="M1727" s="121"/>
      <c r="N1727" s="121"/>
      <c r="O1727" s="121"/>
      <c r="P1727" s="121"/>
      <c r="Q1727" s="121"/>
      <c r="R1727" s="121"/>
      <c r="S1727" s="121"/>
      <c r="T1727" s="121"/>
      <c r="U1727" s="121"/>
      <c r="V1727" s="121"/>
      <c r="W1727" s="121"/>
      <c r="X1727" s="121"/>
      <c r="Y1727" s="121"/>
      <c r="Z1727" s="121"/>
      <c r="AA1727" s="121"/>
      <c r="AB1727" s="121"/>
      <c r="AC1727" s="121"/>
      <c r="AD1727" s="121"/>
    </row>
    <row r="1728" spans="5:30" ht="15">
      <c r="E1728" s="517" t="s">
        <v>344</v>
      </c>
      <c r="F1728" s="513"/>
      <c r="G1728" s="518"/>
      <c r="H1728" s="518"/>
      <c r="I1728" s="518"/>
      <c r="J1728" s="518"/>
      <c r="L1728" s="121"/>
      <c r="M1728" s="121"/>
      <c r="N1728" s="121"/>
      <c r="O1728" s="121"/>
      <c r="P1728" s="121"/>
      <c r="Q1728" s="121"/>
      <c r="R1728" s="121"/>
      <c r="S1728" s="121"/>
      <c r="T1728" s="121"/>
      <c r="U1728" s="121"/>
      <c r="V1728" s="121"/>
      <c r="W1728" s="121"/>
      <c r="X1728" s="121"/>
      <c r="Y1728" s="121"/>
      <c r="Z1728" s="121"/>
      <c r="AA1728" s="121"/>
      <c r="AB1728" s="121"/>
      <c r="AC1728" s="121"/>
      <c r="AD1728" s="121"/>
    </row>
    <row r="1729" spans="5:30" ht="15">
      <c r="E1729" s="517">
        <v>0.5</v>
      </c>
      <c r="F1729" s="513"/>
      <c r="G1729" s="518"/>
      <c r="H1729" s="518"/>
      <c r="I1729" s="518"/>
      <c r="J1729" s="518"/>
      <c r="L1729" s="121"/>
      <c r="M1729" s="121"/>
      <c r="N1729" s="121"/>
      <c r="O1729" s="121"/>
      <c r="P1729" s="121"/>
      <c r="Q1729" s="121"/>
      <c r="R1729" s="121"/>
      <c r="S1729" s="121"/>
      <c r="T1729" s="121"/>
      <c r="U1729" s="121"/>
      <c r="V1729" s="121"/>
      <c r="W1729" s="121"/>
      <c r="X1729" s="121"/>
      <c r="Y1729" s="121"/>
      <c r="Z1729" s="121"/>
      <c r="AA1729" s="121"/>
      <c r="AB1729" s="121"/>
      <c r="AC1729" s="121"/>
      <c r="AD1729" s="121"/>
    </row>
    <row r="1730" spans="5:30" ht="15">
      <c r="E1730" s="517">
        <v>1</v>
      </c>
      <c r="F1730" s="515" t="e">
        <f>F1711/SUM(F1711:F1713)</f>
        <v>#DIV/0!</v>
      </c>
      <c r="G1730" s="518"/>
      <c r="H1730" s="518"/>
      <c r="I1730" s="518"/>
      <c r="J1730" s="518"/>
      <c r="L1730" s="121"/>
      <c r="M1730" s="121"/>
      <c r="N1730" s="121"/>
      <c r="O1730" s="121"/>
      <c r="P1730" s="121"/>
      <c r="Q1730" s="121"/>
      <c r="R1730" s="121"/>
      <c r="S1730" s="121"/>
      <c r="T1730" s="121"/>
      <c r="U1730" s="121"/>
      <c r="V1730" s="121"/>
      <c r="W1730" s="121"/>
      <c r="X1730" s="121"/>
      <c r="Y1730" s="121"/>
      <c r="Z1730" s="121"/>
      <c r="AA1730" s="121"/>
      <c r="AB1730" s="121"/>
      <c r="AC1730" s="121"/>
      <c r="AD1730" s="121"/>
    </row>
    <row r="1731" spans="5:30" ht="15">
      <c r="E1731" s="517">
        <v>0.75</v>
      </c>
      <c r="F1731" s="515" t="e">
        <f>F1712/SUM(F1711:F1713)</f>
        <v>#DIV/0!</v>
      </c>
      <c r="G1731" s="513"/>
      <c r="H1731" s="513"/>
      <c r="I1731" s="513"/>
      <c r="J1731" s="518"/>
      <c r="L1731" s="121"/>
      <c r="M1731" s="121"/>
      <c r="N1731" s="121"/>
      <c r="O1731" s="121"/>
      <c r="P1731" s="121"/>
      <c r="Q1731" s="121"/>
      <c r="R1731" s="121"/>
      <c r="S1731" s="121"/>
      <c r="T1731" s="121"/>
      <c r="U1731" s="121"/>
      <c r="V1731" s="121"/>
      <c r="W1731" s="121"/>
      <c r="X1731" s="121"/>
      <c r="Y1731" s="121"/>
      <c r="Z1731" s="121"/>
      <c r="AA1731" s="121"/>
      <c r="AB1731" s="121"/>
      <c r="AC1731" s="121"/>
      <c r="AD1731" s="121"/>
    </row>
    <row r="1732" spans="5:30" ht="15">
      <c r="E1732" s="517">
        <v>1.5</v>
      </c>
      <c r="F1732" s="515" t="e">
        <f>F1713/SUM(F1711:F1713)</f>
        <v>#DIV/0!</v>
      </c>
      <c r="G1732" s="513"/>
      <c r="H1732" s="513"/>
      <c r="I1732" s="513"/>
      <c r="J1732" s="513"/>
      <c r="L1732" s="121"/>
      <c r="M1732" s="121"/>
      <c r="N1732" s="121"/>
      <c r="O1732" s="121"/>
      <c r="P1732" s="121"/>
      <c r="Q1732" s="121"/>
      <c r="R1732" s="121"/>
      <c r="S1732" s="121"/>
      <c r="T1732" s="121"/>
      <c r="U1732" s="121"/>
      <c r="V1732" s="121"/>
      <c r="W1732" s="121"/>
      <c r="X1732" s="121"/>
      <c r="Y1732" s="121"/>
      <c r="Z1732" s="121"/>
      <c r="AA1732" s="121"/>
      <c r="AB1732" s="121"/>
      <c r="AC1732" s="121"/>
      <c r="AD1732" s="121"/>
    </row>
    <row r="1733" spans="4:30" ht="15">
      <c r="D1733" s="1" t="s">
        <v>598</v>
      </c>
      <c r="E1733" s="34"/>
      <c r="G1733" s="513"/>
      <c r="H1733" s="513"/>
      <c r="I1733" s="513"/>
      <c r="J1733" s="513"/>
      <c r="L1733" s="121"/>
      <c r="M1733" s="121"/>
      <c r="N1733" s="121"/>
      <c r="O1733" s="121"/>
      <c r="P1733" s="121"/>
      <c r="Q1733" s="121"/>
      <c r="R1733" s="121"/>
      <c r="S1733" s="121"/>
      <c r="T1733" s="121"/>
      <c r="U1733" s="121"/>
      <c r="V1733" s="121"/>
      <c r="W1733" s="121"/>
      <c r="X1733" s="121"/>
      <c r="Y1733" s="121"/>
      <c r="Z1733" s="121"/>
      <c r="AA1733" s="121"/>
      <c r="AB1733" s="121"/>
      <c r="AC1733" s="121"/>
      <c r="AD1733" s="121"/>
    </row>
    <row r="1734" spans="5:30" ht="15">
      <c r="E1734" s="517" t="s">
        <v>344</v>
      </c>
      <c r="F1734" s="518"/>
      <c r="G1734" s="513"/>
      <c r="H1734" s="513"/>
      <c r="I1734" s="513"/>
      <c r="J1734" s="513"/>
      <c r="L1734" s="121"/>
      <c r="M1734" s="121"/>
      <c r="N1734" s="121"/>
      <c r="O1734" s="121"/>
      <c r="P1734" s="121"/>
      <c r="Q1734" s="121"/>
      <c r="R1734" s="121"/>
      <c r="S1734" s="121"/>
      <c r="T1734" s="121"/>
      <c r="U1734" s="121"/>
      <c r="V1734" s="121"/>
      <c r="W1734" s="121"/>
      <c r="X1734" s="121"/>
      <c r="Y1734" s="121"/>
      <c r="Z1734" s="121"/>
      <c r="AA1734" s="121"/>
      <c r="AB1734" s="121"/>
      <c r="AC1734" s="121"/>
      <c r="AD1734" s="121"/>
    </row>
    <row r="1735" spans="5:30" ht="15">
      <c r="E1735" s="517">
        <v>0.5</v>
      </c>
      <c r="F1735" s="518"/>
      <c r="G1735" s="513"/>
      <c r="H1735" s="513"/>
      <c r="I1735" s="513"/>
      <c r="J1735" s="513"/>
      <c r="L1735" s="121"/>
      <c r="M1735" s="121"/>
      <c r="N1735" s="121"/>
      <c r="O1735" s="121"/>
      <c r="P1735" s="121"/>
      <c r="Q1735" s="121"/>
      <c r="R1735" s="121"/>
      <c r="S1735" s="121"/>
      <c r="T1735" s="121"/>
      <c r="U1735" s="121"/>
      <c r="V1735" s="121"/>
      <c r="W1735" s="121"/>
      <c r="X1735" s="121"/>
      <c r="Y1735" s="121"/>
      <c r="Z1735" s="121"/>
      <c r="AA1735" s="121"/>
      <c r="AB1735" s="121"/>
      <c r="AC1735" s="121"/>
      <c r="AD1735" s="121"/>
    </row>
    <row r="1736" spans="5:30" ht="15">
      <c r="E1736" s="517">
        <v>1</v>
      </c>
      <c r="F1736" s="515" t="e">
        <f>F1717/SUM(F1717:F1719)</f>
        <v>#DIV/0!</v>
      </c>
      <c r="J1736" s="513"/>
      <c r="L1736" s="121"/>
      <c r="M1736" s="121"/>
      <c r="N1736" s="121"/>
      <c r="O1736" s="121"/>
      <c r="P1736" s="121"/>
      <c r="Q1736" s="121"/>
      <c r="R1736" s="121"/>
      <c r="S1736" s="121"/>
      <c r="T1736" s="121"/>
      <c r="U1736" s="121"/>
      <c r="V1736" s="121"/>
      <c r="W1736" s="121"/>
      <c r="X1736" s="121"/>
      <c r="Y1736" s="121"/>
      <c r="Z1736" s="121"/>
      <c r="AA1736" s="121"/>
      <c r="AB1736" s="121"/>
      <c r="AC1736" s="121"/>
      <c r="AD1736" s="121"/>
    </row>
    <row r="1737" spans="5:30" ht="15">
      <c r="E1737" s="517">
        <v>0.75</v>
      </c>
      <c r="F1737" s="515" t="e">
        <f>F1718/SUM(F1717:F1719)</f>
        <v>#DIV/0!</v>
      </c>
      <c r="G1737" s="513"/>
      <c r="H1737" s="513"/>
      <c r="I1737" s="513"/>
      <c r="L1737" s="121"/>
      <c r="M1737" s="121"/>
      <c r="N1737" s="121"/>
      <c r="O1737" s="121"/>
      <c r="P1737" s="121"/>
      <c r="Q1737" s="121"/>
      <c r="R1737" s="121"/>
      <c r="S1737" s="121"/>
      <c r="T1737" s="121"/>
      <c r="U1737" s="121"/>
      <c r="V1737" s="121"/>
      <c r="W1737" s="121"/>
      <c r="X1737" s="121"/>
      <c r="Y1737" s="121"/>
      <c r="Z1737" s="121"/>
      <c r="AA1737" s="121"/>
      <c r="AB1737" s="121"/>
      <c r="AC1737" s="121"/>
      <c r="AD1737" s="121"/>
    </row>
    <row r="1738" spans="5:30" ht="15">
      <c r="E1738" s="517">
        <v>1.5</v>
      </c>
      <c r="F1738" s="515" t="e">
        <f>F1719/SUM(F1717:F1719)</f>
        <v>#DIV/0!</v>
      </c>
      <c r="G1738" s="513"/>
      <c r="H1738" s="513"/>
      <c r="I1738" s="513"/>
      <c r="J1738" s="513"/>
      <c r="L1738" s="121"/>
      <c r="M1738" s="121"/>
      <c r="N1738" s="121"/>
      <c r="O1738" s="121"/>
      <c r="P1738" s="121"/>
      <c r="Q1738" s="121"/>
      <c r="R1738" s="121"/>
      <c r="S1738" s="121"/>
      <c r="T1738" s="121"/>
      <c r="U1738" s="121"/>
      <c r="V1738" s="121"/>
      <c r="W1738" s="121"/>
      <c r="X1738" s="121"/>
      <c r="Y1738" s="121"/>
      <c r="Z1738" s="121"/>
      <c r="AA1738" s="121"/>
      <c r="AB1738" s="121"/>
      <c r="AC1738" s="121"/>
      <c r="AD1738" s="121"/>
    </row>
    <row r="1739" spans="3:30" ht="15">
      <c r="C1739" s="509" t="s">
        <v>93</v>
      </c>
      <c r="E1739" s="517"/>
      <c r="F1739" s="513"/>
      <c r="G1739" s="513"/>
      <c r="H1739" s="513"/>
      <c r="I1739" s="513"/>
      <c r="J1739" s="513"/>
      <c r="L1739" s="121"/>
      <c r="M1739" s="121"/>
      <c r="N1739" s="121"/>
      <c r="O1739" s="121"/>
      <c r="P1739" s="121"/>
      <c r="Q1739" s="121"/>
      <c r="R1739" s="121"/>
      <c r="S1739" s="121"/>
      <c r="T1739" s="121"/>
      <c r="U1739" s="121"/>
      <c r="V1739" s="121"/>
      <c r="W1739" s="121"/>
      <c r="X1739" s="121"/>
      <c r="Y1739" s="121"/>
      <c r="Z1739" s="121"/>
      <c r="AA1739" s="121"/>
      <c r="AB1739" s="121"/>
      <c r="AC1739" s="121"/>
      <c r="AD1739" s="121"/>
    </row>
    <row r="1740" spans="4:30" ht="15">
      <c r="D1740" s="1" t="s">
        <v>206</v>
      </c>
      <c r="E1740" s="34"/>
      <c r="G1740" s="513"/>
      <c r="H1740" s="513"/>
      <c r="I1740" s="513"/>
      <c r="J1740" s="513"/>
      <c r="L1740" s="121"/>
      <c r="M1740" s="121"/>
      <c r="N1740" s="121"/>
      <c r="O1740" s="121"/>
      <c r="P1740" s="121"/>
      <c r="Q1740" s="121"/>
      <c r="R1740" s="121"/>
      <c r="S1740" s="121"/>
      <c r="T1740" s="121"/>
      <c r="U1740" s="121"/>
      <c r="V1740" s="121"/>
      <c r="W1740" s="121"/>
      <c r="X1740" s="121"/>
      <c r="Y1740" s="121"/>
      <c r="Z1740" s="121"/>
      <c r="AA1740" s="121"/>
      <c r="AB1740" s="121"/>
      <c r="AC1740" s="121"/>
      <c r="AD1740" s="121"/>
    </row>
    <row r="1741" spans="5:30" ht="15">
      <c r="E1741" s="517" t="s">
        <v>344</v>
      </c>
      <c r="F1741" s="518">
        <f>SUM(Input!J350:J352,Input!M350:M352)</f>
        <v>0</v>
      </c>
      <c r="J1741" s="513"/>
      <c r="L1741" s="121"/>
      <c r="M1741" s="121"/>
      <c r="N1741" s="121"/>
      <c r="O1741" s="121"/>
      <c r="P1741" s="121"/>
      <c r="Q1741" s="121"/>
      <c r="R1741" s="121"/>
      <c r="S1741" s="121"/>
      <c r="T1741" s="121"/>
      <c r="U1741" s="121"/>
      <c r="V1741" s="121"/>
      <c r="W1741" s="121"/>
      <c r="X1741" s="121"/>
      <c r="Y1741" s="121"/>
      <c r="Z1741" s="121"/>
      <c r="AA1741" s="121"/>
      <c r="AB1741" s="121"/>
      <c r="AC1741" s="121"/>
      <c r="AD1741" s="121"/>
    </row>
    <row r="1742" spans="5:30" ht="15">
      <c r="E1742" s="517">
        <v>0.5</v>
      </c>
      <c r="F1742" s="518">
        <f>SUM(Input!J353,Input!M353)</f>
        <v>0</v>
      </c>
      <c r="G1742" s="513"/>
      <c r="H1742" s="513"/>
      <c r="I1742" s="513"/>
      <c r="L1742" s="121"/>
      <c r="M1742" s="121"/>
      <c r="N1742" s="121"/>
      <c r="O1742" s="121"/>
      <c r="P1742" s="121"/>
      <c r="Q1742" s="121"/>
      <c r="R1742" s="121"/>
      <c r="S1742" s="121"/>
      <c r="T1742" s="121"/>
      <c r="U1742" s="121"/>
      <c r="V1742" s="121"/>
      <c r="W1742" s="121"/>
      <c r="X1742" s="121"/>
      <c r="Y1742" s="121"/>
      <c r="Z1742" s="121"/>
      <c r="AA1742" s="121"/>
      <c r="AB1742" s="121"/>
      <c r="AC1742" s="121"/>
      <c r="AD1742" s="121"/>
    </row>
    <row r="1743" spans="5:30" ht="15">
      <c r="E1743" s="517">
        <v>1</v>
      </c>
      <c r="F1743" s="518">
        <f>SUM(Input!G354,Input!J354,Input!M354)</f>
        <v>0</v>
      </c>
      <c r="G1743" s="513"/>
      <c r="H1743" s="513"/>
      <c r="I1743" s="513"/>
      <c r="J1743" s="513"/>
      <c r="L1743" s="121"/>
      <c r="M1743" s="121"/>
      <c r="N1743" s="121"/>
      <c r="O1743" s="121"/>
      <c r="P1743" s="121"/>
      <c r="Q1743" s="121"/>
      <c r="R1743" s="121"/>
      <c r="S1743" s="121"/>
      <c r="T1743" s="121"/>
      <c r="U1743" s="121"/>
      <c r="V1743" s="121"/>
      <c r="W1743" s="121"/>
      <c r="X1743" s="121"/>
      <c r="Y1743" s="121"/>
      <c r="Z1743" s="121"/>
      <c r="AA1743" s="121"/>
      <c r="AB1743" s="121"/>
      <c r="AC1743" s="121"/>
      <c r="AD1743" s="121"/>
    </row>
    <row r="1744" spans="5:30" ht="15">
      <c r="E1744" s="517">
        <v>0.75</v>
      </c>
      <c r="F1744" s="518">
        <f>SUM(Input!G355,Input!J355,Input!M355)</f>
        <v>0</v>
      </c>
      <c r="G1744" s="513"/>
      <c r="H1744" s="513"/>
      <c r="I1744" s="513"/>
      <c r="J1744" s="513"/>
      <c r="L1744" s="121"/>
      <c r="M1744" s="121"/>
      <c r="N1744" s="121"/>
      <c r="O1744" s="121"/>
      <c r="P1744" s="121"/>
      <c r="Q1744" s="121"/>
      <c r="R1744" s="121"/>
      <c r="S1744" s="121"/>
      <c r="T1744" s="121"/>
      <c r="U1744" s="121"/>
      <c r="V1744" s="121"/>
      <c r="W1744" s="121"/>
      <c r="X1744" s="121"/>
      <c r="Y1744" s="121"/>
      <c r="Z1744" s="121"/>
      <c r="AA1744" s="121"/>
      <c r="AB1744" s="121"/>
      <c r="AC1744" s="121"/>
      <c r="AD1744" s="121"/>
    </row>
    <row r="1745" spans="5:30" ht="15">
      <c r="E1745" s="517">
        <v>1.5</v>
      </c>
      <c r="F1745" s="518">
        <f>SUM(Input!G356,Input!J356,Input!M356)</f>
        <v>0</v>
      </c>
      <c r="G1745" s="513"/>
      <c r="H1745" s="513"/>
      <c r="I1745" s="513"/>
      <c r="J1745" s="513"/>
      <c r="L1745" s="121"/>
      <c r="M1745" s="121"/>
      <c r="N1745" s="121"/>
      <c r="O1745" s="121"/>
      <c r="P1745" s="121"/>
      <c r="Q1745" s="121"/>
      <c r="R1745" s="121"/>
      <c r="S1745" s="121"/>
      <c r="T1745" s="121"/>
      <c r="U1745" s="121"/>
      <c r="V1745" s="121"/>
      <c r="W1745" s="121"/>
      <c r="X1745" s="121"/>
      <c r="Y1745" s="121"/>
      <c r="Z1745" s="121"/>
      <c r="AA1745" s="121"/>
      <c r="AB1745" s="121"/>
      <c r="AC1745" s="121"/>
      <c r="AD1745" s="121"/>
    </row>
    <row r="1746" spans="4:30" ht="15">
      <c r="D1746" s="1" t="s">
        <v>792</v>
      </c>
      <c r="E1746" s="34"/>
      <c r="F1746" s="513"/>
      <c r="J1746" s="513"/>
      <c r="L1746" s="121"/>
      <c r="M1746" s="121"/>
      <c r="N1746" s="121"/>
      <c r="O1746" s="121"/>
      <c r="P1746" s="121"/>
      <c r="Q1746" s="121"/>
      <c r="R1746" s="121"/>
      <c r="S1746" s="121"/>
      <c r="T1746" s="121"/>
      <c r="U1746" s="121"/>
      <c r="V1746" s="121"/>
      <c r="W1746" s="121"/>
      <c r="X1746" s="121"/>
      <c r="Y1746" s="121"/>
      <c r="Z1746" s="121"/>
      <c r="AA1746" s="121"/>
      <c r="AB1746" s="121"/>
      <c r="AC1746" s="121"/>
      <c r="AD1746" s="121"/>
    </row>
    <row r="1747" spans="5:30" ht="15">
      <c r="E1747" s="517" t="s">
        <v>344</v>
      </c>
      <c r="F1747" s="513">
        <f>SUM(Input!J372:J374,Input!M372:M374)</f>
        <v>0</v>
      </c>
      <c r="G1747" s="513"/>
      <c r="H1747" s="513"/>
      <c r="I1747" s="513"/>
      <c r="L1747" s="121"/>
      <c r="M1747" s="121"/>
      <c r="N1747" s="121"/>
      <c r="O1747" s="121"/>
      <c r="P1747" s="121"/>
      <c r="Q1747" s="121"/>
      <c r="R1747" s="121"/>
      <c r="S1747" s="121"/>
      <c r="T1747" s="121"/>
      <c r="U1747" s="121"/>
      <c r="V1747" s="121"/>
      <c r="W1747" s="121"/>
      <c r="X1747" s="121"/>
      <c r="Y1747" s="121"/>
      <c r="Z1747" s="121"/>
      <c r="AA1747" s="121"/>
      <c r="AB1747" s="121"/>
      <c r="AC1747" s="121"/>
      <c r="AD1747" s="121"/>
    </row>
    <row r="1748" spans="5:30" ht="15">
      <c r="E1748" s="517">
        <v>0.5</v>
      </c>
      <c r="F1748" s="513">
        <f>SUM(Input!J375,Input!M375)</f>
        <v>0</v>
      </c>
      <c r="G1748" s="513"/>
      <c r="H1748" s="513"/>
      <c r="I1748" s="513"/>
      <c r="J1748" s="513"/>
      <c r="L1748" s="121"/>
      <c r="M1748" s="121"/>
      <c r="N1748" s="121"/>
      <c r="O1748" s="121"/>
      <c r="P1748" s="121"/>
      <c r="Q1748" s="121"/>
      <c r="R1748" s="121"/>
      <c r="S1748" s="121"/>
      <c r="T1748" s="121"/>
      <c r="U1748" s="121"/>
      <c r="V1748" s="121"/>
      <c r="W1748" s="121"/>
      <c r="X1748" s="121"/>
      <c r="Y1748" s="121"/>
      <c r="Z1748" s="121"/>
      <c r="AA1748" s="121"/>
      <c r="AB1748" s="121"/>
      <c r="AC1748" s="121"/>
      <c r="AD1748" s="121"/>
    </row>
    <row r="1749" spans="5:30" ht="15">
      <c r="E1749" s="517">
        <v>1</v>
      </c>
      <c r="F1749" s="513">
        <f>SUM(Input!G376,Input!J376,Input!M376)</f>
        <v>0</v>
      </c>
      <c r="G1749" s="513"/>
      <c r="H1749" s="513"/>
      <c r="I1749" s="513"/>
      <c r="J1749" s="513"/>
      <c r="L1749" s="121"/>
      <c r="M1749" s="121"/>
      <c r="N1749" s="121"/>
      <c r="O1749" s="121"/>
      <c r="P1749" s="121"/>
      <c r="Q1749" s="121"/>
      <c r="R1749" s="121"/>
      <c r="S1749" s="121"/>
      <c r="T1749" s="121"/>
      <c r="U1749" s="121"/>
      <c r="V1749" s="121"/>
      <c r="W1749" s="121"/>
      <c r="X1749" s="121"/>
      <c r="Y1749" s="121"/>
      <c r="Z1749" s="121"/>
      <c r="AA1749" s="121"/>
      <c r="AB1749" s="121"/>
      <c r="AC1749" s="121"/>
      <c r="AD1749" s="121"/>
    </row>
    <row r="1750" spans="5:30" ht="15">
      <c r="E1750" s="517">
        <v>0.75</v>
      </c>
      <c r="F1750" s="513">
        <f>SUM(Input!G377,Input!J377,Input!M377)</f>
        <v>0</v>
      </c>
      <c r="J1750" s="513"/>
      <c r="L1750" s="121"/>
      <c r="M1750" s="121"/>
      <c r="N1750" s="121"/>
      <c r="O1750" s="121"/>
      <c r="P1750" s="121"/>
      <c r="Q1750" s="121"/>
      <c r="R1750" s="121"/>
      <c r="S1750" s="121"/>
      <c r="T1750" s="121"/>
      <c r="U1750" s="121"/>
      <c r="V1750" s="121"/>
      <c r="W1750" s="121"/>
      <c r="X1750" s="121"/>
      <c r="Y1750" s="121"/>
      <c r="Z1750" s="121"/>
      <c r="AA1750" s="121"/>
      <c r="AB1750" s="121"/>
      <c r="AC1750" s="121"/>
      <c r="AD1750" s="121"/>
    </row>
    <row r="1751" spans="5:30" ht="15">
      <c r="E1751" s="517">
        <v>1.5</v>
      </c>
      <c r="F1751" s="513">
        <f>SUM(Input!G378,Input!J378,Input!M378)</f>
        <v>0</v>
      </c>
      <c r="G1751" s="518"/>
      <c r="H1751" s="518"/>
      <c r="I1751" s="518"/>
      <c r="L1751" s="121"/>
      <c r="M1751" s="121"/>
      <c r="N1751" s="121"/>
      <c r="O1751" s="121"/>
      <c r="P1751" s="121"/>
      <c r="Q1751" s="121"/>
      <c r="R1751" s="121"/>
      <c r="S1751" s="121"/>
      <c r="T1751" s="121"/>
      <c r="U1751" s="121"/>
      <c r="V1751" s="121"/>
      <c r="W1751" s="121"/>
      <c r="X1751" s="121"/>
      <c r="Y1751" s="121"/>
      <c r="Z1751" s="121"/>
      <c r="AA1751" s="121"/>
      <c r="AB1751" s="121"/>
      <c r="AC1751" s="121"/>
      <c r="AD1751" s="121"/>
    </row>
    <row r="1752" spans="4:30" ht="15">
      <c r="D1752" s="1" t="s">
        <v>598</v>
      </c>
      <c r="E1752" s="34"/>
      <c r="G1752" s="518"/>
      <c r="H1752" s="518"/>
      <c r="I1752" s="518"/>
      <c r="J1752" s="518"/>
      <c r="L1752" s="121"/>
      <c r="M1752" s="121"/>
      <c r="N1752" s="121"/>
      <c r="O1752" s="121"/>
      <c r="P1752" s="121"/>
      <c r="Q1752" s="121"/>
      <c r="R1752" s="121"/>
      <c r="S1752" s="121"/>
      <c r="T1752" s="121"/>
      <c r="U1752" s="121"/>
      <c r="V1752" s="121"/>
      <c r="W1752" s="121"/>
      <c r="X1752" s="121"/>
      <c r="Y1752" s="121"/>
      <c r="Z1752" s="121"/>
      <c r="AA1752" s="121"/>
      <c r="AB1752" s="121"/>
      <c r="AC1752" s="121"/>
      <c r="AD1752" s="121"/>
    </row>
    <row r="1753" spans="5:30" ht="15">
      <c r="E1753" s="517" t="s">
        <v>344</v>
      </c>
      <c r="F1753" s="518">
        <f>F1747+F1741</f>
        <v>0</v>
      </c>
      <c r="G1753" s="518"/>
      <c r="H1753" s="518"/>
      <c r="I1753" s="518"/>
      <c r="J1753" s="518"/>
      <c r="L1753" s="121"/>
      <c r="M1753" s="121"/>
      <c r="N1753" s="121"/>
      <c r="O1753" s="121"/>
      <c r="P1753" s="121"/>
      <c r="Q1753" s="121"/>
      <c r="R1753" s="121"/>
      <c r="S1753" s="121"/>
      <c r="T1753" s="121"/>
      <c r="U1753" s="121"/>
      <c r="V1753" s="121"/>
      <c r="W1753" s="121"/>
      <c r="X1753" s="121"/>
      <c r="Y1753" s="121"/>
      <c r="Z1753" s="121"/>
      <c r="AA1753" s="121"/>
      <c r="AB1753" s="121"/>
      <c r="AC1753" s="121"/>
      <c r="AD1753" s="121"/>
    </row>
    <row r="1754" spans="5:30" ht="15">
      <c r="E1754" s="517">
        <v>0.5</v>
      </c>
      <c r="F1754" s="518">
        <f>F1748+F1742</f>
        <v>0</v>
      </c>
      <c r="G1754" s="518"/>
      <c r="H1754" s="518"/>
      <c r="I1754" s="518"/>
      <c r="J1754" s="518"/>
      <c r="L1754" s="121"/>
      <c r="M1754" s="121"/>
      <c r="N1754" s="121"/>
      <c r="O1754" s="121"/>
      <c r="P1754" s="121"/>
      <c r="Q1754" s="121"/>
      <c r="R1754" s="121"/>
      <c r="S1754" s="121"/>
      <c r="T1754" s="121"/>
      <c r="U1754" s="121"/>
      <c r="V1754" s="121"/>
      <c r="W1754" s="121"/>
      <c r="X1754" s="121"/>
      <c r="Y1754" s="121"/>
      <c r="Z1754" s="121"/>
      <c r="AA1754" s="121"/>
      <c r="AB1754" s="121"/>
      <c r="AC1754" s="121"/>
      <c r="AD1754" s="121"/>
    </row>
    <row r="1755" spans="5:30" ht="15">
      <c r="E1755" s="517">
        <v>1</v>
      </c>
      <c r="F1755" s="518">
        <f>F1749+F1743</f>
        <v>0</v>
      </c>
      <c r="G1755" s="518"/>
      <c r="H1755" s="518"/>
      <c r="I1755" s="518"/>
      <c r="J1755" s="518"/>
      <c r="L1755" s="121"/>
      <c r="M1755" s="121"/>
      <c r="N1755" s="121"/>
      <c r="O1755" s="121"/>
      <c r="P1755" s="121"/>
      <c r="Q1755" s="121"/>
      <c r="R1755" s="121"/>
      <c r="S1755" s="121"/>
      <c r="T1755" s="121"/>
      <c r="U1755" s="121"/>
      <c r="V1755" s="121"/>
      <c r="W1755" s="121"/>
      <c r="X1755" s="121"/>
      <c r="Y1755" s="121"/>
      <c r="Z1755" s="121"/>
      <c r="AA1755" s="121"/>
      <c r="AB1755" s="121"/>
      <c r="AC1755" s="121"/>
      <c r="AD1755" s="121"/>
    </row>
    <row r="1756" spans="5:30" ht="15">
      <c r="E1756" s="517">
        <v>0.75</v>
      </c>
      <c r="F1756" s="518">
        <f>F1750+F1744</f>
        <v>0</v>
      </c>
      <c r="G1756" s="513"/>
      <c r="H1756" s="513"/>
      <c r="I1756" s="513"/>
      <c r="J1756" s="518"/>
      <c r="L1756" s="121"/>
      <c r="M1756" s="121"/>
      <c r="N1756" s="121"/>
      <c r="O1756" s="121"/>
      <c r="P1756" s="121"/>
      <c r="Q1756" s="121"/>
      <c r="R1756" s="121"/>
      <c r="S1756" s="121"/>
      <c r="T1756" s="121"/>
      <c r="U1756" s="121"/>
      <c r="V1756" s="121"/>
      <c r="W1756" s="121"/>
      <c r="X1756" s="121"/>
      <c r="Y1756" s="121"/>
      <c r="Z1756" s="121"/>
      <c r="AA1756" s="121"/>
      <c r="AB1756" s="121"/>
      <c r="AC1756" s="121"/>
      <c r="AD1756" s="121"/>
    </row>
    <row r="1757" spans="5:30" ht="15">
      <c r="E1757" s="517">
        <v>1.5</v>
      </c>
      <c r="F1757" s="518">
        <f>F1751+F1745</f>
        <v>0</v>
      </c>
      <c r="G1757" s="513"/>
      <c r="H1757" s="513"/>
      <c r="I1757" s="513"/>
      <c r="J1757" s="513"/>
      <c r="L1757" s="121"/>
      <c r="M1757" s="121"/>
      <c r="N1757" s="121"/>
      <c r="O1757" s="121"/>
      <c r="P1757" s="121"/>
      <c r="Q1757" s="121"/>
      <c r="R1757" s="121"/>
      <c r="S1757" s="121"/>
      <c r="T1757" s="121"/>
      <c r="U1757" s="121"/>
      <c r="V1757" s="121"/>
      <c r="W1757" s="121"/>
      <c r="X1757" s="121"/>
      <c r="Y1757" s="121"/>
      <c r="Z1757" s="121"/>
      <c r="AA1757" s="121"/>
      <c r="AB1757" s="121"/>
      <c r="AC1757" s="121"/>
      <c r="AD1757" s="121"/>
    </row>
    <row r="1758" spans="3:30" ht="15">
      <c r="C1758" s="509" t="s">
        <v>94</v>
      </c>
      <c r="E1758" s="517"/>
      <c r="F1758" s="513"/>
      <c r="G1758" s="513"/>
      <c r="H1758" s="513"/>
      <c r="I1758" s="513"/>
      <c r="J1758" s="513"/>
      <c r="L1758" s="121"/>
      <c r="M1758" s="121"/>
      <c r="N1758" s="121"/>
      <c r="O1758" s="121"/>
      <c r="P1758" s="121"/>
      <c r="Q1758" s="121"/>
      <c r="R1758" s="121"/>
      <c r="S1758" s="121"/>
      <c r="T1758" s="121"/>
      <c r="U1758" s="121"/>
      <c r="V1758" s="121"/>
      <c r="W1758" s="121"/>
      <c r="X1758" s="121"/>
      <c r="Y1758" s="121"/>
      <c r="Z1758" s="121"/>
      <c r="AA1758" s="121"/>
      <c r="AB1758" s="121"/>
      <c r="AC1758" s="121"/>
      <c r="AD1758" s="121"/>
    </row>
    <row r="1759" spans="4:30" ht="15">
      <c r="D1759" s="1" t="s">
        <v>206</v>
      </c>
      <c r="E1759" s="34"/>
      <c r="G1759" s="513"/>
      <c r="H1759" s="513"/>
      <c r="I1759" s="513"/>
      <c r="J1759" s="513"/>
      <c r="L1759" s="121"/>
      <c r="M1759" s="121"/>
      <c r="N1759" s="121"/>
      <c r="O1759" s="121"/>
      <c r="P1759" s="121"/>
      <c r="Q1759" s="121"/>
      <c r="R1759" s="121"/>
      <c r="S1759" s="121"/>
      <c r="T1759" s="121"/>
      <c r="U1759" s="121"/>
      <c r="V1759" s="121"/>
      <c r="W1759" s="121"/>
      <c r="X1759" s="121"/>
      <c r="Y1759" s="121"/>
      <c r="Z1759" s="121"/>
      <c r="AA1759" s="121"/>
      <c r="AB1759" s="121"/>
      <c r="AC1759" s="121"/>
      <c r="AD1759" s="121"/>
    </row>
    <row r="1760" spans="5:30" ht="15">
      <c r="E1760" s="517" t="s">
        <v>344</v>
      </c>
      <c r="F1760" s="515" t="e">
        <f>F1741/SUM($F$1741:$F$1745)</f>
        <v>#DIV/0!</v>
      </c>
      <c r="G1760" s="513"/>
      <c r="H1760" s="513"/>
      <c r="I1760" s="513"/>
      <c r="J1760" s="513"/>
      <c r="L1760" s="121"/>
      <c r="M1760" s="121"/>
      <c r="N1760" s="121"/>
      <c r="O1760" s="121"/>
      <c r="P1760" s="121"/>
      <c r="Q1760" s="121"/>
      <c r="R1760" s="121"/>
      <c r="S1760" s="121"/>
      <c r="T1760" s="121"/>
      <c r="U1760" s="121"/>
      <c r="V1760" s="121"/>
      <c r="W1760" s="121"/>
      <c r="X1760" s="121"/>
      <c r="Y1760" s="121"/>
      <c r="Z1760" s="121"/>
      <c r="AA1760" s="121"/>
      <c r="AB1760" s="121"/>
      <c r="AC1760" s="121"/>
      <c r="AD1760" s="121"/>
    </row>
    <row r="1761" spans="5:30" ht="15">
      <c r="E1761" s="517">
        <v>0.5</v>
      </c>
      <c r="F1761" s="515" t="e">
        <f>F1742/SUM($F$1741:$F$1745)</f>
        <v>#DIV/0!</v>
      </c>
      <c r="G1761" s="513"/>
      <c r="H1761" s="513"/>
      <c r="I1761" s="513"/>
      <c r="J1761" s="513"/>
      <c r="L1761" s="121"/>
      <c r="M1761" s="121"/>
      <c r="N1761" s="121"/>
      <c r="O1761" s="121"/>
      <c r="P1761" s="121"/>
      <c r="Q1761" s="121"/>
      <c r="R1761" s="121"/>
      <c r="S1761" s="121"/>
      <c r="T1761" s="121"/>
      <c r="U1761" s="121"/>
      <c r="V1761" s="121"/>
      <c r="W1761" s="121"/>
      <c r="X1761" s="121"/>
      <c r="Y1761" s="121"/>
      <c r="Z1761" s="121"/>
      <c r="AA1761" s="121"/>
      <c r="AB1761" s="121"/>
      <c r="AC1761" s="121"/>
      <c r="AD1761" s="121"/>
    </row>
    <row r="1762" spans="5:30" ht="15">
      <c r="E1762" s="517">
        <v>1</v>
      </c>
      <c r="F1762" s="515" t="e">
        <f>F1743/SUM($F$1741:$F$1745)</f>
        <v>#DIV/0!</v>
      </c>
      <c r="J1762" s="513"/>
      <c r="L1762" s="121"/>
      <c r="M1762" s="121"/>
      <c r="N1762" s="121"/>
      <c r="O1762" s="121"/>
      <c r="P1762" s="121"/>
      <c r="Q1762" s="121"/>
      <c r="R1762" s="121"/>
      <c r="S1762" s="121"/>
      <c r="T1762" s="121"/>
      <c r="U1762" s="121"/>
      <c r="V1762" s="121"/>
      <c r="W1762" s="121"/>
      <c r="X1762" s="121"/>
      <c r="Y1762" s="121"/>
      <c r="Z1762" s="121"/>
      <c r="AA1762" s="121"/>
      <c r="AB1762" s="121"/>
      <c r="AC1762" s="121"/>
      <c r="AD1762" s="121"/>
    </row>
    <row r="1763" spans="5:30" ht="15">
      <c r="E1763" s="517">
        <v>0.75</v>
      </c>
      <c r="F1763" s="515" t="e">
        <f>F1744/SUM($F$1741:$F$1745)</f>
        <v>#DIV/0!</v>
      </c>
      <c r="G1763" s="518"/>
      <c r="H1763" s="518"/>
      <c r="I1763" s="518"/>
      <c r="L1763" s="121"/>
      <c r="M1763" s="121"/>
      <c r="N1763" s="121"/>
      <c r="O1763" s="121"/>
      <c r="P1763" s="121"/>
      <c r="Q1763" s="121"/>
      <c r="R1763" s="121"/>
      <c r="S1763" s="121"/>
      <c r="T1763" s="121"/>
      <c r="U1763" s="121"/>
      <c r="V1763" s="121"/>
      <c r="W1763" s="121"/>
      <c r="X1763" s="121"/>
      <c r="Y1763" s="121"/>
      <c r="Z1763" s="121"/>
      <c r="AA1763" s="121"/>
      <c r="AB1763" s="121"/>
      <c r="AC1763" s="121"/>
      <c r="AD1763" s="121"/>
    </row>
    <row r="1764" spans="5:30" ht="15">
      <c r="E1764" s="517">
        <v>1.5</v>
      </c>
      <c r="F1764" s="515" t="e">
        <f>F1745/SUM($F$1741:$F$1745)</f>
        <v>#DIV/0!</v>
      </c>
      <c r="G1764" s="518"/>
      <c r="H1764" s="518"/>
      <c r="I1764" s="518"/>
      <c r="J1764" s="518"/>
      <c r="L1764" s="121"/>
      <c r="M1764" s="121"/>
      <c r="N1764" s="121"/>
      <c r="O1764" s="121"/>
      <c r="P1764" s="121"/>
      <c r="Q1764" s="121"/>
      <c r="R1764" s="121"/>
      <c r="S1764" s="121"/>
      <c r="T1764" s="121"/>
      <c r="U1764" s="121"/>
      <c r="V1764" s="121"/>
      <c r="W1764" s="121"/>
      <c r="X1764" s="121"/>
      <c r="Y1764" s="121"/>
      <c r="Z1764" s="121"/>
      <c r="AA1764" s="121"/>
      <c r="AB1764" s="121"/>
      <c r="AC1764" s="121"/>
      <c r="AD1764" s="121"/>
    </row>
    <row r="1765" spans="4:30" ht="15">
      <c r="D1765" s="1" t="s">
        <v>792</v>
      </c>
      <c r="E1765" s="34"/>
      <c r="F1765" s="513"/>
      <c r="G1765" s="518"/>
      <c r="H1765" s="518"/>
      <c r="I1765" s="518"/>
      <c r="J1765" s="518"/>
      <c r="L1765" s="121"/>
      <c r="M1765" s="121"/>
      <c r="N1765" s="121"/>
      <c r="O1765" s="121"/>
      <c r="P1765" s="121"/>
      <c r="Q1765" s="121"/>
      <c r="R1765" s="121"/>
      <c r="S1765" s="121"/>
      <c r="T1765" s="121"/>
      <c r="U1765" s="121"/>
      <c r="V1765" s="121"/>
      <c r="W1765" s="121"/>
      <c r="X1765" s="121"/>
      <c r="Y1765" s="121"/>
      <c r="Z1765" s="121"/>
      <c r="AA1765" s="121"/>
      <c r="AB1765" s="121"/>
      <c r="AC1765" s="121"/>
      <c r="AD1765" s="121"/>
    </row>
    <row r="1766" spans="5:30" ht="15">
      <c r="E1766" s="517" t="s">
        <v>344</v>
      </c>
      <c r="F1766" s="515" t="e">
        <f>F1747/SUM($F$1747:$F$1751)</f>
        <v>#DIV/0!</v>
      </c>
      <c r="G1766" s="518"/>
      <c r="H1766" s="518"/>
      <c r="I1766" s="518"/>
      <c r="J1766" s="518"/>
      <c r="L1766" s="121"/>
      <c r="M1766" s="121"/>
      <c r="N1766" s="121"/>
      <c r="O1766" s="121"/>
      <c r="P1766" s="121"/>
      <c r="Q1766" s="121"/>
      <c r="R1766" s="121"/>
      <c r="S1766" s="121"/>
      <c r="T1766" s="121"/>
      <c r="U1766" s="121"/>
      <c r="V1766" s="121"/>
      <c r="W1766" s="121"/>
      <c r="X1766" s="121"/>
      <c r="Y1766" s="121"/>
      <c r="Z1766" s="121"/>
      <c r="AA1766" s="121"/>
      <c r="AB1766" s="121"/>
      <c r="AC1766" s="121"/>
      <c r="AD1766" s="121"/>
    </row>
    <row r="1767" spans="5:30" ht="15">
      <c r="E1767" s="517">
        <v>0.5</v>
      </c>
      <c r="F1767" s="515" t="e">
        <f>F1748/SUM($F$1747:$F$1751)</f>
        <v>#DIV/0!</v>
      </c>
      <c r="G1767" s="518"/>
      <c r="H1767" s="518"/>
      <c r="I1767" s="518"/>
      <c r="J1767" s="518"/>
      <c r="L1767" s="121"/>
      <c r="M1767" s="121"/>
      <c r="N1767" s="121"/>
      <c r="O1767" s="121"/>
      <c r="P1767" s="121"/>
      <c r="Q1767" s="121"/>
      <c r="R1767" s="121"/>
      <c r="S1767" s="121"/>
      <c r="T1767" s="121"/>
      <c r="U1767" s="121"/>
      <c r="V1767" s="121"/>
      <c r="W1767" s="121"/>
      <c r="X1767" s="121"/>
      <c r="Y1767" s="121"/>
      <c r="Z1767" s="121"/>
      <c r="AA1767" s="121"/>
      <c r="AB1767" s="121"/>
      <c r="AC1767" s="121"/>
      <c r="AD1767" s="121"/>
    </row>
    <row r="1768" spans="5:30" ht="15">
      <c r="E1768" s="517">
        <v>1</v>
      </c>
      <c r="F1768" s="515" t="e">
        <f>F1749/SUM($F$1747:$F$1751)</f>
        <v>#DIV/0!</v>
      </c>
      <c r="L1768" s="121"/>
      <c r="M1768" s="121"/>
      <c r="N1768" s="121"/>
      <c r="O1768" s="121"/>
      <c r="P1768" s="121"/>
      <c r="Q1768" s="121"/>
      <c r="R1768" s="121"/>
      <c r="S1768" s="121"/>
      <c r="T1768" s="121"/>
      <c r="U1768" s="121"/>
      <c r="V1768" s="121"/>
      <c r="W1768" s="121"/>
      <c r="X1768" s="121"/>
      <c r="Y1768" s="121"/>
      <c r="Z1768" s="121"/>
      <c r="AA1768" s="121"/>
      <c r="AB1768" s="121"/>
      <c r="AC1768" s="121"/>
      <c r="AD1768" s="121"/>
    </row>
    <row r="1769" spans="5:6" ht="15">
      <c r="E1769" s="517">
        <v>0.75</v>
      </c>
      <c r="F1769" s="515" t="e">
        <f>F1750/SUM($F$1747:$F$1751)</f>
        <v>#DIV/0!</v>
      </c>
    </row>
    <row r="1770" spans="5:6" ht="15">
      <c r="E1770" s="517">
        <v>1.5</v>
      </c>
      <c r="F1770" s="515" t="e">
        <f>F1751/SUM($F$1747:$F$1751)</f>
        <v>#DIV/0!</v>
      </c>
    </row>
    <row r="1771" spans="4:5" ht="15">
      <c r="D1771" s="1" t="s">
        <v>598</v>
      </c>
      <c r="E1771" s="34"/>
    </row>
    <row r="1772" spans="5:6" ht="15">
      <c r="E1772" s="517" t="s">
        <v>344</v>
      </c>
      <c r="F1772" s="515" t="e">
        <f>F1753/SUM($F$1753:$F$1757)</f>
        <v>#DIV/0!</v>
      </c>
    </row>
    <row r="1773" spans="5:6" ht="15">
      <c r="E1773" s="517">
        <v>0.5</v>
      </c>
      <c r="F1773" s="515" t="e">
        <f>F1754/SUM($F$1753:$F$1757)</f>
        <v>#DIV/0!</v>
      </c>
    </row>
    <row r="1774" spans="5:6" ht="15">
      <c r="E1774" s="517">
        <v>1</v>
      </c>
      <c r="F1774" s="515" t="e">
        <f>F1755/SUM($F$1753:$F$1757)</f>
        <v>#DIV/0!</v>
      </c>
    </row>
    <row r="1775" spans="5:6" ht="15">
      <c r="E1775" s="517">
        <v>0.75</v>
      </c>
      <c r="F1775" s="515" t="e">
        <f>F1756/SUM($F$1753:$F$1757)</f>
        <v>#DIV/0!</v>
      </c>
    </row>
    <row r="1776" spans="5:6" ht="15">
      <c r="E1776" s="517">
        <v>1.5</v>
      </c>
      <c r="F1776" s="515" t="e">
        <f>F1757/SUM($F$1753:$F$1757)</f>
        <v>#DIV/0!</v>
      </c>
    </row>
    <row r="1777" spans="3:30" ht="15">
      <c r="C1777" s="509" t="s">
        <v>465</v>
      </c>
      <c r="L1777" s="121"/>
      <c r="M1777" s="121"/>
      <c r="N1777" s="121"/>
      <c r="O1777" s="121"/>
      <c r="P1777" s="121"/>
      <c r="Q1777" s="121"/>
      <c r="R1777" s="121"/>
      <c r="S1777" s="121"/>
      <c r="T1777" s="121"/>
      <c r="U1777" s="121"/>
      <c r="V1777" s="121"/>
      <c r="W1777" s="121"/>
      <c r="X1777" s="121"/>
      <c r="Y1777" s="121"/>
      <c r="Z1777" s="121"/>
      <c r="AA1777" s="121"/>
      <c r="AB1777" s="121"/>
      <c r="AC1777" s="121"/>
      <c r="AD1777" s="121"/>
    </row>
    <row r="1778" spans="5:30" ht="15">
      <c r="E1778" s="1" t="s">
        <v>241</v>
      </c>
      <c r="F1778" s="1">
        <f>SUM(Input!I354:I357)</f>
        <v>0</v>
      </c>
      <c r="L1778" s="121"/>
      <c r="M1778" s="121"/>
      <c r="N1778" s="121"/>
      <c r="O1778" s="121"/>
      <c r="P1778" s="121"/>
      <c r="Q1778" s="121"/>
      <c r="R1778" s="121"/>
      <c r="S1778" s="121"/>
      <c r="T1778" s="121"/>
      <c r="U1778" s="121"/>
      <c r="V1778" s="121"/>
      <c r="W1778" s="121"/>
      <c r="X1778" s="121"/>
      <c r="Y1778" s="121"/>
      <c r="Z1778" s="121"/>
      <c r="AA1778" s="121"/>
      <c r="AB1778" s="121"/>
      <c r="AC1778" s="121"/>
      <c r="AD1778" s="121"/>
    </row>
    <row r="1779" spans="5:30" ht="15">
      <c r="E1779" s="1" t="s">
        <v>792</v>
      </c>
      <c r="F1779" s="1">
        <f>SUM(Input!I376:I379)</f>
        <v>0</v>
      </c>
      <c r="L1779" s="121"/>
      <c r="M1779" s="121"/>
      <c r="N1779" s="121"/>
      <c r="O1779" s="121"/>
      <c r="P1779" s="121"/>
      <c r="Q1779" s="121"/>
      <c r="R1779" s="121"/>
      <c r="S1779" s="121"/>
      <c r="T1779" s="121"/>
      <c r="U1779" s="121"/>
      <c r="V1779" s="121"/>
      <c r="W1779" s="121"/>
      <c r="X1779" s="121"/>
      <c r="Y1779" s="121"/>
      <c r="Z1779" s="121"/>
      <c r="AA1779" s="121"/>
      <c r="AB1779" s="121"/>
      <c r="AC1779" s="121"/>
      <c r="AD1779" s="121"/>
    </row>
    <row r="1780" spans="4:30" ht="15">
      <c r="D1780" s="1" t="s">
        <v>600</v>
      </c>
      <c r="F1780" s="1">
        <f>SUM(F1778:F1779)</f>
        <v>0</v>
      </c>
      <c r="L1780" s="121"/>
      <c r="M1780" s="121"/>
      <c r="N1780" s="121"/>
      <c r="O1780" s="121"/>
      <c r="P1780" s="121"/>
      <c r="Q1780" s="121"/>
      <c r="R1780" s="121"/>
      <c r="S1780" s="121"/>
      <c r="T1780" s="121"/>
      <c r="U1780" s="121"/>
      <c r="V1780" s="121"/>
      <c r="W1780" s="121"/>
      <c r="X1780" s="121"/>
      <c r="Y1780" s="121"/>
      <c r="Z1780" s="121"/>
      <c r="AA1780" s="121"/>
      <c r="AB1780" s="121"/>
      <c r="AC1780" s="121"/>
      <c r="AD1780" s="121"/>
    </row>
    <row r="1781" spans="4:30" ht="15">
      <c r="D1781" s="1" t="s">
        <v>219</v>
      </c>
      <c r="F1781" s="554" t="e">
        <f>F1780/SUM(F1715:F1719)</f>
        <v>#DIV/0!</v>
      </c>
      <c r="L1781" s="121"/>
      <c r="M1781" s="121"/>
      <c r="N1781" s="121"/>
      <c r="O1781" s="121"/>
      <c r="P1781" s="121"/>
      <c r="Q1781" s="121"/>
      <c r="R1781" s="121"/>
      <c r="S1781" s="121"/>
      <c r="T1781" s="121"/>
      <c r="U1781" s="121"/>
      <c r="V1781" s="121"/>
      <c r="W1781" s="121"/>
      <c r="X1781" s="121"/>
      <c r="Y1781" s="121"/>
      <c r="Z1781" s="121"/>
      <c r="AA1781" s="121"/>
      <c r="AB1781" s="121"/>
      <c r="AC1781" s="121"/>
      <c r="AD1781" s="121"/>
    </row>
    <row r="1782" spans="3:30" ht="15">
      <c r="C1782" s="509" t="s">
        <v>466</v>
      </c>
      <c r="L1782" s="121"/>
      <c r="M1782" s="121"/>
      <c r="N1782" s="121"/>
      <c r="O1782" s="121"/>
      <c r="P1782" s="121"/>
      <c r="Q1782" s="121"/>
      <c r="R1782" s="121"/>
      <c r="S1782" s="121"/>
      <c r="T1782" s="121"/>
      <c r="U1782" s="121"/>
      <c r="V1782" s="121"/>
      <c r="W1782" s="121"/>
      <c r="X1782" s="121"/>
      <c r="Y1782" s="121"/>
      <c r="Z1782" s="121"/>
      <c r="AA1782" s="121"/>
      <c r="AB1782" s="121"/>
      <c r="AC1782" s="121"/>
      <c r="AD1782" s="121"/>
    </row>
    <row r="1783" spans="5:30" ht="15">
      <c r="E1783" s="1" t="s">
        <v>681</v>
      </c>
      <c r="F1783" s="1">
        <f>SUM(Input!L354:L357)</f>
        <v>0</v>
      </c>
      <c r="L1783" s="121"/>
      <c r="M1783" s="121"/>
      <c r="N1783" s="121"/>
      <c r="O1783" s="121"/>
      <c r="P1783" s="121"/>
      <c r="Q1783" s="121"/>
      <c r="R1783" s="121"/>
      <c r="S1783" s="121"/>
      <c r="T1783" s="121"/>
      <c r="U1783" s="121"/>
      <c r="V1783" s="121"/>
      <c r="W1783" s="121"/>
      <c r="X1783" s="121"/>
      <c r="Y1783" s="121"/>
      <c r="Z1783" s="121"/>
      <c r="AA1783" s="121"/>
      <c r="AB1783" s="121"/>
      <c r="AC1783" s="121"/>
      <c r="AD1783" s="121"/>
    </row>
    <row r="1784" spans="5:30" ht="15">
      <c r="E1784" s="1" t="s">
        <v>792</v>
      </c>
      <c r="F1784" s="1">
        <f>SUM(Input!L376:L379)</f>
        <v>0</v>
      </c>
      <c r="L1784" s="121"/>
      <c r="M1784" s="121"/>
      <c r="N1784" s="121"/>
      <c r="O1784" s="121"/>
      <c r="P1784" s="121"/>
      <c r="Q1784" s="121"/>
      <c r="R1784" s="121"/>
      <c r="S1784" s="121"/>
      <c r="T1784" s="121"/>
      <c r="U1784" s="121"/>
      <c r="V1784" s="121"/>
      <c r="W1784" s="121"/>
      <c r="X1784" s="121"/>
      <c r="Y1784" s="121"/>
      <c r="Z1784" s="121"/>
      <c r="AA1784" s="121"/>
      <c r="AB1784" s="121"/>
      <c r="AC1784" s="121"/>
      <c r="AD1784" s="121"/>
    </row>
    <row r="1785" spans="4:30" ht="15">
      <c r="D1785" s="1" t="s">
        <v>220</v>
      </c>
      <c r="F1785" s="1">
        <f>SUM(F1783:F1784)</f>
        <v>0</v>
      </c>
      <c r="L1785" s="121"/>
      <c r="M1785" s="121"/>
      <c r="N1785" s="121"/>
      <c r="O1785" s="121"/>
      <c r="P1785" s="121"/>
      <c r="Q1785" s="121"/>
      <c r="R1785" s="121"/>
      <c r="S1785" s="121"/>
      <c r="T1785" s="121"/>
      <c r="U1785" s="121"/>
      <c r="V1785" s="121"/>
      <c r="W1785" s="121"/>
      <c r="X1785" s="121"/>
      <c r="Y1785" s="121"/>
      <c r="Z1785" s="121"/>
      <c r="AA1785" s="121"/>
      <c r="AB1785" s="121"/>
      <c r="AC1785" s="121"/>
      <c r="AD1785" s="121"/>
    </row>
    <row r="1786" spans="4:30" ht="15">
      <c r="D1786" s="1" t="s">
        <v>221</v>
      </c>
      <c r="F1786" s="554" t="e">
        <f>F1785/SUM(F1715:F1719)</f>
        <v>#DIV/0!</v>
      </c>
      <c r="L1786" s="121"/>
      <c r="M1786" s="121"/>
      <c r="N1786" s="121"/>
      <c r="O1786" s="121"/>
      <c r="P1786" s="121"/>
      <c r="Q1786" s="121"/>
      <c r="R1786" s="121"/>
      <c r="S1786" s="121"/>
      <c r="T1786" s="121"/>
      <c r="U1786" s="121"/>
      <c r="V1786" s="121"/>
      <c r="W1786" s="121"/>
      <c r="X1786" s="121"/>
      <c r="Y1786" s="121"/>
      <c r="Z1786" s="121"/>
      <c r="AA1786" s="121"/>
      <c r="AB1786" s="121"/>
      <c r="AC1786" s="121"/>
      <c r="AD1786" s="121"/>
    </row>
    <row r="1787" spans="6:30" ht="15">
      <c r="F1787" s="554"/>
      <c r="L1787" s="121"/>
      <c r="M1787" s="121"/>
      <c r="N1787" s="121"/>
      <c r="O1787" s="121"/>
      <c r="P1787" s="121"/>
      <c r="Q1787" s="121"/>
      <c r="R1787" s="121"/>
      <c r="S1787" s="121"/>
      <c r="T1787" s="121"/>
      <c r="U1787" s="121"/>
      <c r="V1787" s="121"/>
      <c r="W1787" s="121"/>
      <c r="X1787" s="121"/>
      <c r="Y1787" s="121"/>
      <c r="Z1787" s="121"/>
      <c r="AA1787" s="121"/>
      <c r="AB1787" s="121"/>
      <c r="AC1787" s="121"/>
      <c r="AD1787" s="121"/>
    </row>
    <row r="1788" spans="2:30" ht="15">
      <c r="B1788" s="514" t="s">
        <v>100</v>
      </c>
      <c r="E1788" s="34"/>
      <c r="L1788" s="121"/>
      <c r="M1788" s="121"/>
      <c r="N1788" s="121"/>
      <c r="O1788" s="121"/>
      <c r="P1788" s="121"/>
      <c r="Q1788" s="121"/>
      <c r="R1788" s="121"/>
      <c r="S1788" s="121"/>
      <c r="T1788" s="121"/>
      <c r="U1788" s="121"/>
      <c r="V1788" s="121"/>
      <c r="W1788" s="121"/>
      <c r="X1788" s="121"/>
      <c r="Y1788" s="121"/>
      <c r="Z1788" s="121"/>
      <c r="AA1788" s="121"/>
      <c r="AB1788" s="121"/>
      <c r="AC1788" s="121"/>
      <c r="AD1788" s="121"/>
    </row>
    <row r="1789" spans="4:30" ht="15">
      <c r="D1789" s="1" t="s">
        <v>681</v>
      </c>
      <c r="E1789" s="34"/>
      <c r="F1789" s="515" t="e">
        <f>(Input!C253+Input!C297+Input!C363)/(Input!C252+Input!C296+Input!C362)-1</f>
        <v>#DIV/0!</v>
      </c>
      <c r="G1789" s="515"/>
      <c r="H1789" s="515"/>
      <c r="I1789" s="515"/>
      <c r="L1789" s="121"/>
      <c r="M1789" s="121"/>
      <c r="N1789" s="121"/>
      <c r="O1789" s="121"/>
      <c r="P1789" s="121"/>
      <c r="Q1789" s="121"/>
      <c r="R1789" s="121"/>
      <c r="S1789" s="121"/>
      <c r="T1789" s="121"/>
      <c r="U1789" s="121"/>
      <c r="V1789" s="121"/>
      <c r="W1789" s="121"/>
      <c r="X1789" s="121"/>
      <c r="Y1789" s="121"/>
      <c r="Z1789" s="121"/>
      <c r="AA1789" s="121"/>
      <c r="AB1789" s="121"/>
      <c r="AC1789" s="121"/>
      <c r="AD1789" s="121"/>
    </row>
    <row r="1790" spans="4:30" ht="15">
      <c r="D1790" s="1" t="s">
        <v>792</v>
      </c>
      <c r="E1790" s="34"/>
      <c r="F1790" s="515" t="e">
        <f>(Input!C274+Input!C318+Input!C385)/(Input!C273+Input!C317+Input!C384)-1</f>
        <v>#DIV/0!</v>
      </c>
      <c r="G1790" s="515"/>
      <c r="H1790" s="515"/>
      <c r="I1790" s="515"/>
      <c r="L1790" s="121"/>
      <c r="M1790" s="121"/>
      <c r="N1790" s="121"/>
      <c r="O1790" s="121"/>
      <c r="P1790" s="121"/>
      <c r="Q1790" s="121"/>
      <c r="R1790" s="121"/>
      <c r="S1790" s="121"/>
      <c r="T1790" s="121"/>
      <c r="U1790" s="121"/>
      <c r="V1790" s="121"/>
      <c r="W1790" s="121"/>
      <c r="X1790" s="121"/>
      <c r="Y1790" s="121"/>
      <c r="Z1790" s="121"/>
      <c r="AA1790" s="121"/>
      <c r="AB1790" s="121"/>
      <c r="AC1790" s="121"/>
      <c r="AD1790" s="121"/>
    </row>
    <row r="1791" spans="4:30" ht="15">
      <c r="D1791" s="1" t="s">
        <v>518</v>
      </c>
      <c r="E1791" s="34"/>
      <c r="F1791" s="515" t="e">
        <f>(Input!C253+Input!C274+Input!C297+Input!C318+Input!C363+Input!C385)/(Input!C384+Input!C362+Input!C317+Input!C296+Input!C273+Input!C252)-1</f>
        <v>#DIV/0!</v>
      </c>
      <c r="G1791" s="515"/>
      <c r="H1791" s="515"/>
      <c r="I1791" s="515"/>
      <c r="L1791" s="121"/>
      <c r="M1791" s="121"/>
      <c r="N1791" s="121"/>
      <c r="O1791" s="121"/>
      <c r="P1791" s="121"/>
      <c r="Q1791" s="121"/>
      <c r="R1791" s="121"/>
      <c r="S1791" s="121"/>
      <c r="T1791" s="121"/>
      <c r="U1791" s="121"/>
      <c r="V1791" s="121"/>
      <c r="W1791" s="121"/>
      <c r="X1791" s="121"/>
      <c r="Y1791" s="121"/>
      <c r="Z1791" s="121"/>
      <c r="AA1791" s="121"/>
      <c r="AB1791" s="121"/>
      <c r="AC1791" s="121"/>
      <c r="AD1791" s="121"/>
    </row>
    <row r="1792" spans="5:30" ht="15">
      <c r="E1792" s="34"/>
      <c r="F1792" s="515"/>
      <c r="G1792" s="515"/>
      <c r="H1792" s="515"/>
      <c r="I1792" s="515"/>
      <c r="L1792" s="121"/>
      <c r="M1792" s="121"/>
      <c r="N1792" s="121"/>
      <c r="O1792" s="121"/>
      <c r="P1792" s="121"/>
      <c r="Q1792" s="121"/>
      <c r="R1792" s="121"/>
      <c r="S1792" s="121"/>
      <c r="T1792" s="121"/>
      <c r="U1792" s="121"/>
      <c r="V1792" s="121"/>
      <c r="W1792" s="121"/>
      <c r="X1792" s="121"/>
      <c r="Y1792" s="121"/>
      <c r="Z1792" s="121"/>
      <c r="AA1792" s="121"/>
      <c r="AB1792" s="121"/>
      <c r="AC1792" s="121"/>
      <c r="AD1792" s="121"/>
    </row>
    <row r="1793" spans="1:30" ht="15">
      <c r="A1793" s="569"/>
      <c r="B1793" s="568" t="s">
        <v>419</v>
      </c>
      <c r="C1793" s="569"/>
      <c r="D1793" s="569"/>
      <c r="E1793" s="570"/>
      <c r="F1793" s="571"/>
      <c r="G1793" s="571"/>
      <c r="H1793" s="571"/>
      <c r="I1793" s="571"/>
      <c r="J1793" s="569"/>
      <c r="K1793" s="569"/>
      <c r="L1793" s="121"/>
      <c r="M1793" s="121"/>
      <c r="N1793" s="121"/>
      <c r="O1793" s="121"/>
      <c r="P1793" s="121"/>
      <c r="Q1793" s="121"/>
      <c r="R1793" s="121"/>
      <c r="S1793" s="121"/>
      <c r="T1793" s="121"/>
      <c r="U1793" s="121"/>
      <c r="V1793" s="121"/>
      <c r="W1793" s="121"/>
      <c r="X1793" s="121"/>
      <c r="Y1793" s="121"/>
      <c r="Z1793" s="121"/>
      <c r="AA1793" s="121"/>
      <c r="AB1793" s="121"/>
      <c r="AC1793" s="121"/>
      <c r="AD1793" s="121"/>
    </row>
    <row r="1794" spans="3:30" ht="15">
      <c r="C1794" s="509" t="s">
        <v>263</v>
      </c>
      <c r="L1794" s="121"/>
      <c r="M1794" s="121"/>
      <c r="N1794" s="121"/>
      <c r="O1794" s="121"/>
      <c r="P1794" s="121"/>
      <c r="Q1794" s="121"/>
      <c r="R1794" s="121"/>
      <c r="S1794" s="121"/>
      <c r="T1794" s="121"/>
      <c r="U1794" s="121"/>
      <c r="V1794" s="121"/>
      <c r="W1794" s="121"/>
      <c r="X1794" s="121"/>
      <c r="Y1794" s="121"/>
      <c r="Z1794" s="121"/>
      <c r="AA1794" s="121"/>
      <c r="AB1794" s="121"/>
      <c r="AC1794" s="121"/>
      <c r="AD1794" s="121"/>
    </row>
    <row r="1795" spans="4:30" ht="15">
      <c r="D1795" s="1" t="s">
        <v>588</v>
      </c>
      <c r="L1795" s="121"/>
      <c r="M1795" s="121"/>
      <c r="N1795" s="121"/>
      <c r="O1795" s="121"/>
      <c r="P1795" s="121"/>
      <c r="Q1795" s="121"/>
      <c r="R1795" s="121"/>
      <c r="S1795" s="121"/>
      <c r="T1795" s="121"/>
      <c r="U1795" s="121"/>
      <c r="V1795" s="121"/>
      <c r="W1795" s="121"/>
      <c r="X1795" s="121"/>
      <c r="Y1795" s="121"/>
      <c r="Z1795" s="121"/>
      <c r="AA1795" s="121"/>
      <c r="AB1795" s="121"/>
      <c r="AC1795" s="121"/>
      <c r="AD1795" s="121"/>
    </row>
    <row r="1796" spans="5:30" ht="15">
      <c r="E1796" s="517" t="s">
        <v>344</v>
      </c>
      <c r="F1796" s="513">
        <f>Input!E398</f>
        <v>0</v>
      </c>
      <c r="G1796" s="513"/>
      <c r="H1796" s="513"/>
      <c r="I1796" s="513"/>
      <c r="J1796" s="513"/>
      <c r="L1796" s="121"/>
      <c r="M1796" s="121"/>
      <c r="N1796" s="121"/>
      <c r="O1796" s="121"/>
      <c r="P1796" s="121"/>
      <c r="Q1796" s="121"/>
      <c r="R1796" s="121"/>
      <c r="S1796" s="121"/>
      <c r="T1796" s="121"/>
      <c r="U1796" s="121"/>
      <c r="V1796" s="121"/>
      <c r="W1796" s="121"/>
      <c r="X1796" s="121"/>
      <c r="Y1796" s="121"/>
      <c r="Z1796" s="121"/>
      <c r="AA1796" s="121"/>
      <c r="AB1796" s="121"/>
      <c r="AC1796" s="121"/>
      <c r="AD1796" s="121"/>
    </row>
    <row r="1797" spans="5:30" ht="15">
      <c r="E1797" s="517" t="s">
        <v>210</v>
      </c>
      <c r="F1797" s="513">
        <f>Input!E399+Input!E401+Input!E400</f>
        <v>0</v>
      </c>
      <c r="G1797" s="513"/>
      <c r="H1797" s="513"/>
      <c r="I1797" s="513"/>
      <c r="J1797" s="513"/>
      <c r="L1797" s="121"/>
      <c r="M1797" s="121"/>
      <c r="N1797" s="121"/>
      <c r="O1797" s="121"/>
      <c r="P1797" s="121"/>
      <c r="Q1797" s="121"/>
      <c r="R1797" s="121"/>
      <c r="S1797" s="121"/>
      <c r="T1797" s="121"/>
      <c r="U1797" s="121"/>
      <c r="V1797" s="121"/>
      <c r="W1797" s="121"/>
      <c r="X1797" s="121"/>
      <c r="Y1797" s="121"/>
      <c r="Z1797" s="121"/>
      <c r="AA1797" s="121"/>
      <c r="AB1797" s="121"/>
      <c r="AC1797" s="121"/>
      <c r="AD1797" s="121"/>
    </row>
    <row r="1798" spans="5:30" ht="15">
      <c r="E1798" s="517" t="s">
        <v>214</v>
      </c>
      <c r="F1798" s="513">
        <f>SUM(Input!E402:E403)</f>
        <v>0</v>
      </c>
      <c r="G1798" s="513"/>
      <c r="H1798" s="513"/>
      <c r="I1798" s="513"/>
      <c r="J1798" s="513"/>
      <c r="L1798" s="121"/>
      <c r="M1798" s="121"/>
      <c r="N1798" s="121"/>
      <c r="O1798" s="121"/>
      <c r="P1798" s="121"/>
      <c r="Q1798" s="121"/>
      <c r="R1798" s="121"/>
      <c r="S1798" s="121"/>
      <c r="T1798" s="121"/>
      <c r="U1798" s="121"/>
      <c r="V1798" s="121"/>
      <c r="W1798" s="121"/>
      <c r="X1798" s="121"/>
      <c r="Y1798" s="121"/>
      <c r="Z1798" s="121"/>
      <c r="AA1798" s="121"/>
      <c r="AB1798" s="121"/>
      <c r="AC1798" s="121"/>
      <c r="AD1798" s="121"/>
    </row>
    <row r="1799" spans="5:30" ht="15">
      <c r="E1799" s="517" t="s">
        <v>680</v>
      </c>
      <c r="F1799" s="513">
        <f>Input!E407</f>
        <v>0</v>
      </c>
      <c r="G1799" s="513"/>
      <c r="H1799" s="513"/>
      <c r="I1799" s="513"/>
      <c r="J1799" s="513"/>
      <c r="L1799" s="121"/>
      <c r="M1799" s="121"/>
      <c r="N1799" s="121"/>
      <c r="O1799" s="121"/>
      <c r="P1799" s="121"/>
      <c r="Q1799" s="121"/>
      <c r="R1799" s="121"/>
      <c r="S1799" s="121"/>
      <c r="T1799" s="121"/>
      <c r="U1799" s="121"/>
      <c r="V1799" s="121"/>
      <c r="W1799" s="121"/>
      <c r="X1799" s="121"/>
      <c r="Y1799" s="121"/>
      <c r="Z1799" s="121"/>
      <c r="AA1799" s="121"/>
      <c r="AB1799" s="121"/>
      <c r="AC1799" s="121"/>
      <c r="AD1799" s="121"/>
    </row>
    <row r="1800" spans="5:30" ht="15">
      <c r="E1800" s="517" t="s">
        <v>668</v>
      </c>
      <c r="F1800" s="513">
        <f>Input!E404</f>
        <v>0</v>
      </c>
      <c r="G1800" s="513"/>
      <c r="H1800" s="513"/>
      <c r="I1800" s="513"/>
      <c r="J1800" s="513"/>
      <c r="L1800" s="121"/>
      <c r="M1800" s="121"/>
      <c r="N1800" s="121"/>
      <c r="O1800" s="121"/>
      <c r="P1800" s="121"/>
      <c r="Q1800" s="121"/>
      <c r="R1800" s="121"/>
      <c r="S1800" s="121"/>
      <c r="T1800" s="121"/>
      <c r="U1800" s="121"/>
      <c r="V1800" s="121"/>
      <c r="W1800" s="121"/>
      <c r="X1800" s="121"/>
      <c r="Y1800" s="121"/>
      <c r="Z1800" s="121"/>
      <c r="AA1800" s="121"/>
      <c r="AB1800" s="121"/>
      <c r="AC1800" s="121"/>
      <c r="AD1800" s="121"/>
    </row>
    <row r="1801" spans="5:30" ht="15">
      <c r="E1801" s="34" t="s">
        <v>345</v>
      </c>
      <c r="F1801" s="513">
        <f>Input!E408+Input!E406+Input!E405</f>
        <v>0</v>
      </c>
      <c r="G1801" s="513"/>
      <c r="H1801" s="513"/>
      <c r="I1801" s="513"/>
      <c r="J1801" s="513"/>
      <c r="L1801" s="121"/>
      <c r="M1801" s="121"/>
      <c r="N1801" s="121"/>
      <c r="O1801" s="121"/>
      <c r="P1801" s="121"/>
      <c r="Q1801" s="121"/>
      <c r="R1801" s="121"/>
      <c r="S1801" s="121"/>
      <c r="T1801" s="121"/>
      <c r="U1801" s="121"/>
      <c r="V1801" s="121"/>
      <c r="W1801" s="121"/>
      <c r="X1801" s="121"/>
      <c r="Y1801" s="121"/>
      <c r="Z1801" s="121"/>
      <c r="AA1801" s="121"/>
      <c r="AB1801" s="121"/>
      <c r="AC1801" s="121"/>
      <c r="AD1801" s="121"/>
    </row>
    <row r="1802" spans="4:30" ht="15">
      <c r="D1802" s="1" t="s">
        <v>589</v>
      </c>
      <c r="E1802" s="34"/>
      <c r="L1802" s="121"/>
      <c r="M1802" s="121"/>
      <c r="N1802" s="121"/>
      <c r="O1802" s="121"/>
      <c r="P1802" s="121"/>
      <c r="Q1802" s="121"/>
      <c r="R1802" s="121"/>
      <c r="S1802" s="121"/>
      <c r="T1802" s="121"/>
      <c r="U1802" s="121"/>
      <c r="V1802" s="121"/>
      <c r="W1802" s="121"/>
      <c r="X1802" s="121"/>
      <c r="Y1802" s="121"/>
      <c r="Z1802" s="121"/>
      <c r="AA1802" s="121"/>
      <c r="AB1802" s="121"/>
      <c r="AC1802" s="121"/>
      <c r="AD1802" s="121"/>
    </row>
    <row r="1803" spans="5:30" ht="15">
      <c r="E1803" s="517" t="s">
        <v>344</v>
      </c>
      <c r="F1803" s="513">
        <f>Input!E426</f>
        <v>0</v>
      </c>
      <c r="G1803" s="513"/>
      <c r="H1803" s="513"/>
      <c r="I1803" s="513"/>
      <c r="J1803" s="513"/>
      <c r="L1803" s="121"/>
      <c r="M1803" s="121"/>
      <c r="N1803" s="121"/>
      <c r="O1803" s="121"/>
      <c r="P1803" s="121"/>
      <c r="Q1803" s="121"/>
      <c r="R1803" s="121"/>
      <c r="S1803" s="121"/>
      <c r="T1803" s="121"/>
      <c r="U1803" s="121"/>
      <c r="V1803" s="121"/>
      <c r="W1803" s="121"/>
      <c r="X1803" s="121"/>
      <c r="Y1803" s="121"/>
      <c r="Z1803" s="121"/>
      <c r="AA1803" s="121"/>
      <c r="AB1803" s="121"/>
      <c r="AC1803" s="121"/>
      <c r="AD1803" s="121"/>
    </row>
    <row r="1804" spans="5:30" ht="15">
      <c r="E1804" s="517" t="s">
        <v>210</v>
      </c>
      <c r="F1804" s="513">
        <f>SUM(Input!E427:E429)</f>
        <v>0</v>
      </c>
      <c r="G1804" s="513"/>
      <c r="H1804" s="513"/>
      <c r="I1804" s="513"/>
      <c r="J1804" s="513"/>
      <c r="L1804" s="121"/>
      <c r="M1804" s="121"/>
      <c r="N1804" s="121"/>
      <c r="O1804" s="121"/>
      <c r="P1804" s="121"/>
      <c r="Q1804" s="121"/>
      <c r="R1804" s="121"/>
      <c r="S1804" s="121"/>
      <c r="T1804" s="121"/>
      <c r="U1804" s="121"/>
      <c r="V1804" s="121"/>
      <c r="W1804" s="121"/>
      <c r="X1804" s="121"/>
      <c r="Y1804" s="121"/>
      <c r="Z1804" s="121"/>
      <c r="AA1804" s="121"/>
      <c r="AB1804" s="121"/>
      <c r="AC1804" s="121"/>
      <c r="AD1804" s="121"/>
    </row>
    <row r="1805" spans="5:30" ht="15">
      <c r="E1805" s="517" t="s">
        <v>214</v>
      </c>
      <c r="F1805" s="513">
        <f>SUM(Input!E431,Input!E430)</f>
        <v>0</v>
      </c>
      <c r="G1805" s="513"/>
      <c r="H1805" s="513"/>
      <c r="I1805" s="513"/>
      <c r="J1805" s="513"/>
      <c r="L1805" s="121"/>
      <c r="M1805" s="121"/>
      <c r="N1805" s="121"/>
      <c r="O1805" s="121"/>
      <c r="P1805" s="121"/>
      <c r="Q1805" s="121"/>
      <c r="R1805" s="121"/>
      <c r="S1805" s="121"/>
      <c r="T1805" s="121"/>
      <c r="U1805" s="121"/>
      <c r="V1805" s="121"/>
      <c r="W1805" s="121"/>
      <c r="X1805" s="121"/>
      <c r="Y1805" s="121"/>
      <c r="Z1805" s="121"/>
      <c r="AA1805" s="121"/>
      <c r="AB1805" s="121"/>
      <c r="AC1805" s="121"/>
      <c r="AD1805" s="121"/>
    </row>
    <row r="1806" spans="5:30" ht="15">
      <c r="E1806" s="517" t="s">
        <v>680</v>
      </c>
      <c r="F1806" s="513">
        <f>SUM(Input!E435)</f>
        <v>0</v>
      </c>
      <c r="G1806" s="513"/>
      <c r="H1806" s="513"/>
      <c r="I1806" s="513"/>
      <c r="J1806" s="513"/>
      <c r="L1806" s="121"/>
      <c r="M1806" s="121"/>
      <c r="N1806" s="121"/>
      <c r="O1806" s="121"/>
      <c r="P1806" s="121"/>
      <c r="Q1806" s="121"/>
      <c r="R1806" s="121"/>
      <c r="S1806" s="121"/>
      <c r="T1806" s="121"/>
      <c r="U1806" s="121"/>
      <c r="V1806" s="121"/>
      <c r="W1806" s="121"/>
      <c r="X1806" s="121"/>
      <c r="Y1806" s="121"/>
      <c r="Z1806" s="121"/>
      <c r="AA1806" s="121"/>
      <c r="AB1806" s="121"/>
      <c r="AC1806" s="121"/>
      <c r="AD1806" s="121"/>
    </row>
    <row r="1807" spans="5:30" ht="15">
      <c r="E1807" s="517" t="s">
        <v>668</v>
      </c>
      <c r="F1807" s="513">
        <f>Input!E432</f>
        <v>0</v>
      </c>
      <c r="G1807" s="513"/>
      <c r="H1807" s="513"/>
      <c r="I1807" s="513"/>
      <c r="J1807" s="513"/>
      <c r="L1807" s="121"/>
      <c r="M1807" s="121"/>
      <c r="N1807" s="121"/>
      <c r="O1807" s="121"/>
      <c r="P1807" s="121"/>
      <c r="Q1807" s="121"/>
      <c r="R1807" s="121"/>
      <c r="S1807" s="121"/>
      <c r="T1807" s="121"/>
      <c r="U1807" s="121"/>
      <c r="V1807" s="121"/>
      <c r="W1807" s="121"/>
      <c r="X1807" s="121"/>
      <c r="Y1807" s="121"/>
      <c r="Z1807" s="121"/>
      <c r="AA1807" s="121"/>
      <c r="AB1807" s="121"/>
      <c r="AC1807" s="121"/>
      <c r="AD1807" s="121"/>
    </row>
    <row r="1808" spans="5:30" ht="15">
      <c r="E1808" s="34" t="s">
        <v>345</v>
      </c>
      <c r="F1808" s="513">
        <f>Input!E436+Input!E434+Input!E433</f>
        <v>0</v>
      </c>
      <c r="G1808" s="513"/>
      <c r="H1808" s="513"/>
      <c r="I1808" s="513"/>
      <c r="J1808" s="513"/>
      <c r="L1808" s="121"/>
      <c r="M1808" s="121"/>
      <c r="N1808" s="121"/>
      <c r="O1808" s="121"/>
      <c r="P1808" s="121"/>
      <c r="Q1808" s="121"/>
      <c r="R1808" s="121"/>
      <c r="S1808" s="121"/>
      <c r="T1808" s="121"/>
      <c r="U1808" s="121"/>
      <c r="V1808" s="121"/>
      <c r="W1808" s="121"/>
      <c r="X1808" s="121"/>
      <c r="Y1808" s="121"/>
      <c r="Z1808" s="121"/>
      <c r="AA1808" s="121"/>
      <c r="AB1808" s="121"/>
      <c r="AC1808" s="121"/>
      <c r="AD1808" s="121"/>
    </row>
    <row r="1809" spans="4:30" ht="15">
      <c r="D1809" s="1" t="s">
        <v>264</v>
      </c>
      <c r="E1809" s="34"/>
      <c r="L1809" s="121"/>
      <c r="M1809" s="121"/>
      <c r="N1809" s="121"/>
      <c r="O1809" s="121"/>
      <c r="P1809" s="121"/>
      <c r="Q1809" s="121"/>
      <c r="R1809" s="121"/>
      <c r="S1809" s="121"/>
      <c r="T1809" s="121"/>
      <c r="U1809" s="121"/>
      <c r="V1809" s="121"/>
      <c r="W1809" s="121"/>
      <c r="X1809" s="121"/>
      <c r="Y1809" s="121"/>
      <c r="Z1809" s="121"/>
      <c r="AA1809" s="121"/>
      <c r="AB1809" s="121"/>
      <c r="AC1809" s="121"/>
      <c r="AD1809" s="121"/>
    </row>
    <row r="1810" spans="5:30" ht="15">
      <c r="E1810" s="517" t="s">
        <v>344</v>
      </c>
      <c r="F1810" s="513">
        <f>SUM(Input!I452:I454)</f>
        <v>0</v>
      </c>
      <c r="G1810" s="513"/>
      <c r="H1810" s="513"/>
      <c r="I1810" s="513"/>
      <c r="J1810" s="513"/>
      <c r="L1810" s="121"/>
      <c r="M1810" s="121"/>
      <c r="N1810" s="121"/>
      <c r="O1810" s="121"/>
      <c r="P1810" s="121"/>
      <c r="Q1810" s="121"/>
      <c r="R1810" s="121"/>
      <c r="S1810" s="121"/>
      <c r="T1810" s="121"/>
      <c r="U1810" s="121"/>
      <c r="V1810" s="121"/>
      <c r="W1810" s="121"/>
      <c r="X1810" s="121"/>
      <c r="Y1810" s="121"/>
      <c r="Z1810" s="121"/>
      <c r="AA1810" s="121"/>
      <c r="AB1810" s="121"/>
      <c r="AC1810" s="121"/>
      <c r="AD1810" s="121"/>
    </row>
    <row r="1811" spans="5:30" ht="15">
      <c r="E1811" s="517" t="s">
        <v>210</v>
      </c>
      <c r="F1811" s="513">
        <f>Input!I456+Input!I455</f>
        <v>0</v>
      </c>
      <c r="G1811" s="513"/>
      <c r="H1811" s="513"/>
      <c r="I1811" s="513"/>
      <c r="J1811" s="513"/>
      <c r="L1811" s="121"/>
      <c r="M1811" s="121"/>
      <c r="N1811" s="121"/>
      <c r="O1811" s="121"/>
      <c r="P1811" s="121"/>
      <c r="Q1811" s="121"/>
      <c r="R1811" s="121"/>
      <c r="S1811" s="121"/>
      <c r="T1811" s="121"/>
      <c r="U1811" s="121"/>
      <c r="V1811" s="121"/>
      <c r="W1811" s="121"/>
      <c r="X1811" s="121"/>
      <c r="Y1811" s="121"/>
      <c r="Z1811" s="121"/>
      <c r="AA1811" s="121"/>
      <c r="AB1811" s="121"/>
      <c r="AC1811" s="121"/>
      <c r="AD1811" s="121"/>
    </row>
    <row r="1812" spans="5:30" ht="15">
      <c r="E1812" s="517" t="s">
        <v>214</v>
      </c>
      <c r="F1812" s="513">
        <f>SUM(Input!I457)</f>
        <v>0</v>
      </c>
      <c r="G1812" s="513"/>
      <c r="H1812" s="513"/>
      <c r="I1812" s="513"/>
      <c r="J1812" s="513"/>
      <c r="L1812" s="121"/>
      <c r="M1812" s="121"/>
      <c r="N1812" s="121"/>
      <c r="O1812" s="121"/>
      <c r="P1812" s="121"/>
      <c r="Q1812" s="121"/>
      <c r="R1812" s="121"/>
      <c r="S1812" s="121"/>
      <c r="T1812" s="121"/>
      <c r="U1812" s="121"/>
      <c r="V1812" s="121"/>
      <c r="W1812" s="121"/>
      <c r="X1812" s="121"/>
      <c r="Y1812" s="121"/>
      <c r="Z1812" s="121"/>
      <c r="AA1812" s="121"/>
      <c r="AB1812" s="121"/>
      <c r="AC1812" s="121"/>
      <c r="AD1812" s="121"/>
    </row>
    <row r="1813" spans="5:30" ht="15">
      <c r="E1813" s="517" t="s">
        <v>680</v>
      </c>
      <c r="F1813" s="513">
        <f>Input!I459</f>
        <v>0</v>
      </c>
      <c r="G1813" s="513"/>
      <c r="H1813" s="513"/>
      <c r="I1813" s="513"/>
      <c r="J1813" s="513"/>
      <c r="L1813" s="121"/>
      <c r="M1813" s="121"/>
      <c r="N1813" s="121"/>
      <c r="O1813" s="121"/>
      <c r="P1813" s="121"/>
      <c r="Q1813" s="121"/>
      <c r="R1813" s="121"/>
      <c r="S1813" s="121"/>
      <c r="T1813" s="121"/>
      <c r="U1813" s="121"/>
      <c r="V1813" s="121"/>
      <c r="W1813" s="121"/>
      <c r="X1813" s="121"/>
      <c r="Y1813" s="121"/>
      <c r="Z1813" s="121"/>
      <c r="AA1813" s="121"/>
      <c r="AB1813" s="121"/>
      <c r="AC1813" s="121"/>
      <c r="AD1813" s="121"/>
    </row>
    <row r="1814" spans="5:30" ht="15">
      <c r="E1814" s="517" t="s">
        <v>668</v>
      </c>
      <c r="F1814" s="513">
        <f>Input!I458</f>
        <v>0</v>
      </c>
      <c r="G1814" s="513"/>
      <c r="H1814" s="513"/>
      <c r="I1814" s="513"/>
      <c r="J1814" s="513"/>
      <c r="L1814" s="121"/>
      <c r="M1814" s="121"/>
      <c r="N1814" s="121"/>
      <c r="O1814" s="121"/>
      <c r="P1814" s="121"/>
      <c r="Q1814" s="121"/>
      <c r="R1814" s="121"/>
      <c r="S1814" s="121"/>
      <c r="T1814" s="121"/>
      <c r="U1814" s="121"/>
      <c r="V1814" s="121"/>
      <c r="W1814" s="121"/>
      <c r="X1814" s="121"/>
      <c r="Y1814" s="121"/>
      <c r="Z1814" s="121"/>
      <c r="AA1814" s="121"/>
      <c r="AB1814" s="121"/>
      <c r="AC1814" s="121"/>
      <c r="AD1814" s="121"/>
    </row>
    <row r="1815" spans="5:30" ht="15">
      <c r="E1815" s="34" t="s">
        <v>345</v>
      </c>
      <c r="F1815" s="513">
        <f>Input!I460</f>
        <v>0</v>
      </c>
      <c r="G1815" s="513"/>
      <c r="H1815" s="513"/>
      <c r="I1815" s="513"/>
      <c r="J1815" s="513"/>
      <c r="L1815" s="121"/>
      <c r="M1815" s="121"/>
      <c r="N1815" s="121"/>
      <c r="O1815" s="121"/>
      <c r="P1815" s="121"/>
      <c r="Q1815" s="121"/>
      <c r="R1815" s="121"/>
      <c r="S1815" s="121"/>
      <c r="T1815" s="121"/>
      <c r="U1815" s="121"/>
      <c r="V1815" s="121"/>
      <c r="W1815" s="121"/>
      <c r="X1815" s="121"/>
      <c r="Y1815" s="121"/>
      <c r="Z1815" s="121"/>
      <c r="AA1815" s="121"/>
      <c r="AB1815" s="121"/>
      <c r="AC1815" s="121"/>
      <c r="AD1815" s="121"/>
    </row>
    <row r="1816" spans="4:30" ht="15">
      <c r="D1816" s="1" t="s">
        <v>590</v>
      </c>
      <c r="E1816" s="34"/>
      <c r="L1816" s="121"/>
      <c r="M1816" s="121"/>
      <c r="N1816" s="121"/>
      <c r="O1816" s="121"/>
      <c r="P1816" s="121"/>
      <c r="Q1816" s="121"/>
      <c r="R1816" s="121"/>
      <c r="S1816" s="121"/>
      <c r="T1816" s="121"/>
      <c r="U1816" s="121"/>
      <c r="V1816" s="121"/>
      <c r="W1816" s="121"/>
      <c r="X1816" s="121"/>
      <c r="Y1816" s="121"/>
      <c r="Z1816" s="121"/>
      <c r="AA1816" s="121"/>
      <c r="AB1816" s="121"/>
      <c r="AC1816" s="121"/>
      <c r="AD1816" s="121"/>
    </row>
    <row r="1817" spans="5:30" ht="15">
      <c r="E1817" s="517" t="s">
        <v>344</v>
      </c>
      <c r="F1817" s="513" t="e">
        <f>SUM(Input!#REF!)</f>
        <v>#REF!</v>
      </c>
      <c r="G1817" s="513"/>
      <c r="H1817" s="513"/>
      <c r="I1817" s="513"/>
      <c r="J1817" s="513"/>
      <c r="L1817" s="121"/>
      <c r="M1817" s="121"/>
      <c r="N1817" s="121"/>
      <c r="O1817" s="121"/>
      <c r="P1817" s="121"/>
      <c r="Q1817" s="121"/>
      <c r="R1817" s="121"/>
      <c r="S1817" s="121"/>
      <c r="T1817" s="121"/>
      <c r="U1817" s="121"/>
      <c r="V1817" s="121"/>
      <c r="W1817" s="121"/>
      <c r="X1817" s="121"/>
      <c r="Y1817" s="121"/>
      <c r="Z1817" s="121"/>
      <c r="AA1817" s="121"/>
      <c r="AB1817" s="121"/>
      <c r="AC1817" s="121"/>
      <c r="AD1817" s="121"/>
    </row>
    <row r="1818" spans="5:30" ht="15">
      <c r="E1818" s="517" t="s">
        <v>210</v>
      </c>
      <c r="F1818" s="513" t="e">
        <f>Input!#REF!+Input!#REF!</f>
        <v>#REF!</v>
      </c>
      <c r="G1818" s="513"/>
      <c r="H1818" s="513"/>
      <c r="I1818" s="513"/>
      <c r="J1818" s="513"/>
      <c r="L1818" s="121"/>
      <c r="M1818" s="121"/>
      <c r="N1818" s="121"/>
      <c r="O1818" s="121"/>
      <c r="P1818" s="121"/>
      <c r="Q1818" s="121"/>
      <c r="R1818" s="121"/>
      <c r="S1818" s="121"/>
      <c r="T1818" s="121"/>
      <c r="U1818" s="121"/>
      <c r="V1818" s="121"/>
      <c r="W1818" s="121"/>
      <c r="X1818" s="121"/>
      <c r="Y1818" s="121"/>
      <c r="Z1818" s="121"/>
      <c r="AA1818" s="121"/>
      <c r="AB1818" s="121"/>
      <c r="AC1818" s="121"/>
      <c r="AD1818" s="121"/>
    </row>
    <row r="1819" spans="5:30" ht="15">
      <c r="E1819" s="517" t="s">
        <v>214</v>
      </c>
      <c r="F1819" s="513" t="e">
        <f>SUM(Input!#REF!)</f>
        <v>#REF!</v>
      </c>
      <c r="G1819" s="513"/>
      <c r="H1819" s="513"/>
      <c r="I1819" s="513"/>
      <c r="J1819" s="513"/>
      <c r="L1819" s="121"/>
      <c r="M1819" s="121"/>
      <c r="N1819" s="121"/>
      <c r="O1819" s="121"/>
      <c r="P1819" s="121"/>
      <c r="Q1819" s="121"/>
      <c r="R1819" s="121"/>
      <c r="S1819" s="121"/>
      <c r="T1819" s="121"/>
      <c r="U1819" s="121"/>
      <c r="V1819" s="121"/>
      <c r="W1819" s="121"/>
      <c r="X1819" s="121"/>
      <c r="Y1819" s="121"/>
      <c r="Z1819" s="121"/>
      <c r="AA1819" s="121"/>
      <c r="AB1819" s="121"/>
      <c r="AC1819" s="121"/>
      <c r="AD1819" s="121"/>
    </row>
    <row r="1820" spans="5:30" ht="15">
      <c r="E1820" s="517" t="s">
        <v>680</v>
      </c>
      <c r="F1820" s="513" t="e">
        <f>Input!#REF!</f>
        <v>#REF!</v>
      </c>
      <c r="G1820" s="513"/>
      <c r="H1820" s="513"/>
      <c r="I1820" s="513"/>
      <c r="J1820" s="513"/>
      <c r="L1820" s="121"/>
      <c r="M1820" s="121"/>
      <c r="N1820" s="121"/>
      <c r="O1820" s="121"/>
      <c r="P1820" s="121"/>
      <c r="Q1820" s="121"/>
      <c r="R1820" s="121"/>
      <c r="S1820" s="121"/>
      <c r="T1820" s="121"/>
      <c r="U1820" s="121"/>
      <c r="V1820" s="121"/>
      <c r="W1820" s="121"/>
      <c r="X1820" s="121"/>
      <c r="Y1820" s="121"/>
      <c r="Z1820" s="121"/>
      <c r="AA1820" s="121"/>
      <c r="AB1820" s="121"/>
      <c r="AC1820" s="121"/>
      <c r="AD1820" s="121"/>
    </row>
    <row r="1821" spans="5:30" ht="15">
      <c r="E1821" s="517" t="s">
        <v>668</v>
      </c>
      <c r="F1821" s="513" t="e">
        <f>Input!#REF!</f>
        <v>#REF!</v>
      </c>
      <c r="G1821" s="513"/>
      <c r="H1821" s="513"/>
      <c r="I1821" s="513"/>
      <c r="J1821" s="513"/>
      <c r="L1821" s="121"/>
      <c r="M1821" s="121"/>
      <c r="N1821" s="121"/>
      <c r="O1821" s="121"/>
      <c r="P1821" s="121"/>
      <c r="Q1821" s="121"/>
      <c r="R1821" s="121"/>
      <c r="S1821" s="121"/>
      <c r="T1821" s="121"/>
      <c r="U1821" s="121"/>
      <c r="V1821" s="121"/>
      <c r="W1821" s="121"/>
      <c r="X1821" s="121"/>
      <c r="Y1821" s="121"/>
      <c r="Z1821" s="121"/>
      <c r="AA1821" s="121"/>
      <c r="AB1821" s="121"/>
      <c r="AC1821" s="121"/>
      <c r="AD1821" s="121"/>
    </row>
    <row r="1822" spans="5:30" ht="15">
      <c r="E1822" s="34" t="s">
        <v>345</v>
      </c>
      <c r="F1822" s="513" t="e">
        <f>Input!#REF!</f>
        <v>#REF!</v>
      </c>
      <c r="G1822" s="513"/>
      <c r="H1822" s="513"/>
      <c r="I1822" s="513"/>
      <c r="J1822" s="513"/>
      <c r="L1822" s="121"/>
      <c r="M1822" s="121"/>
      <c r="N1822" s="121"/>
      <c r="O1822" s="121"/>
      <c r="P1822" s="121"/>
      <c r="Q1822" s="121"/>
      <c r="R1822" s="121"/>
      <c r="S1822" s="121"/>
      <c r="T1822" s="121"/>
      <c r="U1822" s="121"/>
      <c r="V1822" s="121"/>
      <c r="W1822" s="121"/>
      <c r="X1822" s="121"/>
      <c r="Y1822" s="121"/>
      <c r="Z1822" s="121"/>
      <c r="AA1822" s="121"/>
      <c r="AB1822" s="121"/>
      <c r="AC1822" s="121"/>
      <c r="AD1822" s="121"/>
    </row>
    <row r="1823" spans="4:30" ht="15">
      <c r="D1823" s="1" t="s">
        <v>591</v>
      </c>
      <c r="E1823" s="34"/>
      <c r="L1823" s="121"/>
      <c r="M1823" s="121"/>
      <c r="N1823" s="121"/>
      <c r="O1823" s="121"/>
      <c r="P1823" s="121"/>
      <c r="Q1823" s="121"/>
      <c r="R1823" s="121"/>
      <c r="S1823" s="121"/>
      <c r="T1823" s="121"/>
      <c r="U1823" s="121"/>
      <c r="V1823" s="121"/>
      <c r="W1823" s="121"/>
      <c r="X1823" s="121"/>
      <c r="Y1823" s="121"/>
      <c r="Z1823" s="121"/>
      <c r="AA1823" s="121"/>
      <c r="AB1823" s="121"/>
      <c r="AC1823" s="121"/>
      <c r="AD1823" s="121"/>
    </row>
    <row r="1824" spans="5:30" ht="15">
      <c r="E1824" s="517" t="s">
        <v>344</v>
      </c>
      <c r="F1824" s="518">
        <f aca="true" t="shared" si="46" ref="F1824:F1829">F1796+F1803</f>
        <v>0</v>
      </c>
      <c r="G1824" s="518"/>
      <c r="H1824" s="518"/>
      <c r="I1824" s="518"/>
      <c r="J1824" s="518"/>
      <c r="L1824" s="121"/>
      <c r="M1824" s="121"/>
      <c r="N1824" s="121"/>
      <c r="O1824" s="121"/>
      <c r="P1824" s="121"/>
      <c r="Q1824" s="121"/>
      <c r="R1824" s="121"/>
      <c r="S1824" s="121"/>
      <c r="T1824" s="121"/>
      <c r="U1824" s="121"/>
      <c r="V1824" s="121"/>
      <c r="W1824" s="121"/>
      <c r="X1824" s="121"/>
      <c r="Y1824" s="121"/>
      <c r="Z1824" s="121"/>
      <c r="AA1824" s="121"/>
      <c r="AB1824" s="121"/>
      <c r="AC1824" s="121"/>
      <c r="AD1824" s="121"/>
    </row>
    <row r="1825" spans="5:30" ht="15">
      <c r="E1825" s="517" t="s">
        <v>210</v>
      </c>
      <c r="F1825" s="518">
        <f t="shared" si="46"/>
        <v>0</v>
      </c>
      <c r="G1825" s="518"/>
      <c r="H1825" s="518"/>
      <c r="I1825" s="518"/>
      <c r="J1825" s="518"/>
      <c r="L1825" s="121"/>
      <c r="M1825" s="121"/>
      <c r="N1825" s="121"/>
      <c r="O1825" s="121"/>
      <c r="P1825" s="121"/>
      <c r="Q1825" s="121"/>
      <c r="R1825" s="121"/>
      <c r="S1825" s="121"/>
      <c r="T1825" s="121"/>
      <c r="U1825" s="121"/>
      <c r="V1825" s="121"/>
      <c r="W1825" s="121"/>
      <c r="X1825" s="121"/>
      <c r="Y1825" s="121"/>
      <c r="Z1825" s="121"/>
      <c r="AA1825" s="121"/>
      <c r="AB1825" s="121"/>
      <c r="AC1825" s="121"/>
      <c r="AD1825" s="121"/>
    </row>
    <row r="1826" spans="5:30" ht="15">
      <c r="E1826" s="517" t="s">
        <v>214</v>
      </c>
      <c r="F1826" s="518">
        <f t="shared" si="46"/>
        <v>0</v>
      </c>
      <c r="G1826" s="518"/>
      <c r="H1826" s="518"/>
      <c r="I1826" s="518"/>
      <c r="J1826" s="518"/>
      <c r="L1826" s="121"/>
      <c r="M1826" s="121"/>
      <c r="N1826" s="121"/>
      <c r="O1826" s="121"/>
      <c r="P1826" s="121"/>
      <c r="Q1826" s="121"/>
      <c r="R1826" s="121"/>
      <c r="S1826" s="121"/>
      <c r="T1826" s="121"/>
      <c r="U1826" s="121"/>
      <c r="V1826" s="121"/>
      <c r="W1826" s="121"/>
      <c r="X1826" s="121"/>
      <c r="Y1826" s="121"/>
      <c r="Z1826" s="121"/>
      <c r="AA1826" s="121"/>
      <c r="AB1826" s="121"/>
      <c r="AC1826" s="121"/>
      <c r="AD1826" s="121"/>
    </row>
    <row r="1827" spans="5:30" ht="15">
      <c r="E1827" s="517" t="s">
        <v>680</v>
      </c>
      <c r="F1827" s="518">
        <f t="shared" si="46"/>
        <v>0</v>
      </c>
      <c r="G1827" s="518"/>
      <c r="H1827" s="518"/>
      <c r="I1827" s="518"/>
      <c r="J1827" s="518"/>
      <c r="L1827" s="121"/>
      <c r="M1827" s="121"/>
      <c r="N1827" s="121"/>
      <c r="O1827" s="121"/>
      <c r="P1827" s="121"/>
      <c r="Q1827" s="121"/>
      <c r="R1827" s="121"/>
      <c r="S1827" s="121"/>
      <c r="T1827" s="121"/>
      <c r="U1827" s="121"/>
      <c r="V1827" s="121"/>
      <c r="W1827" s="121"/>
      <c r="X1827" s="121"/>
      <c r="Y1827" s="121"/>
      <c r="Z1827" s="121"/>
      <c r="AA1827" s="121"/>
      <c r="AB1827" s="121"/>
      <c r="AC1827" s="121"/>
      <c r="AD1827" s="121"/>
    </row>
    <row r="1828" spans="5:30" ht="15">
      <c r="E1828" s="517" t="s">
        <v>668</v>
      </c>
      <c r="F1828" s="518">
        <f t="shared" si="46"/>
        <v>0</v>
      </c>
      <c r="G1828" s="518"/>
      <c r="H1828" s="518"/>
      <c r="I1828" s="518"/>
      <c r="J1828" s="518"/>
      <c r="L1828" s="121"/>
      <c r="M1828" s="121"/>
      <c r="N1828" s="121"/>
      <c r="O1828" s="121"/>
      <c r="P1828" s="121"/>
      <c r="Q1828" s="121"/>
      <c r="R1828" s="121"/>
      <c r="S1828" s="121"/>
      <c r="T1828" s="121"/>
      <c r="U1828" s="121"/>
      <c r="V1828" s="121"/>
      <c r="W1828" s="121"/>
      <c r="X1828" s="121"/>
      <c r="Y1828" s="121"/>
      <c r="Z1828" s="121"/>
      <c r="AA1828" s="121"/>
      <c r="AB1828" s="121"/>
      <c r="AC1828" s="121"/>
      <c r="AD1828" s="121"/>
    </row>
    <row r="1829" spans="5:30" ht="15">
      <c r="E1829" s="34" t="s">
        <v>345</v>
      </c>
      <c r="F1829" s="518">
        <f t="shared" si="46"/>
        <v>0</v>
      </c>
      <c r="G1829" s="518"/>
      <c r="H1829" s="518"/>
      <c r="I1829" s="518"/>
      <c r="J1829" s="518"/>
      <c r="L1829" s="121"/>
      <c r="M1829" s="121"/>
      <c r="N1829" s="121"/>
      <c r="O1829" s="121"/>
      <c r="P1829" s="121"/>
      <c r="Q1829" s="121"/>
      <c r="R1829" s="121"/>
      <c r="S1829" s="121"/>
      <c r="T1829" s="121"/>
      <c r="U1829" s="121"/>
      <c r="V1829" s="121"/>
      <c r="W1829" s="121"/>
      <c r="X1829" s="121"/>
      <c r="Y1829" s="121"/>
      <c r="Z1829" s="121"/>
      <c r="AA1829" s="121"/>
      <c r="AB1829" s="121"/>
      <c r="AC1829" s="121"/>
      <c r="AD1829" s="121"/>
    </row>
    <row r="1830" spans="4:30" ht="15">
      <c r="D1830" s="1" t="s">
        <v>592</v>
      </c>
      <c r="E1830" s="34"/>
      <c r="F1830" s="513"/>
      <c r="G1830" s="513"/>
      <c r="H1830" s="513"/>
      <c r="I1830" s="513"/>
      <c r="J1830" s="513"/>
      <c r="L1830" s="121"/>
      <c r="M1830" s="121"/>
      <c r="N1830" s="121"/>
      <c r="O1830" s="121"/>
      <c r="P1830" s="121"/>
      <c r="Q1830" s="121"/>
      <c r="R1830" s="121"/>
      <c r="S1830" s="121"/>
      <c r="T1830" s="121"/>
      <c r="U1830" s="121"/>
      <c r="V1830" s="121"/>
      <c r="W1830" s="121"/>
      <c r="X1830" s="121"/>
      <c r="Y1830" s="121"/>
      <c r="Z1830" s="121"/>
      <c r="AA1830" s="121"/>
      <c r="AB1830" s="121"/>
      <c r="AC1830" s="121"/>
      <c r="AD1830" s="121"/>
    </row>
    <row r="1831" spans="5:30" ht="15">
      <c r="E1831" s="517" t="s">
        <v>344</v>
      </c>
      <c r="F1831" s="513" t="e">
        <f aca="true" t="shared" si="47" ref="F1831:F1836">F1810+F1817+F1803+F1796</f>
        <v>#REF!</v>
      </c>
      <c r="G1831" s="513"/>
      <c r="H1831" s="513"/>
      <c r="I1831" s="513"/>
      <c r="J1831" s="513"/>
      <c r="L1831" s="121"/>
      <c r="M1831" s="121"/>
      <c r="N1831" s="121"/>
      <c r="O1831" s="121"/>
      <c r="P1831" s="121"/>
      <c r="Q1831" s="121"/>
      <c r="R1831" s="121"/>
      <c r="S1831" s="121"/>
      <c r="T1831" s="121"/>
      <c r="U1831" s="121"/>
      <c r="V1831" s="121"/>
      <c r="W1831" s="121"/>
      <c r="X1831" s="121"/>
      <c r="Y1831" s="121"/>
      <c r="Z1831" s="121"/>
      <c r="AA1831" s="121"/>
      <c r="AB1831" s="121"/>
      <c r="AC1831" s="121"/>
      <c r="AD1831" s="121"/>
    </row>
    <row r="1832" spans="5:30" ht="15">
      <c r="E1832" s="517" t="s">
        <v>210</v>
      </c>
      <c r="F1832" s="513" t="e">
        <f t="shared" si="47"/>
        <v>#REF!</v>
      </c>
      <c r="G1832" s="513"/>
      <c r="H1832" s="513"/>
      <c r="I1832" s="513"/>
      <c r="J1832" s="513"/>
      <c r="L1832" s="121"/>
      <c r="M1832" s="121"/>
      <c r="N1832" s="121"/>
      <c r="O1832" s="121"/>
      <c r="P1832" s="121"/>
      <c r="Q1832" s="121"/>
      <c r="R1832" s="121"/>
      <c r="S1832" s="121"/>
      <c r="T1832" s="121"/>
      <c r="U1832" s="121"/>
      <c r="V1832" s="121"/>
      <c r="W1832" s="121"/>
      <c r="X1832" s="121"/>
      <c r="Y1832" s="121"/>
      <c r="Z1832" s="121"/>
      <c r="AA1832" s="121"/>
      <c r="AB1832" s="121"/>
      <c r="AC1832" s="121"/>
      <c r="AD1832" s="121"/>
    </row>
    <row r="1833" spans="5:30" ht="15">
      <c r="E1833" s="517" t="s">
        <v>214</v>
      </c>
      <c r="F1833" s="513" t="e">
        <f t="shared" si="47"/>
        <v>#REF!</v>
      </c>
      <c r="G1833" s="513"/>
      <c r="H1833" s="513"/>
      <c r="I1833" s="513"/>
      <c r="J1833" s="513"/>
      <c r="L1833" s="121"/>
      <c r="M1833" s="121"/>
      <c r="N1833" s="121"/>
      <c r="O1833" s="121"/>
      <c r="P1833" s="121"/>
      <c r="Q1833" s="121"/>
      <c r="R1833" s="121"/>
      <c r="S1833" s="121"/>
      <c r="T1833" s="121"/>
      <c r="U1833" s="121"/>
      <c r="V1833" s="121"/>
      <c r="W1833" s="121"/>
      <c r="X1833" s="121"/>
      <c r="Y1833" s="121"/>
      <c r="Z1833" s="121"/>
      <c r="AA1833" s="121"/>
      <c r="AB1833" s="121"/>
      <c r="AC1833" s="121"/>
      <c r="AD1833" s="121"/>
    </row>
    <row r="1834" spans="5:30" ht="15">
      <c r="E1834" s="517" t="s">
        <v>680</v>
      </c>
      <c r="F1834" s="513" t="e">
        <f t="shared" si="47"/>
        <v>#REF!</v>
      </c>
      <c r="G1834" s="513"/>
      <c r="H1834" s="513"/>
      <c r="I1834" s="513"/>
      <c r="J1834" s="513"/>
      <c r="L1834" s="121"/>
      <c r="M1834" s="121"/>
      <c r="N1834" s="121"/>
      <c r="O1834" s="121"/>
      <c r="P1834" s="121"/>
      <c r="Q1834" s="121"/>
      <c r="R1834" s="121"/>
      <c r="S1834" s="121"/>
      <c r="T1834" s="121"/>
      <c r="U1834" s="121"/>
      <c r="V1834" s="121"/>
      <c r="W1834" s="121"/>
      <c r="X1834" s="121"/>
      <c r="Y1834" s="121"/>
      <c r="Z1834" s="121"/>
      <c r="AA1834" s="121"/>
      <c r="AB1834" s="121"/>
      <c r="AC1834" s="121"/>
      <c r="AD1834" s="121"/>
    </row>
    <row r="1835" spans="5:30" ht="15">
      <c r="E1835" s="517" t="s">
        <v>668</v>
      </c>
      <c r="F1835" s="513" t="e">
        <f t="shared" si="47"/>
        <v>#REF!</v>
      </c>
      <c r="G1835" s="513"/>
      <c r="H1835" s="513"/>
      <c r="I1835" s="513"/>
      <c r="J1835" s="513"/>
      <c r="L1835" s="121"/>
      <c r="M1835" s="121"/>
      <c r="N1835" s="121"/>
      <c r="O1835" s="121"/>
      <c r="P1835" s="121"/>
      <c r="Q1835" s="121"/>
      <c r="R1835" s="121"/>
      <c r="S1835" s="121"/>
      <c r="T1835" s="121"/>
      <c r="U1835" s="121"/>
      <c r="V1835" s="121"/>
      <c r="W1835" s="121"/>
      <c r="X1835" s="121"/>
      <c r="Y1835" s="121"/>
      <c r="Z1835" s="121"/>
      <c r="AA1835" s="121"/>
      <c r="AB1835" s="121"/>
      <c r="AC1835" s="121"/>
      <c r="AD1835" s="121"/>
    </row>
    <row r="1836" spans="5:30" ht="15">
      <c r="E1836" s="34" t="s">
        <v>345</v>
      </c>
      <c r="F1836" s="513" t="e">
        <f t="shared" si="47"/>
        <v>#REF!</v>
      </c>
      <c r="L1836" s="121"/>
      <c r="M1836" s="121"/>
      <c r="N1836" s="121"/>
      <c r="O1836" s="121"/>
      <c r="P1836" s="121"/>
      <c r="Q1836" s="121"/>
      <c r="R1836" s="121"/>
      <c r="S1836" s="121"/>
      <c r="T1836" s="121"/>
      <c r="U1836" s="121"/>
      <c r="V1836" s="121"/>
      <c r="W1836" s="121"/>
      <c r="X1836" s="121"/>
      <c r="Y1836" s="121"/>
      <c r="Z1836" s="121"/>
      <c r="AA1836" s="121"/>
      <c r="AB1836" s="121"/>
      <c r="AC1836" s="121"/>
      <c r="AD1836" s="121"/>
    </row>
    <row r="1837" spans="3:30" ht="15">
      <c r="C1837" s="509" t="s">
        <v>266</v>
      </c>
      <c r="L1837" s="121"/>
      <c r="M1837" s="121"/>
      <c r="N1837" s="121"/>
      <c r="O1837" s="121"/>
      <c r="P1837" s="121"/>
      <c r="Q1837" s="121"/>
      <c r="R1837" s="121"/>
      <c r="S1837" s="121"/>
      <c r="T1837" s="121"/>
      <c r="U1837" s="121"/>
      <c r="V1837" s="121"/>
      <c r="W1837" s="121"/>
      <c r="X1837" s="121"/>
      <c r="Y1837" s="121"/>
      <c r="Z1837" s="121"/>
      <c r="AA1837" s="121"/>
      <c r="AB1837" s="121"/>
      <c r="AC1837" s="121"/>
      <c r="AD1837" s="121"/>
    </row>
    <row r="1838" spans="4:30" ht="15">
      <c r="D1838" s="1" t="s">
        <v>588</v>
      </c>
      <c r="L1838" s="121"/>
      <c r="M1838" s="121"/>
      <c r="N1838" s="121"/>
      <c r="O1838" s="121"/>
      <c r="P1838" s="121"/>
      <c r="Q1838" s="121"/>
      <c r="R1838" s="121"/>
      <c r="S1838" s="121"/>
      <c r="T1838" s="121"/>
      <c r="U1838" s="121"/>
      <c r="V1838" s="121"/>
      <c r="W1838" s="121"/>
      <c r="X1838" s="121"/>
      <c r="Y1838" s="121"/>
      <c r="Z1838" s="121"/>
      <c r="AA1838" s="121"/>
      <c r="AB1838" s="121"/>
      <c r="AC1838" s="121"/>
      <c r="AD1838" s="121"/>
    </row>
    <row r="1839" spans="5:30" ht="15">
      <c r="E1839" s="517" t="s">
        <v>344</v>
      </c>
      <c r="F1839" s="515" t="e">
        <f>F1796/SUM(F1796:F1801)</f>
        <v>#DIV/0!</v>
      </c>
      <c r="G1839" s="515"/>
      <c r="H1839" s="515"/>
      <c r="I1839" s="515"/>
      <c r="L1839" s="121"/>
      <c r="M1839" s="121"/>
      <c r="N1839" s="121"/>
      <c r="O1839" s="121"/>
      <c r="P1839" s="121"/>
      <c r="Q1839" s="121"/>
      <c r="R1839" s="121"/>
      <c r="S1839" s="121"/>
      <c r="T1839" s="121"/>
      <c r="U1839" s="121"/>
      <c r="V1839" s="121"/>
      <c r="W1839" s="121"/>
      <c r="X1839" s="121"/>
      <c r="Y1839" s="121"/>
      <c r="Z1839" s="121"/>
      <c r="AA1839" s="121"/>
      <c r="AB1839" s="121"/>
      <c r="AC1839" s="121"/>
      <c r="AD1839" s="121"/>
    </row>
    <row r="1840" spans="5:30" ht="15">
      <c r="E1840" s="517" t="s">
        <v>210</v>
      </c>
      <c r="F1840" s="515" t="e">
        <f>F1797/SUM(F1796:F1801)</f>
        <v>#DIV/0!</v>
      </c>
      <c r="G1840" s="515"/>
      <c r="H1840" s="515"/>
      <c r="I1840" s="515"/>
      <c r="L1840" s="121"/>
      <c r="M1840" s="121"/>
      <c r="N1840" s="121"/>
      <c r="O1840" s="121"/>
      <c r="P1840" s="121"/>
      <c r="Q1840" s="121"/>
      <c r="R1840" s="121"/>
      <c r="S1840" s="121"/>
      <c r="T1840" s="121"/>
      <c r="U1840" s="121"/>
      <c r="V1840" s="121"/>
      <c r="W1840" s="121"/>
      <c r="X1840" s="121"/>
      <c r="Y1840" s="121"/>
      <c r="Z1840" s="121"/>
      <c r="AA1840" s="121"/>
      <c r="AB1840" s="121"/>
      <c r="AC1840" s="121"/>
      <c r="AD1840" s="121"/>
    </row>
    <row r="1841" spans="5:30" ht="15">
      <c r="E1841" s="517" t="s">
        <v>214</v>
      </c>
      <c r="F1841" s="515" t="e">
        <f>F1798/SUM(F1796:F1801)</f>
        <v>#DIV/0!</v>
      </c>
      <c r="G1841" s="515"/>
      <c r="H1841" s="515"/>
      <c r="I1841" s="515"/>
      <c r="L1841" s="121"/>
      <c r="M1841" s="121"/>
      <c r="N1841" s="121"/>
      <c r="O1841" s="121"/>
      <c r="P1841" s="121"/>
      <c r="Q1841" s="121"/>
      <c r="R1841" s="121"/>
      <c r="S1841" s="121"/>
      <c r="T1841" s="121"/>
      <c r="U1841" s="121"/>
      <c r="V1841" s="121"/>
      <c r="W1841" s="121"/>
      <c r="X1841" s="121"/>
      <c r="Y1841" s="121"/>
      <c r="Z1841" s="121"/>
      <c r="AA1841" s="121"/>
      <c r="AB1841" s="121"/>
      <c r="AC1841" s="121"/>
      <c r="AD1841" s="121"/>
    </row>
    <row r="1842" spans="5:30" ht="15">
      <c r="E1842" s="517" t="s">
        <v>680</v>
      </c>
      <c r="F1842" s="515" t="e">
        <f>F1799/SUM(F1796:F1801)</f>
        <v>#DIV/0!</v>
      </c>
      <c r="G1842" s="515"/>
      <c r="H1842" s="515"/>
      <c r="I1842" s="515"/>
      <c r="L1842" s="121"/>
      <c r="M1842" s="121"/>
      <c r="N1842" s="121"/>
      <c r="O1842" s="121"/>
      <c r="P1842" s="121"/>
      <c r="Q1842" s="121"/>
      <c r="R1842" s="121"/>
      <c r="S1842" s="121"/>
      <c r="T1842" s="121"/>
      <c r="U1842" s="121"/>
      <c r="V1842" s="121"/>
      <c r="W1842" s="121"/>
      <c r="X1842" s="121"/>
      <c r="Y1842" s="121"/>
      <c r="Z1842" s="121"/>
      <c r="AA1842" s="121"/>
      <c r="AB1842" s="121"/>
      <c r="AC1842" s="121"/>
      <c r="AD1842" s="121"/>
    </row>
    <row r="1843" spans="5:30" ht="15">
      <c r="E1843" s="517" t="s">
        <v>668</v>
      </c>
      <c r="F1843" s="515" t="e">
        <f>F1800/SUM(F1796:F1801)</f>
        <v>#DIV/0!</v>
      </c>
      <c r="G1843" s="515"/>
      <c r="H1843" s="515"/>
      <c r="I1843" s="515"/>
      <c r="L1843" s="121"/>
      <c r="M1843" s="121"/>
      <c r="N1843" s="121"/>
      <c r="O1843" s="121"/>
      <c r="P1843" s="121"/>
      <c r="Q1843" s="121"/>
      <c r="R1843" s="121"/>
      <c r="S1843" s="121"/>
      <c r="T1843" s="121"/>
      <c r="U1843" s="121"/>
      <c r="V1843" s="121"/>
      <c r="W1843" s="121"/>
      <c r="X1843" s="121"/>
      <c r="Y1843" s="121"/>
      <c r="Z1843" s="121"/>
      <c r="AA1843" s="121"/>
      <c r="AB1843" s="121"/>
      <c r="AC1843" s="121"/>
      <c r="AD1843" s="121"/>
    </row>
    <row r="1844" spans="5:30" ht="15">
      <c r="E1844" s="34" t="s">
        <v>345</v>
      </c>
      <c r="F1844" s="515" t="e">
        <f>F1801/SUM(F1796:F1801)</f>
        <v>#DIV/0!</v>
      </c>
      <c r="G1844" s="515"/>
      <c r="H1844" s="515"/>
      <c r="I1844" s="515"/>
      <c r="L1844" s="121"/>
      <c r="M1844" s="121"/>
      <c r="N1844" s="121"/>
      <c r="O1844" s="121"/>
      <c r="P1844" s="121"/>
      <c r="Q1844" s="121"/>
      <c r="R1844" s="121"/>
      <c r="S1844" s="121"/>
      <c r="T1844" s="121"/>
      <c r="U1844" s="121"/>
      <c r="V1844" s="121"/>
      <c r="W1844" s="121"/>
      <c r="X1844" s="121"/>
      <c r="Y1844" s="121"/>
      <c r="Z1844" s="121"/>
      <c r="AA1844" s="121"/>
      <c r="AB1844" s="121"/>
      <c r="AC1844" s="121"/>
      <c r="AD1844" s="121"/>
    </row>
    <row r="1845" spans="4:30" ht="15">
      <c r="D1845" s="1" t="s">
        <v>589</v>
      </c>
      <c r="E1845" s="34"/>
      <c r="F1845" s="515"/>
      <c r="G1845" s="515"/>
      <c r="H1845" s="515"/>
      <c r="I1845" s="515"/>
      <c r="L1845" s="121"/>
      <c r="M1845" s="121"/>
      <c r="N1845" s="121"/>
      <c r="O1845" s="121"/>
      <c r="P1845" s="121"/>
      <c r="Q1845" s="121"/>
      <c r="R1845" s="121"/>
      <c r="S1845" s="121"/>
      <c r="T1845" s="121"/>
      <c r="U1845" s="121"/>
      <c r="V1845" s="121"/>
      <c r="W1845" s="121"/>
      <c r="X1845" s="121"/>
      <c r="Y1845" s="121"/>
      <c r="Z1845" s="121"/>
      <c r="AA1845" s="121"/>
      <c r="AB1845" s="121"/>
      <c r="AC1845" s="121"/>
      <c r="AD1845" s="121"/>
    </row>
    <row r="1846" spans="5:30" ht="15">
      <c r="E1846" s="517" t="s">
        <v>344</v>
      </c>
      <c r="F1846" s="515" t="e">
        <f>F1803/SUM(F1803:F1808)</f>
        <v>#DIV/0!</v>
      </c>
      <c r="G1846" s="515"/>
      <c r="H1846" s="515"/>
      <c r="I1846" s="515"/>
      <c r="L1846" s="121"/>
      <c r="M1846" s="121"/>
      <c r="N1846" s="121"/>
      <c r="O1846" s="121"/>
      <c r="P1846" s="121"/>
      <c r="Q1846" s="121"/>
      <c r="R1846" s="121"/>
      <c r="S1846" s="121"/>
      <c r="T1846" s="121"/>
      <c r="U1846" s="121"/>
      <c r="V1846" s="121"/>
      <c r="W1846" s="121"/>
      <c r="X1846" s="121"/>
      <c r="Y1846" s="121"/>
      <c r="Z1846" s="121"/>
      <c r="AA1846" s="121"/>
      <c r="AB1846" s="121"/>
      <c r="AC1846" s="121"/>
      <c r="AD1846" s="121"/>
    </row>
    <row r="1847" spans="5:30" ht="15">
      <c r="E1847" s="517" t="s">
        <v>210</v>
      </c>
      <c r="F1847" s="515" t="e">
        <f>F1804/SUM(F1803:F1808)</f>
        <v>#DIV/0!</v>
      </c>
      <c r="G1847" s="515"/>
      <c r="H1847" s="515"/>
      <c r="I1847" s="515"/>
      <c r="L1847" s="121"/>
      <c r="M1847" s="121"/>
      <c r="N1847" s="121"/>
      <c r="O1847" s="121"/>
      <c r="P1847" s="121"/>
      <c r="Q1847" s="121"/>
      <c r="R1847" s="121"/>
      <c r="S1847" s="121"/>
      <c r="T1847" s="121"/>
      <c r="U1847" s="121"/>
      <c r="V1847" s="121"/>
      <c r="W1847" s="121"/>
      <c r="X1847" s="121"/>
      <c r="Y1847" s="121"/>
      <c r="Z1847" s="121"/>
      <c r="AA1847" s="121"/>
      <c r="AB1847" s="121"/>
      <c r="AC1847" s="121"/>
      <c r="AD1847" s="121"/>
    </row>
    <row r="1848" spans="5:30" ht="15">
      <c r="E1848" s="517" t="s">
        <v>214</v>
      </c>
      <c r="F1848" s="515" t="e">
        <f>F1805/SUM(F1803:F1808)</f>
        <v>#DIV/0!</v>
      </c>
      <c r="G1848" s="515"/>
      <c r="H1848" s="515"/>
      <c r="I1848" s="515"/>
      <c r="L1848" s="121"/>
      <c r="M1848" s="121"/>
      <c r="N1848" s="121"/>
      <c r="O1848" s="121"/>
      <c r="P1848" s="121"/>
      <c r="Q1848" s="121"/>
      <c r="R1848" s="121"/>
      <c r="S1848" s="121"/>
      <c r="T1848" s="121"/>
      <c r="U1848" s="121"/>
      <c r="V1848" s="121"/>
      <c r="W1848" s="121"/>
      <c r="X1848" s="121"/>
      <c r="Y1848" s="121"/>
      <c r="Z1848" s="121"/>
      <c r="AA1848" s="121"/>
      <c r="AB1848" s="121"/>
      <c r="AC1848" s="121"/>
      <c r="AD1848" s="121"/>
    </row>
    <row r="1849" spans="5:30" ht="15">
      <c r="E1849" s="517" t="s">
        <v>680</v>
      </c>
      <c r="F1849" s="515" t="e">
        <f>F1806/SUM(F1803:F1808)</f>
        <v>#DIV/0!</v>
      </c>
      <c r="G1849" s="515"/>
      <c r="H1849" s="515"/>
      <c r="I1849" s="515"/>
      <c r="L1849" s="121"/>
      <c r="M1849" s="121"/>
      <c r="N1849" s="121"/>
      <c r="O1849" s="121"/>
      <c r="P1849" s="121"/>
      <c r="Q1849" s="121"/>
      <c r="R1849" s="121"/>
      <c r="S1849" s="121"/>
      <c r="T1849" s="121"/>
      <c r="U1849" s="121"/>
      <c r="V1849" s="121"/>
      <c r="W1849" s="121"/>
      <c r="X1849" s="121"/>
      <c r="Y1849" s="121"/>
      <c r="Z1849" s="121"/>
      <c r="AA1849" s="121"/>
      <c r="AB1849" s="121"/>
      <c r="AC1849" s="121"/>
      <c r="AD1849" s="121"/>
    </row>
    <row r="1850" spans="5:30" ht="15">
      <c r="E1850" s="517" t="s">
        <v>668</v>
      </c>
      <c r="F1850" s="515" t="e">
        <f>F1807/SUM(F1803:F1808)</f>
        <v>#DIV/0!</v>
      </c>
      <c r="G1850" s="515"/>
      <c r="H1850" s="515"/>
      <c r="I1850" s="515"/>
      <c r="L1850" s="121"/>
      <c r="M1850" s="121"/>
      <c r="N1850" s="121"/>
      <c r="O1850" s="121"/>
      <c r="P1850" s="121"/>
      <c r="Q1850" s="121"/>
      <c r="R1850" s="121"/>
      <c r="S1850" s="121"/>
      <c r="T1850" s="121"/>
      <c r="U1850" s="121"/>
      <c r="V1850" s="121"/>
      <c r="W1850" s="121"/>
      <c r="X1850" s="121"/>
      <c r="Y1850" s="121"/>
      <c r="Z1850" s="121"/>
      <c r="AA1850" s="121"/>
      <c r="AB1850" s="121"/>
      <c r="AC1850" s="121"/>
      <c r="AD1850" s="121"/>
    </row>
    <row r="1851" spans="5:30" ht="15">
      <c r="E1851" s="34" t="s">
        <v>345</v>
      </c>
      <c r="F1851" s="515" t="e">
        <f>F1808/SUM(F1803:F1808)</f>
        <v>#DIV/0!</v>
      </c>
      <c r="G1851" s="515"/>
      <c r="H1851" s="515"/>
      <c r="I1851" s="515"/>
      <c r="L1851" s="121"/>
      <c r="M1851" s="121"/>
      <c r="N1851" s="121"/>
      <c r="O1851" s="121"/>
      <c r="P1851" s="121"/>
      <c r="Q1851" s="121"/>
      <c r="R1851" s="121"/>
      <c r="S1851" s="121"/>
      <c r="T1851" s="121"/>
      <c r="U1851" s="121"/>
      <c r="V1851" s="121"/>
      <c r="W1851" s="121"/>
      <c r="X1851" s="121"/>
      <c r="Y1851" s="121"/>
      <c r="Z1851" s="121"/>
      <c r="AA1851" s="121"/>
      <c r="AB1851" s="121"/>
      <c r="AC1851" s="121"/>
      <c r="AD1851" s="121"/>
    </row>
    <row r="1852" spans="4:30" ht="15">
      <c r="D1852" s="1" t="s">
        <v>264</v>
      </c>
      <c r="E1852" s="34"/>
      <c r="F1852" s="515"/>
      <c r="G1852" s="515"/>
      <c r="H1852" s="515"/>
      <c r="I1852" s="515"/>
      <c r="L1852" s="121"/>
      <c r="M1852" s="121"/>
      <c r="N1852" s="121"/>
      <c r="O1852" s="121"/>
      <c r="P1852" s="121"/>
      <c r="Q1852" s="121"/>
      <c r="R1852" s="121"/>
      <c r="S1852" s="121"/>
      <c r="T1852" s="121"/>
      <c r="U1852" s="121"/>
      <c r="V1852" s="121"/>
      <c r="W1852" s="121"/>
      <c r="X1852" s="121"/>
      <c r="Y1852" s="121"/>
      <c r="Z1852" s="121"/>
      <c r="AA1852" s="121"/>
      <c r="AB1852" s="121"/>
      <c r="AC1852" s="121"/>
      <c r="AD1852" s="121"/>
    </row>
    <row r="1853" spans="5:30" ht="15">
      <c r="E1853" s="517" t="s">
        <v>344</v>
      </c>
      <c r="F1853" s="515" t="e">
        <f>F1810/SUM(F1810:F1815)</f>
        <v>#DIV/0!</v>
      </c>
      <c r="G1853" s="515"/>
      <c r="H1853" s="515"/>
      <c r="I1853" s="515"/>
      <c r="L1853" s="121"/>
      <c r="M1853" s="121"/>
      <c r="N1853" s="121"/>
      <c r="O1853" s="121"/>
      <c r="P1853" s="121"/>
      <c r="Q1853" s="121"/>
      <c r="R1853" s="121"/>
      <c r="S1853" s="121"/>
      <c r="T1853" s="121"/>
      <c r="U1853" s="121"/>
      <c r="V1853" s="121"/>
      <c r="W1853" s="121"/>
      <c r="X1853" s="121"/>
      <c r="Y1853" s="121"/>
      <c r="Z1853" s="121"/>
      <c r="AA1853" s="121"/>
      <c r="AB1853" s="121"/>
      <c r="AC1853" s="121"/>
      <c r="AD1853" s="121"/>
    </row>
    <row r="1854" spans="5:30" ht="15">
      <c r="E1854" s="517" t="s">
        <v>210</v>
      </c>
      <c r="F1854" s="515" t="e">
        <f>F1811/SUM(F1810:F1815)</f>
        <v>#DIV/0!</v>
      </c>
      <c r="G1854" s="515"/>
      <c r="H1854" s="515"/>
      <c r="I1854" s="515"/>
      <c r="L1854" s="121"/>
      <c r="M1854" s="121"/>
      <c r="N1854" s="121"/>
      <c r="O1854" s="121"/>
      <c r="P1854" s="121"/>
      <c r="Q1854" s="121"/>
      <c r="R1854" s="121"/>
      <c r="S1854" s="121"/>
      <c r="T1854" s="121"/>
      <c r="U1854" s="121"/>
      <c r="V1854" s="121"/>
      <c r="W1854" s="121"/>
      <c r="X1854" s="121"/>
      <c r="Y1854" s="121"/>
      <c r="Z1854" s="121"/>
      <c r="AA1854" s="121"/>
      <c r="AB1854" s="121"/>
      <c r="AC1854" s="121"/>
      <c r="AD1854" s="121"/>
    </row>
    <row r="1855" spans="5:30" ht="15">
      <c r="E1855" s="517" t="s">
        <v>214</v>
      </c>
      <c r="F1855" s="515" t="e">
        <f>F1812/SUM(F1810:F1815)</f>
        <v>#DIV/0!</v>
      </c>
      <c r="G1855" s="515"/>
      <c r="H1855" s="515"/>
      <c r="I1855" s="515"/>
      <c r="L1855" s="121"/>
      <c r="M1855" s="121"/>
      <c r="N1855" s="121"/>
      <c r="O1855" s="121"/>
      <c r="P1855" s="121"/>
      <c r="Q1855" s="121"/>
      <c r="R1855" s="121"/>
      <c r="S1855" s="121"/>
      <c r="T1855" s="121"/>
      <c r="U1855" s="121"/>
      <c r="V1855" s="121"/>
      <c r="W1855" s="121"/>
      <c r="X1855" s="121"/>
      <c r="Y1855" s="121"/>
      <c r="Z1855" s="121"/>
      <c r="AA1855" s="121"/>
      <c r="AB1855" s="121"/>
      <c r="AC1855" s="121"/>
      <c r="AD1855" s="121"/>
    </row>
    <row r="1856" spans="5:30" ht="15">
      <c r="E1856" s="517" t="s">
        <v>680</v>
      </c>
      <c r="F1856" s="515" t="e">
        <f>F1813/SUM(F1810:F1815)</f>
        <v>#DIV/0!</v>
      </c>
      <c r="G1856" s="515"/>
      <c r="H1856" s="515"/>
      <c r="I1856" s="515"/>
      <c r="L1856" s="121"/>
      <c r="M1856" s="121"/>
      <c r="N1856" s="121"/>
      <c r="O1856" s="121"/>
      <c r="P1856" s="121"/>
      <c r="Q1856" s="121"/>
      <c r="R1856" s="121"/>
      <c r="S1856" s="121"/>
      <c r="T1856" s="121"/>
      <c r="U1856" s="121"/>
      <c r="V1856" s="121"/>
      <c r="W1856" s="121"/>
      <c r="X1856" s="121"/>
      <c r="Y1856" s="121"/>
      <c r="Z1856" s="121"/>
      <c r="AA1856" s="121"/>
      <c r="AB1856" s="121"/>
      <c r="AC1856" s="121"/>
      <c r="AD1856" s="121"/>
    </row>
    <row r="1857" spans="5:30" ht="15">
      <c r="E1857" s="517" t="s">
        <v>668</v>
      </c>
      <c r="F1857" s="515" t="e">
        <f>F1814/SUM(F1810:F1815)</f>
        <v>#DIV/0!</v>
      </c>
      <c r="G1857" s="515"/>
      <c r="H1857" s="515"/>
      <c r="I1857" s="515"/>
      <c r="L1857" s="121"/>
      <c r="M1857" s="121"/>
      <c r="N1857" s="121"/>
      <c r="O1857" s="121"/>
      <c r="P1857" s="121"/>
      <c r="Q1857" s="121"/>
      <c r="R1857" s="121"/>
      <c r="S1857" s="121"/>
      <c r="T1857" s="121"/>
      <c r="U1857" s="121"/>
      <c r="V1857" s="121"/>
      <c r="W1857" s="121"/>
      <c r="X1857" s="121"/>
      <c r="Y1857" s="121"/>
      <c r="Z1857" s="121"/>
      <c r="AA1857" s="121"/>
      <c r="AB1857" s="121"/>
      <c r="AC1857" s="121"/>
      <c r="AD1857" s="121"/>
    </row>
    <row r="1858" spans="5:30" ht="15">
      <c r="E1858" s="34" t="s">
        <v>345</v>
      </c>
      <c r="F1858" s="515" t="e">
        <f>F1815/SUM(F1810:F1815)</f>
        <v>#DIV/0!</v>
      </c>
      <c r="G1858" s="515"/>
      <c r="H1858" s="515"/>
      <c r="I1858" s="515"/>
      <c r="L1858" s="121"/>
      <c r="M1858" s="121"/>
      <c r="N1858" s="121"/>
      <c r="O1858" s="121"/>
      <c r="P1858" s="121"/>
      <c r="Q1858" s="121"/>
      <c r="R1858" s="121"/>
      <c r="S1858" s="121"/>
      <c r="T1858" s="121"/>
      <c r="U1858" s="121"/>
      <c r="V1858" s="121"/>
      <c r="W1858" s="121"/>
      <c r="X1858" s="121"/>
      <c r="Y1858" s="121"/>
      <c r="Z1858" s="121"/>
      <c r="AA1858" s="121"/>
      <c r="AB1858" s="121"/>
      <c r="AC1858" s="121"/>
      <c r="AD1858" s="121"/>
    </row>
    <row r="1859" spans="4:30" ht="15">
      <c r="D1859" s="1" t="s">
        <v>590</v>
      </c>
      <c r="E1859" s="34"/>
      <c r="F1859" s="515"/>
      <c r="G1859" s="515"/>
      <c r="H1859" s="515"/>
      <c r="I1859" s="515"/>
      <c r="L1859" s="121"/>
      <c r="M1859" s="121"/>
      <c r="N1859" s="121"/>
      <c r="O1859" s="121"/>
      <c r="P1859" s="121"/>
      <c r="Q1859" s="121"/>
      <c r="R1859" s="121"/>
      <c r="S1859" s="121"/>
      <c r="T1859" s="121"/>
      <c r="U1859" s="121"/>
      <c r="V1859" s="121"/>
      <c r="W1859" s="121"/>
      <c r="X1859" s="121"/>
      <c r="Y1859" s="121"/>
      <c r="Z1859" s="121"/>
      <c r="AA1859" s="121"/>
      <c r="AB1859" s="121"/>
      <c r="AC1859" s="121"/>
      <c r="AD1859" s="121"/>
    </row>
    <row r="1860" spans="5:30" ht="15">
      <c r="E1860" s="517" t="s">
        <v>344</v>
      </c>
      <c r="F1860" s="515" t="e">
        <f>F1817/SUM(F1817:F1822)</f>
        <v>#REF!</v>
      </c>
      <c r="G1860" s="515"/>
      <c r="H1860" s="515"/>
      <c r="I1860" s="515"/>
      <c r="L1860" s="121"/>
      <c r="M1860" s="121"/>
      <c r="N1860" s="121"/>
      <c r="O1860" s="121"/>
      <c r="P1860" s="121"/>
      <c r="Q1860" s="121"/>
      <c r="R1860" s="121"/>
      <c r="S1860" s="121"/>
      <c r="T1860" s="121"/>
      <c r="U1860" s="121"/>
      <c r="V1860" s="121"/>
      <c r="W1860" s="121"/>
      <c r="X1860" s="121"/>
      <c r="Y1860" s="121"/>
      <c r="Z1860" s="121"/>
      <c r="AA1860" s="121"/>
      <c r="AB1860" s="121"/>
      <c r="AC1860" s="121"/>
      <c r="AD1860" s="121"/>
    </row>
    <row r="1861" spans="5:30" ht="15">
      <c r="E1861" s="517" t="s">
        <v>210</v>
      </c>
      <c r="F1861" s="515" t="e">
        <f>F1818/SUM(F1817:F1822)</f>
        <v>#REF!</v>
      </c>
      <c r="G1861" s="515"/>
      <c r="H1861" s="515"/>
      <c r="I1861" s="515"/>
      <c r="L1861" s="121"/>
      <c r="M1861" s="121"/>
      <c r="N1861" s="121"/>
      <c r="O1861" s="121"/>
      <c r="P1861" s="121"/>
      <c r="Q1861" s="121"/>
      <c r="R1861" s="121"/>
      <c r="S1861" s="121"/>
      <c r="T1861" s="121"/>
      <c r="U1861" s="121"/>
      <c r="V1861" s="121"/>
      <c r="W1861" s="121"/>
      <c r="X1861" s="121"/>
      <c r="Y1861" s="121"/>
      <c r="Z1861" s="121"/>
      <c r="AA1861" s="121"/>
      <c r="AB1861" s="121"/>
      <c r="AC1861" s="121"/>
      <c r="AD1861" s="121"/>
    </row>
    <row r="1862" spans="5:30" ht="15">
      <c r="E1862" s="517" t="s">
        <v>214</v>
      </c>
      <c r="F1862" s="515" t="e">
        <f>F1819/SUM(F1817:F1822)</f>
        <v>#REF!</v>
      </c>
      <c r="G1862" s="515"/>
      <c r="H1862" s="515"/>
      <c r="I1862" s="515"/>
      <c r="L1862" s="121"/>
      <c r="M1862" s="121"/>
      <c r="N1862" s="121"/>
      <c r="O1862" s="121"/>
      <c r="P1862" s="121"/>
      <c r="Q1862" s="121"/>
      <c r="R1862" s="121"/>
      <c r="S1862" s="121"/>
      <c r="T1862" s="121"/>
      <c r="U1862" s="121"/>
      <c r="V1862" s="121"/>
      <c r="W1862" s="121"/>
      <c r="X1862" s="121"/>
      <c r="Y1862" s="121"/>
      <c r="Z1862" s="121"/>
      <c r="AA1862" s="121"/>
      <c r="AB1862" s="121"/>
      <c r="AC1862" s="121"/>
      <c r="AD1862" s="121"/>
    </row>
    <row r="1863" spans="5:30" ht="15">
      <c r="E1863" s="517" t="s">
        <v>680</v>
      </c>
      <c r="F1863" s="515" t="e">
        <f>F1820/SUM(F1817:F1822)</f>
        <v>#REF!</v>
      </c>
      <c r="G1863" s="515"/>
      <c r="H1863" s="515"/>
      <c r="I1863" s="515"/>
      <c r="L1863" s="121"/>
      <c r="M1863" s="121"/>
      <c r="N1863" s="121"/>
      <c r="O1863" s="121"/>
      <c r="P1863" s="121"/>
      <c r="Q1863" s="121"/>
      <c r="R1863" s="121"/>
      <c r="S1863" s="121"/>
      <c r="T1863" s="121"/>
      <c r="U1863" s="121"/>
      <c r="V1863" s="121"/>
      <c r="W1863" s="121"/>
      <c r="X1863" s="121"/>
      <c r="Y1863" s="121"/>
      <c r="Z1863" s="121"/>
      <c r="AA1863" s="121"/>
      <c r="AB1863" s="121"/>
      <c r="AC1863" s="121"/>
      <c r="AD1863" s="121"/>
    </row>
    <row r="1864" spans="5:30" ht="15">
      <c r="E1864" s="517" t="s">
        <v>668</v>
      </c>
      <c r="F1864" s="515" t="e">
        <f>F1821/SUM(F1817:F1822)</f>
        <v>#REF!</v>
      </c>
      <c r="G1864" s="515"/>
      <c r="H1864" s="515"/>
      <c r="I1864" s="515"/>
      <c r="L1864" s="121"/>
      <c r="M1864" s="121"/>
      <c r="N1864" s="121"/>
      <c r="O1864" s="121"/>
      <c r="P1864" s="121"/>
      <c r="Q1864" s="121"/>
      <c r="R1864" s="121"/>
      <c r="S1864" s="121"/>
      <c r="T1864" s="121"/>
      <c r="U1864" s="121"/>
      <c r="V1864" s="121"/>
      <c r="W1864" s="121"/>
      <c r="X1864" s="121"/>
      <c r="Y1864" s="121"/>
      <c r="Z1864" s="121"/>
      <c r="AA1864" s="121"/>
      <c r="AB1864" s="121"/>
      <c r="AC1864" s="121"/>
      <c r="AD1864" s="121"/>
    </row>
    <row r="1865" spans="5:30" ht="15">
      <c r="E1865" s="34" t="s">
        <v>345</v>
      </c>
      <c r="F1865" s="515" t="e">
        <f>F1822/SUM(F1817:F1822)</f>
        <v>#REF!</v>
      </c>
      <c r="G1865" s="515"/>
      <c r="H1865" s="515"/>
      <c r="I1865" s="515"/>
      <c r="L1865" s="121"/>
      <c r="M1865" s="121"/>
      <c r="N1865" s="121"/>
      <c r="O1865" s="121"/>
      <c r="P1865" s="121"/>
      <c r="Q1865" s="121"/>
      <c r="R1865" s="121"/>
      <c r="S1865" s="121"/>
      <c r="T1865" s="121"/>
      <c r="U1865" s="121"/>
      <c r="V1865" s="121"/>
      <c r="W1865" s="121"/>
      <c r="X1865" s="121"/>
      <c r="Y1865" s="121"/>
      <c r="Z1865" s="121"/>
      <c r="AA1865" s="121"/>
      <c r="AB1865" s="121"/>
      <c r="AC1865" s="121"/>
      <c r="AD1865" s="121"/>
    </row>
    <row r="1866" spans="4:30" ht="15">
      <c r="D1866" s="1" t="s">
        <v>591</v>
      </c>
      <c r="E1866" s="34"/>
      <c r="F1866" s="515"/>
      <c r="G1866" s="515"/>
      <c r="H1866" s="515"/>
      <c r="I1866" s="515"/>
      <c r="L1866" s="121"/>
      <c r="M1866" s="121"/>
      <c r="N1866" s="121"/>
      <c r="O1866" s="121"/>
      <c r="P1866" s="121"/>
      <c r="Q1866" s="121"/>
      <c r="R1866" s="121"/>
      <c r="S1866" s="121"/>
      <c r="T1866" s="121"/>
      <c r="U1866" s="121"/>
      <c r="V1866" s="121"/>
      <c r="W1866" s="121"/>
      <c r="X1866" s="121"/>
      <c r="Y1866" s="121"/>
      <c r="Z1866" s="121"/>
      <c r="AA1866" s="121"/>
      <c r="AB1866" s="121"/>
      <c r="AC1866" s="121"/>
      <c r="AD1866" s="121"/>
    </row>
    <row r="1867" spans="5:30" ht="15">
      <c r="E1867" s="517" t="s">
        <v>344</v>
      </c>
      <c r="F1867" s="515" t="e">
        <f>F1824/SUM(F1824:F1829)</f>
        <v>#DIV/0!</v>
      </c>
      <c r="G1867" s="515"/>
      <c r="H1867" s="515"/>
      <c r="I1867" s="515"/>
      <c r="L1867" s="121"/>
      <c r="M1867" s="121"/>
      <c r="N1867" s="121"/>
      <c r="O1867" s="121"/>
      <c r="P1867" s="121"/>
      <c r="Q1867" s="121"/>
      <c r="R1867" s="121"/>
      <c r="S1867" s="121"/>
      <c r="T1867" s="121"/>
      <c r="U1867" s="121"/>
      <c r="V1867" s="121"/>
      <c r="W1867" s="121"/>
      <c r="X1867" s="121"/>
      <c r="Y1867" s="121"/>
      <c r="Z1867" s="121"/>
      <c r="AA1867" s="121"/>
      <c r="AB1867" s="121"/>
      <c r="AC1867" s="121"/>
      <c r="AD1867" s="121"/>
    </row>
    <row r="1868" spans="5:30" ht="15">
      <c r="E1868" s="517" t="s">
        <v>210</v>
      </c>
      <c r="F1868" s="515" t="e">
        <f>F1825/SUM(F1824:F1829)</f>
        <v>#DIV/0!</v>
      </c>
      <c r="G1868" s="515"/>
      <c r="H1868" s="515"/>
      <c r="I1868" s="515"/>
      <c r="L1868" s="121"/>
      <c r="M1868" s="121"/>
      <c r="N1868" s="121"/>
      <c r="O1868" s="121"/>
      <c r="P1868" s="121"/>
      <c r="Q1868" s="121"/>
      <c r="R1868" s="121"/>
      <c r="S1868" s="121"/>
      <c r="T1868" s="121"/>
      <c r="U1868" s="121"/>
      <c r="V1868" s="121"/>
      <c r="W1868" s="121"/>
      <c r="X1868" s="121"/>
      <c r="Y1868" s="121"/>
      <c r="Z1868" s="121"/>
      <c r="AA1868" s="121"/>
      <c r="AB1868" s="121"/>
      <c r="AC1868" s="121"/>
      <c r="AD1868" s="121"/>
    </row>
    <row r="1869" spans="5:30" ht="15">
      <c r="E1869" s="517" t="s">
        <v>214</v>
      </c>
      <c r="F1869" s="515" t="e">
        <f>F1826/SUM(F1824:F1829)</f>
        <v>#DIV/0!</v>
      </c>
      <c r="G1869" s="515"/>
      <c r="H1869" s="515"/>
      <c r="I1869" s="515"/>
      <c r="L1869" s="121"/>
      <c r="M1869" s="121"/>
      <c r="N1869" s="121"/>
      <c r="O1869" s="121"/>
      <c r="P1869" s="121"/>
      <c r="Q1869" s="121"/>
      <c r="R1869" s="121"/>
      <c r="S1869" s="121"/>
      <c r="T1869" s="121"/>
      <c r="U1869" s="121"/>
      <c r="V1869" s="121"/>
      <c r="W1869" s="121"/>
      <c r="X1869" s="121"/>
      <c r="Y1869" s="121"/>
      <c r="Z1869" s="121"/>
      <c r="AA1869" s="121"/>
      <c r="AB1869" s="121"/>
      <c r="AC1869" s="121"/>
      <c r="AD1869" s="121"/>
    </row>
    <row r="1870" spans="5:30" ht="15">
      <c r="E1870" s="517" t="s">
        <v>680</v>
      </c>
      <c r="F1870" s="515" t="e">
        <f>F1827/SUM(F1824:F1829)</f>
        <v>#DIV/0!</v>
      </c>
      <c r="G1870" s="515"/>
      <c r="H1870" s="515"/>
      <c r="I1870" s="515"/>
      <c r="L1870" s="121"/>
      <c r="M1870" s="121"/>
      <c r="N1870" s="121"/>
      <c r="O1870" s="121"/>
      <c r="P1870" s="121"/>
      <c r="Q1870" s="121"/>
      <c r="R1870" s="121"/>
      <c r="S1870" s="121"/>
      <c r="T1870" s="121"/>
      <c r="U1870" s="121"/>
      <c r="V1870" s="121"/>
      <c r="W1870" s="121"/>
      <c r="X1870" s="121"/>
      <c r="Y1870" s="121"/>
      <c r="Z1870" s="121"/>
      <c r="AA1870" s="121"/>
      <c r="AB1870" s="121"/>
      <c r="AC1870" s="121"/>
      <c r="AD1870" s="121"/>
    </row>
    <row r="1871" spans="5:30" ht="15">
      <c r="E1871" s="517" t="s">
        <v>668</v>
      </c>
      <c r="F1871" s="515" t="e">
        <f>F1828/SUM(F1824:F1829)</f>
        <v>#DIV/0!</v>
      </c>
      <c r="G1871" s="515"/>
      <c r="H1871" s="515"/>
      <c r="I1871" s="515"/>
      <c r="L1871" s="121"/>
      <c r="M1871" s="121"/>
      <c r="N1871" s="121"/>
      <c r="O1871" s="121"/>
      <c r="P1871" s="121"/>
      <c r="Q1871" s="121"/>
      <c r="R1871" s="121"/>
      <c r="S1871" s="121"/>
      <c r="T1871" s="121"/>
      <c r="U1871" s="121"/>
      <c r="V1871" s="121"/>
      <c r="W1871" s="121"/>
      <c r="X1871" s="121"/>
      <c r="Y1871" s="121"/>
      <c r="Z1871" s="121"/>
      <c r="AA1871" s="121"/>
      <c r="AB1871" s="121"/>
      <c r="AC1871" s="121"/>
      <c r="AD1871" s="121"/>
    </row>
    <row r="1872" spans="5:30" ht="15">
      <c r="E1872" s="34" t="s">
        <v>345</v>
      </c>
      <c r="F1872" s="515" t="e">
        <f>F1829/SUM(F1824:F1829)</f>
        <v>#DIV/0!</v>
      </c>
      <c r="G1872" s="515"/>
      <c r="H1872" s="515"/>
      <c r="I1872" s="515"/>
      <c r="L1872" s="121"/>
      <c r="M1872" s="121"/>
      <c r="N1872" s="121"/>
      <c r="O1872" s="121"/>
      <c r="P1872" s="121"/>
      <c r="Q1872" s="121"/>
      <c r="R1872" s="121"/>
      <c r="S1872" s="121"/>
      <c r="T1872" s="121"/>
      <c r="U1872" s="121"/>
      <c r="V1872" s="121"/>
      <c r="W1872" s="121"/>
      <c r="X1872" s="121"/>
      <c r="Y1872" s="121"/>
      <c r="Z1872" s="121"/>
      <c r="AA1872" s="121"/>
      <c r="AB1872" s="121"/>
      <c r="AC1872" s="121"/>
      <c r="AD1872" s="121"/>
    </row>
    <row r="1873" spans="4:30" ht="15">
      <c r="D1873" s="1" t="s">
        <v>592</v>
      </c>
      <c r="E1873" s="34"/>
      <c r="F1873" s="515"/>
      <c r="G1873" s="515"/>
      <c r="H1873" s="515"/>
      <c r="I1873" s="515"/>
      <c r="L1873" s="121"/>
      <c r="M1873" s="121"/>
      <c r="N1873" s="121"/>
      <c r="O1873" s="121"/>
      <c r="P1873" s="121"/>
      <c r="Q1873" s="121"/>
      <c r="R1873" s="121"/>
      <c r="S1873" s="121"/>
      <c r="T1873" s="121"/>
      <c r="U1873" s="121"/>
      <c r="V1873" s="121"/>
      <c r="W1873" s="121"/>
      <c r="X1873" s="121"/>
      <c r="Y1873" s="121"/>
      <c r="Z1873" s="121"/>
      <c r="AA1873" s="121"/>
      <c r="AB1873" s="121"/>
      <c r="AC1873" s="121"/>
      <c r="AD1873" s="121"/>
    </row>
    <row r="1874" spans="5:30" ht="15">
      <c r="E1874" s="517" t="s">
        <v>344</v>
      </c>
      <c r="F1874" s="515" t="e">
        <f>F1831/SUM(F1831:F1836)</f>
        <v>#REF!</v>
      </c>
      <c r="G1874" s="515"/>
      <c r="H1874" s="515"/>
      <c r="I1874" s="515"/>
      <c r="L1874" s="121"/>
      <c r="M1874" s="121"/>
      <c r="N1874" s="121"/>
      <c r="O1874" s="121"/>
      <c r="P1874" s="121"/>
      <c r="Q1874" s="121"/>
      <c r="R1874" s="121"/>
      <c r="S1874" s="121"/>
      <c r="T1874" s="121"/>
      <c r="U1874" s="121"/>
      <c r="V1874" s="121"/>
      <c r="W1874" s="121"/>
      <c r="X1874" s="121"/>
      <c r="Y1874" s="121"/>
      <c r="Z1874" s="121"/>
      <c r="AA1874" s="121"/>
      <c r="AB1874" s="121"/>
      <c r="AC1874" s="121"/>
      <c r="AD1874" s="121"/>
    </row>
    <row r="1875" spans="5:30" ht="15">
      <c r="E1875" s="517" t="s">
        <v>210</v>
      </c>
      <c r="F1875" s="515" t="e">
        <f>F1832/SUM(F1831:F1836)</f>
        <v>#REF!</v>
      </c>
      <c r="G1875" s="515"/>
      <c r="H1875" s="515"/>
      <c r="I1875" s="515"/>
      <c r="L1875" s="121"/>
      <c r="M1875" s="121"/>
      <c r="N1875" s="121"/>
      <c r="O1875" s="121"/>
      <c r="P1875" s="121"/>
      <c r="Q1875" s="121"/>
      <c r="R1875" s="121"/>
      <c r="S1875" s="121"/>
      <c r="T1875" s="121"/>
      <c r="U1875" s="121"/>
      <c r="V1875" s="121"/>
      <c r="W1875" s="121"/>
      <c r="X1875" s="121"/>
      <c r="Y1875" s="121"/>
      <c r="Z1875" s="121"/>
      <c r="AA1875" s="121"/>
      <c r="AB1875" s="121"/>
      <c r="AC1875" s="121"/>
      <c r="AD1875" s="121"/>
    </row>
    <row r="1876" spans="5:30" ht="15">
      <c r="E1876" s="517" t="s">
        <v>214</v>
      </c>
      <c r="F1876" s="515" t="e">
        <f>F1833/SUM(F1831:F1836)</f>
        <v>#REF!</v>
      </c>
      <c r="G1876" s="515"/>
      <c r="H1876" s="515"/>
      <c r="I1876" s="515"/>
      <c r="L1876" s="121"/>
      <c r="M1876" s="121"/>
      <c r="N1876" s="121"/>
      <c r="O1876" s="121"/>
      <c r="P1876" s="121"/>
      <c r="Q1876" s="121"/>
      <c r="R1876" s="121"/>
      <c r="S1876" s="121"/>
      <c r="T1876" s="121"/>
      <c r="U1876" s="121"/>
      <c r="V1876" s="121"/>
      <c r="W1876" s="121"/>
      <c r="X1876" s="121"/>
      <c r="Y1876" s="121"/>
      <c r="Z1876" s="121"/>
      <c r="AA1876" s="121"/>
      <c r="AB1876" s="121"/>
      <c r="AC1876" s="121"/>
      <c r="AD1876" s="121"/>
    </row>
    <row r="1877" spans="5:30" ht="15">
      <c r="E1877" s="517" t="s">
        <v>680</v>
      </c>
      <c r="F1877" s="515" t="e">
        <f>F1834/SUM(F1831:F1836)</f>
        <v>#REF!</v>
      </c>
      <c r="G1877" s="515"/>
      <c r="H1877" s="515"/>
      <c r="I1877" s="515"/>
      <c r="L1877" s="121"/>
      <c r="M1877" s="121"/>
      <c r="N1877" s="121"/>
      <c r="O1877" s="121"/>
      <c r="P1877" s="121"/>
      <c r="Q1877" s="121"/>
      <c r="R1877" s="121"/>
      <c r="S1877" s="121"/>
      <c r="T1877" s="121"/>
      <c r="U1877" s="121"/>
      <c r="V1877" s="121"/>
      <c r="W1877" s="121"/>
      <c r="X1877" s="121"/>
      <c r="Y1877" s="121"/>
      <c r="Z1877" s="121"/>
      <c r="AA1877" s="121"/>
      <c r="AB1877" s="121"/>
      <c r="AC1877" s="121"/>
      <c r="AD1877" s="121"/>
    </row>
    <row r="1878" spans="5:30" ht="15">
      <c r="E1878" s="517" t="s">
        <v>668</v>
      </c>
      <c r="F1878" s="515" t="e">
        <f>F1835/SUM(F1831:F1836)</f>
        <v>#REF!</v>
      </c>
      <c r="G1878" s="515"/>
      <c r="H1878" s="515"/>
      <c r="I1878" s="515"/>
      <c r="L1878" s="121"/>
      <c r="M1878" s="121"/>
      <c r="N1878" s="121"/>
      <c r="O1878" s="121"/>
      <c r="P1878" s="121"/>
      <c r="Q1878" s="121"/>
      <c r="R1878" s="121"/>
      <c r="S1878" s="121"/>
      <c r="T1878" s="121"/>
      <c r="U1878" s="121"/>
      <c r="V1878" s="121"/>
      <c r="W1878" s="121"/>
      <c r="X1878" s="121"/>
      <c r="Y1878" s="121"/>
      <c r="Z1878" s="121"/>
      <c r="AA1878" s="121"/>
      <c r="AB1878" s="121"/>
      <c r="AC1878" s="121"/>
      <c r="AD1878" s="121"/>
    </row>
    <row r="1879" spans="5:30" ht="15">
      <c r="E1879" s="34" t="s">
        <v>345</v>
      </c>
      <c r="F1879" s="515" t="e">
        <f>F1836/SUM(F1831:F1836)</f>
        <v>#REF!</v>
      </c>
      <c r="L1879" s="121"/>
      <c r="M1879" s="121"/>
      <c r="N1879" s="121"/>
      <c r="O1879" s="121"/>
      <c r="P1879" s="121"/>
      <c r="Q1879" s="121"/>
      <c r="R1879" s="121"/>
      <c r="S1879" s="121"/>
      <c r="T1879" s="121"/>
      <c r="U1879" s="121"/>
      <c r="V1879" s="121"/>
      <c r="W1879" s="121"/>
      <c r="X1879" s="121"/>
      <c r="Y1879" s="121"/>
      <c r="Z1879" s="121"/>
      <c r="AA1879" s="121"/>
      <c r="AB1879" s="121"/>
      <c r="AC1879" s="121"/>
      <c r="AD1879" s="121"/>
    </row>
    <row r="1880" spans="3:30" ht="15">
      <c r="C1880" s="509" t="s">
        <v>21</v>
      </c>
      <c r="L1880" s="121"/>
      <c r="M1880" s="121"/>
      <c r="N1880" s="121"/>
      <c r="O1880" s="121"/>
      <c r="P1880" s="121"/>
      <c r="Q1880" s="121"/>
      <c r="R1880" s="121"/>
      <c r="S1880" s="121"/>
      <c r="T1880" s="121"/>
      <c r="U1880" s="121"/>
      <c r="V1880" s="121"/>
      <c r="W1880" s="121"/>
      <c r="X1880" s="121"/>
      <c r="Y1880" s="121"/>
      <c r="Z1880" s="121"/>
      <c r="AA1880" s="121"/>
      <c r="AB1880" s="121"/>
      <c r="AC1880" s="121"/>
      <c r="AD1880" s="121"/>
    </row>
    <row r="1881" spans="4:30" ht="15">
      <c r="D1881" s="1" t="s">
        <v>588</v>
      </c>
      <c r="L1881" s="121"/>
      <c r="M1881" s="121"/>
      <c r="N1881" s="121"/>
      <c r="O1881" s="121"/>
      <c r="P1881" s="121"/>
      <c r="Q1881" s="121"/>
      <c r="R1881" s="121"/>
      <c r="S1881" s="121"/>
      <c r="T1881" s="121"/>
      <c r="U1881" s="121"/>
      <c r="V1881" s="121"/>
      <c r="W1881" s="121"/>
      <c r="X1881" s="121"/>
      <c r="Y1881" s="121"/>
      <c r="Z1881" s="121"/>
      <c r="AA1881" s="121"/>
      <c r="AB1881" s="121"/>
      <c r="AC1881" s="121"/>
      <c r="AD1881" s="121"/>
    </row>
    <row r="1882" spans="5:30" ht="15">
      <c r="E1882" s="517" t="s">
        <v>344</v>
      </c>
      <c r="F1882" s="513">
        <f>SUM(Input!J396:J398,Input!M396:M398,Input!G398)</f>
        <v>0</v>
      </c>
      <c r="G1882" s="513"/>
      <c r="H1882" s="513"/>
      <c r="I1882" s="513"/>
      <c r="L1882" s="121"/>
      <c r="M1882" s="121"/>
      <c r="N1882" s="121"/>
      <c r="O1882" s="121"/>
      <c r="P1882" s="121"/>
      <c r="Q1882" s="121"/>
      <c r="R1882" s="121"/>
      <c r="S1882" s="121"/>
      <c r="T1882" s="121"/>
      <c r="U1882" s="121"/>
      <c r="V1882" s="121"/>
      <c r="W1882" s="121"/>
      <c r="X1882" s="121"/>
      <c r="Y1882" s="121"/>
      <c r="Z1882" s="121"/>
      <c r="AA1882" s="121"/>
      <c r="AB1882" s="121"/>
      <c r="AC1882" s="121"/>
      <c r="AD1882" s="121"/>
    </row>
    <row r="1883" spans="5:30" ht="15">
      <c r="E1883" s="517" t="s">
        <v>210</v>
      </c>
      <c r="F1883" s="513">
        <f>SUM(Input!G399:G401,Input!J399:J401,Input!M399:M401)</f>
        <v>0</v>
      </c>
      <c r="G1883" s="513"/>
      <c r="H1883" s="513"/>
      <c r="I1883" s="513"/>
      <c r="L1883" s="121"/>
      <c r="M1883" s="121"/>
      <c r="N1883" s="121"/>
      <c r="O1883" s="121"/>
      <c r="P1883" s="121"/>
      <c r="Q1883" s="121"/>
      <c r="R1883" s="121"/>
      <c r="S1883" s="121"/>
      <c r="T1883" s="121"/>
      <c r="U1883" s="121"/>
      <c r="V1883" s="121"/>
      <c r="W1883" s="121"/>
      <c r="X1883" s="121"/>
      <c r="Y1883" s="121"/>
      <c r="Z1883" s="121"/>
      <c r="AA1883" s="121"/>
      <c r="AB1883" s="121"/>
      <c r="AC1883" s="121"/>
      <c r="AD1883" s="121"/>
    </row>
    <row r="1884" spans="5:30" ht="15">
      <c r="E1884" s="517" t="s">
        <v>214</v>
      </c>
      <c r="F1884" s="513">
        <f>SUM(Input!G403,Input!J403,Input!M403,Input!G402,Input!J402,Input!M402)</f>
        <v>0</v>
      </c>
      <c r="G1884" s="513"/>
      <c r="H1884" s="513"/>
      <c r="I1884" s="513"/>
      <c r="L1884" s="121"/>
      <c r="M1884" s="121"/>
      <c r="N1884" s="121"/>
      <c r="O1884" s="121"/>
      <c r="P1884" s="121"/>
      <c r="Q1884" s="121"/>
      <c r="R1884" s="121"/>
      <c r="S1884" s="121"/>
      <c r="T1884" s="121"/>
      <c r="U1884" s="121"/>
      <c r="V1884" s="121"/>
      <c r="W1884" s="121"/>
      <c r="X1884" s="121"/>
      <c r="Y1884" s="121"/>
      <c r="Z1884" s="121"/>
      <c r="AA1884" s="121"/>
      <c r="AB1884" s="121"/>
      <c r="AC1884" s="121"/>
      <c r="AD1884" s="121"/>
    </row>
    <row r="1885" spans="5:30" ht="15">
      <c r="E1885" s="517" t="s">
        <v>680</v>
      </c>
      <c r="F1885" s="513">
        <f>SUM(Input!G407,Input!J407,Input!M407)</f>
        <v>0</v>
      </c>
      <c r="G1885" s="513"/>
      <c r="H1885" s="513"/>
      <c r="I1885" s="513"/>
      <c r="L1885" s="121"/>
      <c r="M1885" s="121"/>
      <c r="N1885" s="121"/>
      <c r="O1885" s="121"/>
      <c r="P1885" s="121"/>
      <c r="Q1885" s="121"/>
      <c r="R1885" s="121"/>
      <c r="S1885" s="121"/>
      <c r="T1885" s="121"/>
      <c r="U1885" s="121"/>
      <c r="V1885" s="121"/>
      <c r="W1885" s="121"/>
      <c r="X1885" s="121"/>
      <c r="Y1885" s="121"/>
      <c r="Z1885" s="121"/>
      <c r="AA1885" s="121"/>
      <c r="AB1885" s="121"/>
      <c r="AC1885" s="121"/>
      <c r="AD1885" s="121"/>
    </row>
    <row r="1886" spans="5:30" ht="15">
      <c r="E1886" s="517" t="s">
        <v>668</v>
      </c>
      <c r="F1886" s="513">
        <f>SUM(Input!G404,Input!J404,Input!M404)</f>
        <v>0</v>
      </c>
      <c r="G1886" s="513"/>
      <c r="H1886" s="513"/>
      <c r="I1886" s="513"/>
      <c r="L1886" s="121"/>
      <c r="M1886" s="121"/>
      <c r="N1886" s="121"/>
      <c r="O1886" s="121"/>
      <c r="P1886" s="121"/>
      <c r="Q1886" s="121"/>
      <c r="R1886" s="121"/>
      <c r="S1886" s="121"/>
      <c r="T1886" s="121"/>
      <c r="U1886" s="121"/>
      <c r="V1886" s="121"/>
      <c r="W1886" s="121"/>
      <c r="X1886" s="121"/>
      <c r="Y1886" s="121"/>
      <c r="Z1886" s="121"/>
      <c r="AA1886" s="121"/>
      <c r="AB1886" s="121"/>
      <c r="AC1886" s="121"/>
      <c r="AD1886" s="121"/>
    </row>
    <row r="1887" spans="5:30" ht="15">
      <c r="E1887" s="34" t="s">
        <v>345</v>
      </c>
      <c r="F1887" s="513">
        <f>SUM(Input!G408,Input!J408,Input!M408,Input!G405:G406,Input!J405:J406,Input!M405:M406)</f>
        <v>0</v>
      </c>
      <c r="G1887" s="513"/>
      <c r="H1887" s="513"/>
      <c r="I1887" s="513"/>
      <c r="L1887" s="121"/>
      <c r="M1887" s="121"/>
      <c r="N1887" s="121"/>
      <c r="O1887" s="121"/>
      <c r="P1887" s="121"/>
      <c r="Q1887" s="121"/>
      <c r="R1887" s="121"/>
      <c r="S1887" s="121"/>
      <c r="T1887" s="121"/>
      <c r="U1887" s="121"/>
      <c r="V1887" s="121"/>
      <c r="W1887" s="121"/>
      <c r="X1887" s="121"/>
      <c r="Y1887" s="121"/>
      <c r="Z1887" s="121"/>
      <c r="AA1887" s="121"/>
      <c r="AB1887" s="121"/>
      <c r="AC1887" s="121"/>
      <c r="AD1887" s="121"/>
    </row>
    <row r="1888" spans="4:30" ht="15">
      <c r="D1888" s="1" t="s">
        <v>589</v>
      </c>
      <c r="E1888" s="34"/>
      <c r="L1888" s="121"/>
      <c r="M1888" s="121"/>
      <c r="N1888" s="121"/>
      <c r="O1888" s="121"/>
      <c r="P1888" s="121"/>
      <c r="Q1888" s="121"/>
      <c r="R1888" s="121"/>
      <c r="S1888" s="121"/>
      <c r="T1888" s="121"/>
      <c r="U1888" s="121"/>
      <c r="V1888" s="121"/>
      <c r="W1888" s="121"/>
      <c r="X1888" s="121"/>
      <c r="Y1888" s="121"/>
      <c r="Z1888" s="121"/>
      <c r="AA1888" s="121"/>
      <c r="AB1888" s="121"/>
      <c r="AC1888" s="121"/>
      <c r="AD1888" s="121"/>
    </row>
    <row r="1889" spans="5:30" ht="15">
      <c r="E1889" s="517" t="s">
        <v>344</v>
      </c>
      <c r="F1889" s="513">
        <f>SUM(Input!G426,Input!J424:J426,Input!M424:M426)</f>
        <v>0</v>
      </c>
      <c r="G1889" s="513"/>
      <c r="H1889" s="513"/>
      <c r="I1889" s="513"/>
      <c r="L1889" s="121"/>
      <c r="M1889" s="121"/>
      <c r="N1889" s="121"/>
      <c r="O1889" s="121"/>
      <c r="P1889" s="121"/>
      <c r="Q1889" s="121"/>
      <c r="R1889" s="121"/>
      <c r="S1889" s="121"/>
      <c r="T1889" s="121"/>
      <c r="U1889" s="121"/>
      <c r="V1889" s="121"/>
      <c r="W1889" s="121"/>
      <c r="X1889" s="121"/>
      <c r="Y1889" s="121"/>
      <c r="Z1889" s="121"/>
      <c r="AA1889" s="121"/>
      <c r="AB1889" s="121"/>
      <c r="AC1889" s="121"/>
      <c r="AD1889" s="121"/>
    </row>
    <row r="1890" spans="5:30" ht="15">
      <c r="E1890" s="517" t="s">
        <v>210</v>
      </c>
      <c r="F1890" s="513">
        <f>SUM(Input!G427:G429,Input!J427:J429,Input!M427:M429)</f>
        <v>0</v>
      </c>
      <c r="G1890" s="513"/>
      <c r="H1890" s="513"/>
      <c r="I1890" s="513"/>
      <c r="L1890" s="121"/>
      <c r="M1890" s="121"/>
      <c r="N1890" s="121"/>
      <c r="O1890" s="121"/>
      <c r="P1890" s="121"/>
      <c r="Q1890" s="121"/>
      <c r="R1890" s="121"/>
      <c r="S1890" s="121"/>
      <c r="T1890" s="121"/>
      <c r="U1890" s="121"/>
      <c r="V1890" s="121"/>
      <c r="W1890" s="121"/>
      <c r="X1890" s="121"/>
      <c r="Y1890" s="121"/>
      <c r="Z1890" s="121"/>
      <c r="AA1890" s="121"/>
      <c r="AB1890" s="121"/>
      <c r="AC1890" s="121"/>
      <c r="AD1890" s="121"/>
    </row>
    <row r="1891" spans="5:30" ht="15">
      <c r="E1891" s="517" t="s">
        <v>214</v>
      </c>
      <c r="F1891" s="513">
        <f>SUM(Input!G430:G431,Input!J430:J431,Input!M430:M431)</f>
        <v>0</v>
      </c>
      <c r="G1891" s="513"/>
      <c r="H1891" s="513"/>
      <c r="I1891" s="513"/>
      <c r="L1891" s="121"/>
      <c r="M1891" s="121"/>
      <c r="N1891" s="121"/>
      <c r="O1891" s="121"/>
      <c r="P1891" s="121"/>
      <c r="Q1891" s="121"/>
      <c r="R1891" s="121"/>
      <c r="S1891" s="121"/>
      <c r="T1891" s="121"/>
      <c r="U1891" s="121"/>
      <c r="V1891" s="121"/>
      <c r="W1891" s="121"/>
      <c r="X1891" s="121"/>
      <c r="Y1891" s="121"/>
      <c r="Z1891" s="121"/>
      <c r="AA1891" s="121"/>
      <c r="AB1891" s="121"/>
      <c r="AC1891" s="121"/>
      <c r="AD1891" s="121"/>
    </row>
    <row r="1892" spans="5:30" ht="15">
      <c r="E1892" s="517" t="s">
        <v>680</v>
      </c>
      <c r="F1892" s="513">
        <f>SUM(Input!G435,Input!J435,Input!M435)</f>
        <v>0</v>
      </c>
      <c r="G1892" s="513"/>
      <c r="H1892" s="513"/>
      <c r="I1892" s="513"/>
      <c r="L1892" s="121"/>
      <c r="M1892" s="121"/>
      <c r="N1892" s="121"/>
      <c r="O1892" s="121"/>
      <c r="P1892" s="121"/>
      <c r="Q1892" s="121"/>
      <c r="R1892" s="121"/>
      <c r="S1892" s="121"/>
      <c r="T1892" s="121"/>
      <c r="U1892" s="121"/>
      <c r="V1892" s="121"/>
      <c r="W1892" s="121"/>
      <c r="X1892" s="121"/>
      <c r="Y1892" s="121"/>
      <c r="Z1892" s="121"/>
      <c r="AA1892" s="121"/>
      <c r="AB1892" s="121"/>
      <c r="AC1892" s="121"/>
      <c r="AD1892" s="121"/>
    </row>
    <row r="1893" spans="5:30" ht="15">
      <c r="E1893" s="517" t="s">
        <v>668</v>
      </c>
      <c r="F1893" s="513">
        <f>SUM(Input!G432,Input!J432,Input!M432)</f>
        <v>0</v>
      </c>
      <c r="G1893" s="513"/>
      <c r="H1893" s="513"/>
      <c r="I1893" s="513"/>
      <c r="L1893" s="121"/>
      <c r="M1893" s="121"/>
      <c r="N1893" s="121"/>
      <c r="O1893" s="121"/>
      <c r="P1893" s="121"/>
      <c r="Q1893" s="121"/>
      <c r="R1893" s="121"/>
      <c r="S1893" s="121"/>
      <c r="T1893" s="121"/>
      <c r="U1893" s="121"/>
      <c r="V1893" s="121"/>
      <c r="W1893" s="121"/>
      <c r="X1893" s="121"/>
      <c r="Y1893" s="121"/>
      <c r="Z1893" s="121"/>
      <c r="AA1893" s="121"/>
      <c r="AB1893" s="121"/>
      <c r="AC1893" s="121"/>
      <c r="AD1893" s="121"/>
    </row>
    <row r="1894" spans="5:30" ht="15">
      <c r="E1894" s="34" t="s">
        <v>345</v>
      </c>
      <c r="F1894" s="513">
        <f>SUM(Input!G436,Input!G433:G434,Input!J436,Input!J433:J434,Input!M436,Input!M433:M434)</f>
        <v>0</v>
      </c>
      <c r="G1894" s="513"/>
      <c r="H1894" s="513"/>
      <c r="I1894" s="513"/>
      <c r="L1894" s="121"/>
      <c r="M1894" s="121"/>
      <c r="N1894" s="121"/>
      <c r="O1894" s="121"/>
      <c r="P1894" s="121"/>
      <c r="Q1894" s="121"/>
      <c r="R1894" s="121"/>
      <c r="S1894" s="121"/>
      <c r="T1894" s="121"/>
      <c r="U1894" s="121"/>
      <c r="V1894" s="121"/>
      <c r="W1894" s="121"/>
      <c r="X1894" s="121"/>
      <c r="Y1894" s="121"/>
      <c r="Z1894" s="121"/>
      <c r="AA1894" s="121"/>
      <c r="AB1894" s="121"/>
      <c r="AC1894" s="121"/>
      <c r="AD1894" s="121"/>
    </row>
    <row r="1895" spans="4:30" ht="15">
      <c r="D1895" s="1" t="s">
        <v>22</v>
      </c>
      <c r="E1895" s="34"/>
      <c r="L1895" s="121"/>
      <c r="M1895" s="121"/>
      <c r="N1895" s="121"/>
      <c r="O1895" s="121"/>
      <c r="P1895" s="121"/>
      <c r="Q1895" s="121"/>
      <c r="R1895" s="121"/>
      <c r="S1895" s="121"/>
      <c r="T1895" s="121"/>
      <c r="U1895" s="121"/>
      <c r="V1895" s="121"/>
      <c r="W1895" s="121"/>
      <c r="X1895" s="121"/>
      <c r="Y1895" s="121"/>
      <c r="Z1895" s="121"/>
      <c r="AA1895" s="121"/>
      <c r="AB1895" s="121"/>
      <c r="AC1895" s="121"/>
      <c r="AD1895" s="121"/>
    </row>
    <row r="1896" spans="5:30" ht="15">
      <c r="E1896" s="517" t="s">
        <v>344</v>
      </c>
      <c r="F1896" s="513">
        <f>SUM(Input!J452:J454)</f>
        <v>0</v>
      </c>
      <c r="G1896" s="513"/>
      <c r="H1896" s="513"/>
      <c r="I1896" s="513"/>
      <c r="L1896" s="121"/>
      <c r="M1896" s="121"/>
      <c r="N1896" s="121"/>
      <c r="O1896" s="121"/>
      <c r="P1896" s="121"/>
      <c r="Q1896" s="121"/>
      <c r="R1896" s="121"/>
      <c r="S1896" s="121"/>
      <c r="T1896" s="121"/>
      <c r="U1896" s="121"/>
      <c r="V1896" s="121"/>
      <c r="W1896" s="121"/>
      <c r="X1896" s="121"/>
      <c r="Y1896" s="121"/>
      <c r="Z1896" s="121"/>
      <c r="AA1896" s="121"/>
      <c r="AB1896" s="121"/>
      <c r="AC1896" s="121"/>
      <c r="AD1896" s="121"/>
    </row>
    <row r="1897" spans="5:30" ht="15">
      <c r="E1897" s="517" t="s">
        <v>210</v>
      </c>
      <c r="F1897" s="513">
        <f>SUM(Input!J455:J456)</f>
        <v>0</v>
      </c>
      <c r="G1897" s="513"/>
      <c r="H1897" s="513"/>
      <c r="I1897" s="513"/>
      <c r="L1897" s="121"/>
      <c r="M1897" s="121"/>
      <c r="N1897" s="121"/>
      <c r="O1897" s="121"/>
      <c r="P1897" s="121"/>
      <c r="Q1897" s="121"/>
      <c r="R1897" s="121"/>
      <c r="S1897" s="121"/>
      <c r="T1897" s="121"/>
      <c r="U1897" s="121"/>
      <c r="V1897" s="121"/>
      <c r="W1897" s="121"/>
      <c r="X1897" s="121"/>
      <c r="Y1897" s="121"/>
      <c r="Z1897" s="121"/>
      <c r="AA1897" s="121"/>
      <c r="AB1897" s="121"/>
      <c r="AC1897" s="121"/>
      <c r="AD1897" s="121"/>
    </row>
    <row r="1898" spans="5:30" ht="15">
      <c r="E1898" s="517" t="s">
        <v>214</v>
      </c>
      <c r="F1898" s="513">
        <f>SUM(Input!I457)</f>
        <v>0</v>
      </c>
      <c r="G1898" s="513"/>
      <c r="H1898" s="513"/>
      <c r="I1898" s="513"/>
      <c r="L1898" s="121"/>
      <c r="M1898" s="121"/>
      <c r="N1898" s="121"/>
      <c r="O1898" s="121"/>
      <c r="P1898" s="121"/>
      <c r="Q1898" s="121"/>
      <c r="R1898" s="121"/>
      <c r="S1898" s="121"/>
      <c r="T1898" s="121"/>
      <c r="U1898" s="121"/>
      <c r="V1898" s="121"/>
      <c r="W1898" s="121"/>
      <c r="X1898" s="121"/>
      <c r="Y1898" s="121"/>
      <c r="Z1898" s="121"/>
      <c r="AA1898" s="121"/>
      <c r="AB1898" s="121"/>
      <c r="AC1898" s="121"/>
      <c r="AD1898" s="121"/>
    </row>
    <row r="1899" spans="5:30" ht="15">
      <c r="E1899" s="517" t="s">
        <v>680</v>
      </c>
      <c r="F1899" s="513">
        <f>SUM(Input!I459)</f>
        <v>0</v>
      </c>
      <c r="G1899" s="513"/>
      <c r="H1899" s="513"/>
      <c r="I1899" s="513"/>
      <c r="L1899" s="121"/>
      <c r="M1899" s="121"/>
      <c r="N1899" s="121"/>
      <c r="O1899" s="121"/>
      <c r="P1899" s="121"/>
      <c r="Q1899" s="121"/>
      <c r="R1899" s="121"/>
      <c r="S1899" s="121"/>
      <c r="T1899" s="121"/>
      <c r="U1899" s="121"/>
      <c r="V1899" s="121"/>
      <c r="W1899" s="121"/>
      <c r="X1899" s="121"/>
      <c r="Y1899" s="121"/>
      <c r="Z1899" s="121"/>
      <c r="AA1899" s="121"/>
      <c r="AB1899" s="121"/>
      <c r="AC1899" s="121"/>
      <c r="AD1899" s="121"/>
    </row>
    <row r="1900" spans="5:30" ht="15">
      <c r="E1900" s="517" t="s">
        <v>668</v>
      </c>
      <c r="F1900" s="513">
        <f>SUM(Input!I458)</f>
        <v>0</v>
      </c>
      <c r="G1900" s="513"/>
      <c r="H1900" s="513"/>
      <c r="I1900" s="513"/>
      <c r="L1900" s="121"/>
      <c r="M1900" s="121"/>
      <c r="N1900" s="121"/>
      <c r="O1900" s="121"/>
      <c r="P1900" s="121"/>
      <c r="Q1900" s="121"/>
      <c r="R1900" s="121"/>
      <c r="S1900" s="121"/>
      <c r="T1900" s="121"/>
      <c r="U1900" s="121"/>
      <c r="V1900" s="121"/>
      <c r="W1900" s="121"/>
      <c r="X1900" s="121"/>
      <c r="Y1900" s="121"/>
      <c r="Z1900" s="121"/>
      <c r="AA1900" s="121"/>
      <c r="AB1900" s="121"/>
      <c r="AC1900" s="121"/>
      <c r="AD1900" s="121"/>
    </row>
    <row r="1901" spans="5:30" ht="15">
      <c r="E1901" s="34" t="s">
        <v>345</v>
      </c>
      <c r="F1901" s="513">
        <f>SUM(Input!I460)</f>
        <v>0</v>
      </c>
      <c r="G1901" s="555"/>
      <c r="H1901" s="513"/>
      <c r="I1901" s="513"/>
      <c r="L1901" s="121"/>
      <c r="M1901" s="121"/>
      <c r="N1901" s="121"/>
      <c r="O1901" s="121"/>
      <c r="P1901" s="121"/>
      <c r="Q1901" s="121"/>
      <c r="R1901" s="121"/>
      <c r="S1901" s="121"/>
      <c r="T1901" s="121"/>
      <c r="U1901" s="121"/>
      <c r="V1901" s="121"/>
      <c r="W1901" s="121"/>
      <c r="X1901" s="121"/>
      <c r="Y1901" s="121"/>
      <c r="Z1901" s="121"/>
      <c r="AA1901" s="121"/>
      <c r="AB1901" s="121"/>
      <c r="AC1901" s="121"/>
      <c r="AD1901" s="121"/>
    </row>
    <row r="1902" spans="4:30" ht="15">
      <c r="D1902" s="1" t="s">
        <v>23</v>
      </c>
      <c r="E1902" s="34"/>
      <c r="L1902" s="121"/>
      <c r="M1902" s="121"/>
      <c r="N1902" s="121"/>
      <c r="O1902" s="121"/>
      <c r="P1902" s="121"/>
      <c r="Q1902" s="121"/>
      <c r="R1902" s="121"/>
      <c r="S1902" s="121"/>
      <c r="T1902" s="121"/>
      <c r="U1902" s="121"/>
      <c r="V1902" s="121"/>
      <c r="W1902" s="121"/>
      <c r="X1902" s="121"/>
      <c r="Y1902" s="121"/>
      <c r="Z1902" s="121"/>
      <c r="AA1902" s="121"/>
      <c r="AB1902" s="121"/>
      <c r="AC1902" s="121"/>
      <c r="AD1902" s="121"/>
    </row>
    <row r="1903" spans="5:30" ht="15">
      <c r="E1903" s="517" t="s">
        <v>344</v>
      </c>
      <c r="F1903" s="513" t="e">
        <f>SUM(Input!#REF!)</f>
        <v>#REF!</v>
      </c>
      <c r="G1903" s="513"/>
      <c r="H1903" s="513"/>
      <c r="I1903" s="513"/>
      <c r="L1903" s="121"/>
      <c r="M1903" s="121"/>
      <c r="N1903" s="121"/>
      <c r="O1903" s="121"/>
      <c r="P1903" s="121"/>
      <c r="Q1903" s="121"/>
      <c r="R1903" s="121"/>
      <c r="S1903" s="121"/>
      <c r="T1903" s="121"/>
      <c r="U1903" s="121"/>
      <c r="V1903" s="121"/>
      <c r="W1903" s="121"/>
      <c r="X1903" s="121"/>
      <c r="Y1903" s="121"/>
      <c r="Z1903" s="121"/>
      <c r="AA1903" s="121"/>
      <c r="AB1903" s="121"/>
      <c r="AC1903" s="121"/>
      <c r="AD1903" s="121"/>
    </row>
    <row r="1904" spans="5:30" ht="15">
      <c r="E1904" s="517" t="s">
        <v>210</v>
      </c>
      <c r="F1904" s="513" t="e">
        <f>SUM(Input!#REF!)</f>
        <v>#REF!</v>
      </c>
      <c r="G1904" s="513"/>
      <c r="H1904" s="513"/>
      <c r="I1904" s="513"/>
      <c r="L1904" s="121"/>
      <c r="M1904" s="121"/>
      <c r="N1904" s="121"/>
      <c r="O1904" s="121"/>
      <c r="P1904" s="121"/>
      <c r="Q1904" s="121"/>
      <c r="R1904" s="121"/>
      <c r="S1904" s="121"/>
      <c r="T1904" s="121"/>
      <c r="U1904" s="121"/>
      <c r="V1904" s="121"/>
      <c r="W1904" s="121"/>
      <c r="X1904" s="121"/>
      <c r="Y1904" s="121"/>
      <c r="Z1904" s="121"/>
      <c r="AA1904" s="121"/>
      <c r="AB1904" s="121"/>
      <c r="AC1904" s="121"/>
      <c r="AD1904" s="121"/>
    </row>
    <row r="1905" spans="5:30" ht="15">
      <c r="E1905" s="517" t="s">
        <v>214</v>
      </c>
      <c r="F1905" s="513" t="e">
        <f>SUM(Input!#REF!)</f>
        <v>#REF!</v>
      </c>
      <c r="G1905" s="513"/>
      <c r="H1905" s="513"/>
      <c r="I1905" s="513"/>
      <c r="L1905" s="121"/>
      <c r="M1905" s="121"/>
      <c r="N1905" s="121"/>
      <c r="O1905" s="121"/>
      <c r="P1905" s="121"/>
      <c r="Q1905" s="121"/>
      <c r="R1905" s="121"/>
      <c r="S1905" s="121"/>
      <c r="T1905" s="121"/>
      <c r="U1905" s="121"/>
      <c r="V1905" s="121"/>
      <c r="W1905" s="121"/>
      <c r="X1905" s="121"/>
      <c r="Y1905" s="121"/>
      <c r="Z1905" s="121"/>
      <c r="AA1905" s="121"/>
      <c r="AB1905" s="121"/>
      <c r="AC1905" s="121"/>
      <c r="AD1905" s="121"/>
    </row>
    <row r="1906" spans="5:30" ht="15">
      <c r="E1906" s="517" t="s">
        <v>680</v>
      </c>
      <c r="F1906" s="513" t="e">
        <f>SUM(Input!#REF!)</f>
        <v>#REF!</v>
      </c>
      <c r="G1906" s="513"/>
      <c r="H1906" s="513"/>
      <c r="I1906" s="513"/>
      <c r="L1906" s="121"/>
      <c r="M1906" s="121"/>
      <c r="N1906" s="121"/>
      <c r="O1906" s="121"/>
      <c r="P1906" s="121"/>
      <c r="Q1906" s="121"/>
      <c r="R1906" s="121"/>
      <c r="S1906" s="121"/>
      <c r="T1906" s="121"/>
      <c r="U1906" s="121"/>
      <c r="V1906" s="121"/>
      <c r="W1906" s="121"/>
      <c r="X1906" s="121"/>
      <c r="Y1906" s="121"/>
      <c r="Z1906" s="121"/>
      <c r="AA1906" s="121"/>
      <c r="AB1906" s="121"/>
      <c r="AC1906" s="121"/>
      <c r="AD1906" s="121"/>
    </row>
    <row r="1907" spans="5:30" ht="15">
      <c r="E1907" s="517" t="s">
        <v>668</v>
      </c>
      <c r="F1907" s="513" t="e">
        <f>SUM(Input!#REF!)</f>
        <v>#REF!</v>
      </c>
      <c r="G1907" s="513"/>
      <c r="H1907" s="513"/>
      <c r="I1907" s="513"/>
      <c r="L1907" s="121"/>
      <c r="M1907" s="121"/>
      <c r="N1907" s="121"/>
      <c r="O1907" s="121"/>
      <c r="P1907" s="121"/>
      <c r="Q1907" s="121"/>
      <c r="R1907" s="121"/>
      <c r="S1907" s="121"/>
      <c r="T1907" s="121"/>
      <c r="U1907" s="121"/>
      <c r="V1907" s="121"/>
      <c r="W1907" s="121"/>
      <c r="X1907" s="121"/>
      <c r="Y1907" s="121"/>
      <c r="Z1907" s="121"/>
      <c r="AA1907" s="121"/>
      <c r="AB1907" s="121"/>
      <c r="AC1907" s="121"/>
      <c r="AD1907" s="121"/>
    </row>
    <row r="1908" spans="5:30" ht="15">
      <c r="E1908" s="34" t="s">
        <v>345</v>
      </c>
      <c r="F1908" s="513" t="e">
        <f>SUM(Input!#REF!)</f>
        <v>#REF!</v>
      </c>
      <c r="G1908" s="513"/>
      <c r="H1908" s="513"/>
      <c r="I1908" s="513"/>
      <c r="L1908" s="121"/>
      <c r="M1908" s="121"/>
      <c r="N1908" s="121"/>
      <c r="O1908" s="121"/>
      <c r="P1908" s="121"/>
      <c r="Q1908" s="121"/>
      <c r="R1908" s="121"/>
      <c r="S1908" s="121"/>
      <c r="T1908" s="121"/>
      <c r="U1908" s="121"/>
      <c r="V1908" s="121"/>
      <c r="W1908" s="121"/>
      <c r="X1908" s="121"/>
      <c r="Y1908" s="121"/>
      <c r="Z1908" s="121"/>
      <c r="AA1908" s="121"/>
      <c r="AB1908" s="121"/>
      <c r="AC1908" s="121"/>
      <c r="AD1908" s="121"/>
    </row>
    <row r="1909" spans="4:30" ht="15">
      <c r="D1909" s="1" t="s">
        <v>591</v>
      </c>
      <c r="E1909" s="34"/>
      <c r="L1909" s="121"/>
      <c r="M1909" s="121"/>
      <c r="N1909" s="121"/>
      <c r="O1909" s="121"/>
      <c r="P1909" s="121"/>
      <c r="Q1909" s="121"/>
      <c r="R1909" s="121"/>
      <c r="S1909" s="121"/>
      <c r="T1909" s="121"/>
      <c r="U1909" s="121"/>
      <c r="V1909" s="121"/>
      <c r="W1909" s="121"/>
      <c r="X1909" s="121"/>
      <c r="Y1909" s="121"/>
      <c r="Z1909" s="121"/>
      <c r="AA1909" s="121"/>
      <c r="AB1909" s="121"/>
      <c r="AC1909" s="121"/>
      <c r="AD1909" s="121"/>
    </row>
    <row r="1910" spans="5:30" ht="15">
      <c r="E1910" s="517" t="s">
        <v>344</v>
      </c>
      <c r="F1910" s="518">
        <f aca="true" t="shared" si="48" ref="F1910:F1915">F1882+F1889</f>
        <v>0</v>
      </c>
      <c r="G1910" s="518"/>
      <c r="H1910" s="518"/>
      <c r="I1910" s="518"/>
      <c r="L1910" s="121"/>
      <c r="M1910" s="121"/>
      <c r="N1910" s="121"/>
      <c r="O1910" s="121"/>
      <c r="P1910" s="121"/>
      <c r="Q1910" s="121"/>
      <c r="R1910" s="121"/>
      <c r="S1910" s="121"/>
      <c r="T1910" s="121"/>
      <c r="U1910" s="121"/>
      <c r="V1910" s="121"/>
      <c r="W1910" s="121"/>
      <c r="X1910" s="121"/>
      <c r="Y1910" s="121"/>
      <c r="Z1910" s="121"/>
      <c r="AA1910" s="121"/>
      <c r="AB1910" s="121"/>
      <c r="AC1910" s="121"/>
      <c r="AD1910" s="121"/>
    </row>
    <row r="1911" spans="5:30" ht="15">
      <c r="E1911" s="517" t="s">
        <v>210</v>
      </c>
      <c r="F1911" s="518">
        <f t="shared" si="48"/>
        <v>0</v>
      </c>
      <c r="G1911" s="518"/>
      <c r="H1911" s="518"/>
      <c r="I1911" s="518"/>
      <c r="L1911" s="121"/>
      <c r="M1911" s="121"/>
      <c r="N1911" s="121"/>
      <c r="O1911" s="121"/>
      <c r="P1911" s="121"/>
      <c r="Q1911" s="121"/>
      <c r="R1911" s="121"/>
      <c r="S1911" s="121"/>
      <c r="T1911" s="121"/>
      <c r="U1911" s="121"/>
      <c r="V1911" s="121"/>
      <c r="W1911" s="121"/>
      <c r="X1911" s="121"/>
      <c r="Y1911" s="121"/>
      <c r="Z1911" s="121"/>
      <c r="AA1911" s="121"/>
      <c r="AB1911" s="121"/>
      <c r="AC1911" s="121"/>
      <c r="AD1911" s="121"/>
    </row>
    <row r="1912" spans="5:30" ht="15">
      <c r="E1912" s="517" t="s">
        <v>214</v>
      </c>
      <c r="F1912" s="518">
        <f t="shared" si="48"/>
        <v>0</v>
      </c>
      <c r="G1912" s="518"/>
      <c r="H1912" s="518"/>
      <c r="I1912" s="518"/>
      <c r="L1912" s="121"/>
      <c r="M1912" s="121"/>
      <c r="N1912" s="121"/>
      <c r="O1912" s="121"/>
      <c r="P1912" s="121"/>
      <c r="Q1912" s="121"/>
      <c r="R1912" s="121"/>
      <c r="S1912" s="121"/>
      <c r="T1912" s="121"/>
      <c r="U1912" s="121"/>
      <c r="V1912" s="121"/>
      <c r="W1912" s="121"/>
      <c r="X1912" s="121"/>
      <c r="Y1912" s="121"/>
      <c r="Z1912" s="121"/>
      <c r="AA1912" s="121"/>
      <c r="AB1912" s="121"/>
      <c r="AC1912" s="121"/>
      <c r="AD1912" s="121"/>
    </row>
    <row r="1913" spans="5:30" ht="15">
      <c r="E1913" s="517" t="s">
        <v>680</v>
      </c>
      <c r="F1913" s="518">
        <f t="shared" si="48"/>
        <v>0</v>
      </c>
      <c r="G1913" s="518"/>
      <c r="H1913" s="518"/>
      <c r="I1913" s="518"/>
      <c r="L1913" s="121"/>
      <c r="M1913" s="121"/>
      <c r="N1913" s="121"/>
      <c r="O1913" s="121"/>
      <c r="P1913" s="121"/>
      <c r="Q1913" s="121"/>
      <c r="R1913" s="121"/>
      <c r="S1913" s="121"/>
      <c r="T1913" s="121"/>
      <c r="U1913" s="121"/>
      <c r="V1913" s="121"/>
      <c r="W1913" s="121"/>
      <c r="X1913" s="121"/>
      <c r="Y1913" s="121"/>
      <c r="Z1913" s="121"/>
      <c r="AA1913" s="121"/>
      <c r="AB1913" s="121"/>
      <c r="AC1913" s="121"/>
      <c r="AD1913" s="121"/>
    </row>
    <row r="1914" spans="5:30" ht="15">
      <c r="E1914" s="517" t="s">
        <v>668</v>
      </c>
      <c r="F1914" s="518">
        <f t="shared" si="48"/>
        <v>0</v>
      </c>
      <c r="G1914" s="518"/>
      <c r="H1914" s="518"/>
      <c r="I1914" s="518"/>
      <c r="L1914" s="121"/>
      <c r="M1914" s="121"/>
      <c r="N1914" s="121"/>
      <c r="O1914" s="121"/>
      <c r="P1914" s="121"/>
      <c r="Q1914" s="121"/>
      <c r="R1914" s="121"/>
      <c r="S1914" s="121"/>
      <c r="T1914" s="121"/>
      <c r="U1914" s="121"/>
      <c r="V1914" s="121"/>
      <c r="W1914" s="121"/>
      <c r="X1914" s="121"/>
      <c r="Y1914" s="121"/>
      <c r="Z1914" s="121"/>
      <c r="AA1914" s="121"/>
      <c r="AB1914" s="121"/>
      <c r="AC1914" s="121"/>
      <c r="AD1914" s="121"/>
    </row>
    <row r="1915" spans="5:30" ht="15">
      <c r="E1915" s="34" t="s">
        <v>345</v>
      </c>
      <c r="F1915" s="518">
        <f t="shared" si="48"/>
        <v>0</v>
      </c>
      <c r="G1915" s="518"/>
      <c r="H1915" s="518"/>
      <c r="I1915" s="518"/>
      <c r="L1915" s="121"/>
      <c r="M1915" s="121"/>
      <c r="N1915" s="121"/>
      <c r="O1915" s="121"/>
      <c r="P1915" s="121"/>
      <c r="Q1915" s="121"/>
      <c r="R1915" s="121"/>
      <c r="S1915" s="121"/>
      <c r="T1915" s="121"/>
      <c r="U1915" s="121"/>
      <c r="V1915" s="121"/>
      <c r="W1915" s="121"/>
      <c r="X1915" s="121"/>
      <c r="Y1915" s="121"/>
      <c r="Z1915" s="121"/>
      <c r="AA1915" s="121"/>
      <c r="AB1915" s="121"/>
      <c r="AC1915" s="121"/>
      <c r="AD1915" s="121"/>
    </row>
    <row r="1916" spans="4:30" ht="15">
      <c r="D1916" s="1" t="s">
        <v>592</v>
      </c>
      <c r="E1916" s="34"/>
      <c r="F1916" s="513"/>
      <c r="G1916" s="513"/>
      <c r="H1916" s="513"/>
      <c r="I1916" s="513"/>
      <c r="L1916" s="121"/>
      <c r="M1916" s="121"/>
      <c r="N1916" s="121"/>
      <c r="O1916" s="121"/>
      <c r="P1916" s="121"/>
      <c r="Q1916" s="121"/>
      <c r="R1916" s="121"/>
      <c r="S1916" s="121"/>
      <c r="T1916" s="121"/>
      <c r="U1916" s="121"/>
      <c r="V1916" s="121"/>
      <c r="W1916" s="121"/>
      <c r="X1916" s="121"/>
      <c r="Y1916" s="121"/>
      <c r="Z1916" s="121"/>
      <c r="AA1916" s="121"/>
      <c r="AB1916" s="121"/>
      <c r="AC1916" s="121"/>
      <c r="AD1916" s="121"/>
    </row>
    <row r="1917" spans="5:30" ht="15">
      <c r="E1917" s="517" t="s">
        <v>344</v>
      </c>
      <c r="F1917" s="513" t="e">
        <f aca="true" t="shared" si="49" ref="F1917:F1922">F1896+F1903+F1889+F1882</f>
        <v>#REF!</v>
      </c>
      <c r="G1917" s="513"/>
      <c r="H1917" s="513"/>
      <c r="I1917" s="513"/>
      <c r="L1917" s="121"/>
      <c r="M1917" s="121"/>
      <c r="N1917" s="121"/>
      <c r="O1917" s="121"/>
      <c r="P1917" s="121"/>
      <c r="Q1917" s="121"/>
      <c r="R1917" s="121"/>
      <c r="S1917" s="121"/>
      <c r="T1917" s="121"/>
      <c r="U1917" s="121"/>
      <c r="V1917" s="121"/>
      <c r="W1917" s="121"/>
      <c r="X1917" s="121"/>
      <c r="Y1917" s="121"/>
      <c r="Z1917" s="121"/>
      <c r="AA1917" s="121"/>
      <c r="AB1917" s="121"/>
      <c r="AC1917" s="121"/>
      <c r="AD1917" s="121"/>
    </row>
    <row r="1918" spans="5:30" ht="15">
      <c r="E1918" s="517" t="s">
        <v>210</v>
      </c>
      <c r="F1918" s="513" t="e">
        <f t="shared" si="49"/>
        <v>#REF!</v>
      </c>
      <c r="G1918" s="513"/>
      <c r="H1918" s="513"/>
      <c r="I1918" s="513"/>
      <c r="L1918" s="121"/>
      <c r="M1918" s="121"/>
      <c r="N1918" s="121"/>
      <c r="O1918" s="121"/>
      <c r="P1918" s="121"/>
      <c r="Q1918" s="121"/>
      <c r="R1918" s="121"/>
      <c r="S1918" s="121"/>
      <c r="T1918" s="121"/>
      <c r="U1918" s="121"/>
      <c r="V1918" s="121"/>
      <c r="W1918" s="121"/>
      <c r="X1918" s="121"/>
      <c r="Y1918" s="121"/>
      <c r="Z1918" s="121"/>
      <c r="AA1918" s="121"/>
      <c r="AB1918" s="121"/>
      <c r="AC1918" s="121"/>
      <c r="AD1918" s="121"/>
    </row>
    <row r="1919" spans="5:30" ht="15">
      <c r="E1919" s="517" t="s">
        <v>214</v>
      </c>
      <c r="F1919" s="513" t="e">
        <f t="shared" si="49"/>
        <v>#REF!</v>
      </c>
      <c r="G1919" s="513"/>
      <c r="H1919" s="513"/>
      <c r="I1919" s="513"/>
      <c r="L1919" s="121"/>
      <c r="M1919" s="121"/>
      <c r="N1919" s="121"/>
      <c r="O1919" s="121"/>
      <c r="P1919" s="121"/>
      <c r="Q1919" s="121"/>
      <c r="R1919" s="121"/>
      <c r="S1919" s="121"/>
      <c r="T1919" s="121"/>
      <c r="U1919" s="121"/>
      <c r="V1919" s="121"/>
      <c r="W1919" s="121"/>
      <c r="X1919" s="121"/>
      <c r="Y1919" s="121"/>
      <c r="Z1919" s="121"/>
      <c r="AA1919" s="121"/>
      <c r="AB1919" s="121"/>
      <c r="AC1919" s="121"/>
      <c r="AD1919" s="121"/>
    </row>
    <row r="1920" spans="5:30" ht="15">
      <c r="E1920" s="517" t="s">
        <v>680</v>
      </c>
      <c r="F1920" s="513" t="e">
        <f t="shared" si="49"/>
        <v>#REF!</v>
      </c>
      <c r="G1920" s="513"/>
      <c r="H1920" s="513"/>
      <c r="I1920" s="513"/>
      <c r="L1920" s="121"/>
      <c r="M1920" s="121"/>
      <c r="N1920" s="121"/>
      <c r="O1920" s="121"/>
      <c r="P1920" s="121"/>
      <c r="Q1920" s="121"/>
      <c r="R1920" s="121"/>
      <c r="S1920" s="121"/>
      <c r="T1920" s="121"/>
      <c r="U1920" s="121"/>
      <c r="V1920" s="121"/>
      <c r="W1920" s="121"/>
      <c r="X1920" s="121"/>
      <c r="Y1920" s="121"/>
      <c r="Z1920" s="121"/>
      <c r="AA1920" s="121"/>
      <c r="AB1920" s="121"/>
      <c r="AC1920" s="121"/>
      <c r="AD1920" s="121"/>
    </row>
    <row r="1921" spans="5:30" ht="15">
      <c r="E1921" s="517" t="s">
        <v>668</v>
      </c>
      <c r="F1921" s="513" t="e">
        <f t="shared" si="49"/>
        <v>#REF!</v>
      </c>
      <c r="G1921" s="513"/>
      <c r="H1921" s="513"/>
      <c r="I1921" s="513"/>
      <c r="L1921" s="121"/>
      <c r="M1921" s="121"/>
      <c r="N1921" s="121"/>
      <c r="O1921" s="121"/>
      <c r="P1921" s="121"/>
      <c r="Q1921" s="121"/>
      <c r="R1921" s="121"/>
      <c r="S1921" s="121"/>
      <c r="T1921" s="121"/>
      <c r="U1921" s="121"/>
      <c r="V1921" s="121"/>
      <c r="W1921" s="121"/>
      <c r="X1921" s="121"/>
      <c r="Y1921" s="121"/>
      <c r="Z1921" s="121"/>
      <c r="AA1921" s="121"/>
      <c r="AB1921" s="121"/>
      <c r="AC1921" s="121"/>
      <c r="AD1921" s="121"/>
    </row>
    <row r="1922" spans="5:30" ht="15">
      <c r="E1922" s="34" t="s">
        <v>345</v>
      </c>
      <c r="F1922" s="513" t="e">
        <f t="shared" si="49"/>
        <v>#REF!</v>
      </c>
      <c r="L1922" s="121"/>
      <c r="M1922" s="121"/>
      <c r="N1922" s="121"/>
      <c r="O1922" s="121"/>
      <c r="P1922" s="121"/>
      <c r="Q1922" s="121"/>
      <c r="R1922" s="121"/>
      <c r="S1922" s="121"/>
      <c r="T1922" s="121"/>
      <c r="U1922" s="121"/>
      <c r="V1922" s="121"/>
      <c r="W1922" s="121"/>
      <c r="X1922" s="121"/>
      <c r="Y1922" s="121"/>
      <c r="Z1922" s="121"/>
      <c r="AA1922" s="121"/>
      <c r="AB1922" s="121"/>
      <c r="AC1922" s="121"/>
      <c r="AD1922" s="121"/>
    </row>
    <row r="1923" spans="3:30" ht="15">
      <c r="C1923" s="509" t="s">
        <v>24</v>
      </c>
      <c r="L1923" s="121"/>
      <c r="M1923" s="121"/>
      <c r="N1923" s="121"/>
      <c r="O1923" s="121"/>
      <c r="P1923" s="121"/>
      <c r="Q1923" s="121"/>
      <c r="R1923" s="121"/>
      <c r="S1923" s="121"/>
      <c r="T1923" s="121"/>
      <c r="U1923" s="121"/>
      <c r="V1923" s="121"/>
      <c r="W1923" s="121"/>
      <c r="X1923" s="121"/>
      <c r="Y1923" s="121"/>
      <c r="Z1923" s="121"/>
      <c r="AA1923" s="121"/>
      <c r="AB1923" s="121"/>
      <c r="AC1923" s="121"/>
      <c r="AD1923" s="121"/>
    </row>
    <row r="1924" spans="4:30" ht="15">
      <c r="D1924" s="1" t="s">
        <v>588</v>
      </c>
      <c r="L1924" s="121"/>
      <c r="M1924" s="121"/>
      <c r="N1924" s="121"/>
      <c r="O1924" s="121"/>
      <c r="P1924" s="121"/>
      <c r="Q1924" s="121"/>
      <c r="R1924" s="121"/>
      <c r="S1924" s="121"/>
      <c r="T1924" s="121"/>
      <c r="U1924" s="121"/>
      <c r="V1924" s="121"/>
      <c r="W1924" s="121"/>
      <c r="X1924" s="121"/>
      <c r="Y1924" s="121"/>
      <c r="Z1924" s="121"/>
      <c r="AA1924" s="121"/>
      <c r="AB1924" s="121"/>
      <c r="AC1924" s="121"/>
      <c r="AD1924" s="121"/>
    </row>
    <row r="1925" spans="5:30" ht="15">
      <c r="E1925" s="517" t="s">
        <v>344</v>
      </c>
      <c r="F1925" s="515" t="e">
        <f>F1882/SUM(F1882:F1887)</f>
        <v>#DIV/0!</v>
      </c>
      <c r="G1925" s="515"/>
      <c r="H1925" s="515"/>
      <c r="I1925" s="515"/>
      <c r="L1925" s="121"/>
      <c r="M1925" s="121"/>
      <c r="N1925" s="121"/>
      <c r="O1925" s="121"/>
      <c r="P1925" s="121"/>
      <c r="Q1925" s="121"/>
      <c r="R1925" s="121"/>
      <c r="S1925" s="121"/>
      <c r="T1925" s="121"/>
      <c r="U1925" s="121"/>
      <c r="V1925" s="121"/>
      <c r="W1925" s="121"/>
      <c r="X1925" s="121"/>
      <c r="Y1925" s="121"/>
      <c r="Z1925" s="121"/>
      <c r="AA1925" s="121"/>
      <c r="AB1925" s="121"/>
      <c r="AC1925" s="121"/>
      <c r="AD1925" s="121"/>
    </row>
    <row r="1926" spans="5:30" ht="15">
      <c r="E1926" s="517" t="s">
        <v>210</v>
      </c>
      <c r="F1926" s="515" t="e">
        <f>F1883/SUM(F1882:F1887)</f>
        <v>#DIV/0!</v>
      </c>
      <c r="G1926" s="515"/>
      <c r="H1926" s="515"/>
      <c r="I1926" s="515"/>
      <c r="L1926" s="121"/>
      <c r="M1926" s="121"/>
      <c r="N1926" s="121"/>
      <c r="O1926" s="121"/>
      <c r="P1926" s="121"/>
      <c r="Q1926" s="121"/>
      <c r="R1926" s="121"/>
      <c r="S1926" s="121"/>
      <c r="T1926" s="121"/>
      <c r="U1926" s="121"/>
      <c r="V1926" s="121"/>
      <c r="W1926" s="121"/>
      <c r="X1926" s="121"/>
      <c r="Y1926" s="121"/>
      <c r="Z1926" s="121"/>
      <c r="AA1926" s="121"/>
      <c r="AB1926" s="121"/>
      <c r="AC1926" s="121"/>
      <c r="AD1926" s="121"/>
    </row>
    <row r="1927" spans="5:30" ht="15">
      <c r="E1927" s="517" t="s">
        <v>214</v>
      </c>
      <c r="F1927" s="515" t="e">
        <f>F1884/SUM(F1882:F1887)</f>
        <v>#DIV/0!</v>
      </c>
      <c r="G1927" s="515"/>
      <c r="H1927" s="515"/>
      <c r="I1927" s="515"/>
      <c r="L1927" s="121"/>
      <c r="M1927" s="121"/>
      <c r="N1927" s="121"/>
      <c r="O1927" s="121"/>
      <c r="P1927" s="121"/>
      <c r="Q1927" s="121"/>
      <c r="R1927" s="121"/>
      <c r="S1927" s="121"/>
      <c r="T1927" s="121"/>
      <c r="U1927" s="121"/>
      <c r="V1927" s="121"/>
      <c r="W1927" s="121"/>
      <c r="X1927" s="121"/>
      <c r="Y1927" s="121"/>
      <c r="Z1927" s="121"/>
      <c r="AA1927" s="121"/>
      <c r="AB1927" s="121"/>
      <c r="AC1927" s="121"/>
      <c r="AD1927" s="121"/>
    </row>
    <row r="1928" spans="5:30" ht="15">
      <c r="E1928" s="517" t="s">
        <v>680</v>
      </c>
      <c r="F1928" s="515" t="e">
        <f>F1885/SUM(F1882:F1887)</f>
        <v>#DIV/0!</v>
      </c>
      <c r="G1928" s="515"/>
      <c r="H1928" s="515"/>
      <c r="I1928" s="515"/>
      <c r="L1928" s="121"/>
      <c r="M1928" s="121"/>
      <c r="N1928" s="121"/>
      <c r="O1928" s="121"/>
      <c r="P1928" s="121"/>
      <c r="Q1928" s="121"/>
      <c r="R1928" s="121"/>
      <c r="S1928" s="121"/>
      <c r="T1928" s="121"/>
      <c r="U1928" s="121"/>
      <c r="V1928" s="121"/>
      <c r="W1928" s="121"/>
      <c r="X1928" s="121"/>
      <c r="Y1928" s="121"/>
      <c r="Z1928" s="121"/>
      <c r="AA1928" s="121"/>
      <c r="AB1928" s="121"/>
      <c r="AC1928" s="121"/>
      <c r="AD1928" s="121"/>
    </row>
    <row r="1929" spans="5:30" ht="15">
      <c r="E1929" s="517" t="s">
        <v>668</v>
      </c>
      <c r="F1929" s="515" t="e">
        <f>F1886/SUM(F1882:F1887)</f>
        <v>#DIV/0!</v>
      </c>
      <c r="G1929" s="515"/>
      <c r="H1929" s="515"/>
      <c r="I1929" s="515"/>
      <c r="L1929" s="121"/>
      <c r="M1929" s="121"/>
      <c r="N1929" s="121"/>
      <c r="O1929" s="121"/>
      <c r="P1929" s="121"/>
      <c r="Q1929" s="121"/>
      <c r="R1929" s="121"/>
      <c r="S1929" s="121"/>
      <c r="T1929" s="121"/>
      <c r="U1929" s="121"/>
      <c r="V1929" s="121"/>
      <c r="W1929" s="121"/>
      <c r="X1929" s="121"/>
      <c r="Y1929" s="121"/>
      <c r="Z1929" s="121"/>
      <c r="AA1929" s="121"/>
      <c r="AB1929" s="121"/>
      <c r="AC1929" s="121"/>
      <c r="AD1929" s="121"/>
    </row>
    <row r="1930" spans="5:30" ht="15">
      <c r="E1930" s="34" t="s">
        <v>345</v>
      </c>
      <c r="F1930" s="515" t="e">
        <f>F1887/SUM(F1882:F1887)</f>
        <v>#DIV/0!</v>
      </c>
      <c r="G1930" s="515"/>
      <c r="H1930" s="515"/>
      <c r="I1930" s="515"/>
      <c r="L1930" s="121"/>
      <c r="M1930" s="121"/>
      <c r="N1930" s="121"/>
      <c r="O1930" s="121"/>
      <c r="P1930" s="121"/>
      <c r="Q1930" s="121"/>
      <c r="R1930" s="121"/>
      <c r="S1930" s="121"/>
      <c r="T1930" s="121"/>
      <c r="U1930" s="121"/>
      <c r="V1930" s="121"/>
      <c r="W1930" s="121"/>
      <c r="X1930" s="121"/>
      <c r="Y1930" s="121"/>
      <c r="Z1930" s="121"/>
      <c r="AA1930" s="121"/>
      <c r="AB1930" s="121"/>
      <c r="AC1930" s="121"/>
      <c r="AD1930" s="121"/>
    </row>
    <row r="1931" spans="4:30" ht="15">
      <c r="D1931" s="1" t="s">
        <v>589</v>
      </c>
      <c r="E1931" s="34"/>
      <c r="F1931" s="515"/>
      <c r="G1931" s="515"/>
      <c r="H1931" s="515"/>
      <c r="I1931" s="515"/>
      <c r="L1931" s="121"/>
      <c r="M1931" s="121"/>
      <c r="N1931" s="121"/>
      <c r="O1931" s="121"/>
      <c r="P1931" s="121"/>
      <c r="Q1931" s="121"/>
      <c r="R1931" s="121"/>
      <c r="S1931" s="121"/>
      <c r="T1931" s="121"/>
      <c r="U1931" s="121"/>
      <c r="V1931" s="121"/>
      <c r="W1931" s="121"/>
      <c r="X1931" s="121"/>
      <c r="Y1931" s="121"/>
      <c r="Z1931" s="121"/>
      <c r="AA1931" s="121"/>
      <c r="AB1931" s="121"/>
      <c r="AC1931" s="121"/>
      <c r="AD1931" s="121"/>
    </row>
    <row r="1932" spans="5:30" ht="15">
      <c r="E1932" s="517" t="s">
        <v>344</v>
      </c>
      <c r="F1932" s="515" t="e">
        <f>F1889/SUM(F1889:F1894)</f>
        <v>#DIV/0!</v>
      </c>
      <c r="G1932" s="515"/>
      <c r="H1932" s="515"/>
      <c r="I1932" s="515"/>
      <c r="L1932" s="121"/>
      <c r="M1932" s="121"/>
      <c r="N1932" s="121"/>
      <c r="O1932" s="121"/>
      <c r="P1932" s="121"/>
      <c r="Q1932" s="121"/>
      <c r="R1932" s="121"/>
      <c r="S1932" s="121"/>
      <c r="T1932" s="121"/>
      <c r="U1932" s="121"/>
      <c r="V1932" s="121"/>
      <c r="W1932" s="121"/>
      <c r="X1932" s="121"/>
      <c r="Y1932" s="121"/>
      <c r="Z1932" s="121"/>
      <c r="AA1932" s="121"/>
      <c r="AB1932" s="121"/>
      <c r="AC1932" s="121"/>
      <c r="AD1932" s="121"/>
    </row>
    <row r="1933" spans="5:30" ht="15">
      <c r="E1933" s="517" t="s">
        <v>210</v>
      </c>
      <c r="F1933" s="515" t="e">
        <f>F1890/SUM(F1889:F1894)</f>
        <v>#DIV/0!</v>
      </c>
      <c r="G1933" s="515"/>
      <c r="H1933" s="515"/>
      <c r="I1933" s="515"/>
      <c r="L1933" s="121"/>
      <c r="M1933" s="121"/>
      <c r="N1933" s="121"/>
      <c r="O1933" s="121"/>
      <c r="P1933" s="121"/>
      <c r="Q1933" s="121"/>
      <c r="R1933" s="121"/>
      <c r="S1933" s="121"/>
      <c r="T1933" s="121"/>
      <c r="U1933" s="121"/>
      <c r="V1933" s="121"/>
      <c r="W1933" s="121"/>
      <c r="X1933" s="121"/>
      <c r="Y1933" s="121"/>
      <c r="Z1933" s="121"/>
      <c r="AA1933" s="121"/>
      <c r="AB1933" s="121"/>
      <c r="AC1933" s="121"/>
      <c r="AD1933" s="121"/>
    </row>
    <row r="1934" spans="5:30" ht="15">
      <c r="E1934" s="517" t="s">
        <v>214</v>
      </c>
      <c r="F1934" s="515" t="e">
        <f>F1891/SUM(F1889:F1894)</f>
        <v>#DIV/0!</v>
      </c>
      <c r="G1934" s="515"/>
      <c r="H1934" s="515"/>
      <c r="I1934" s="515"/>
      <c r="L1934" s="121"/>
      <c r="M1934" s="121"/>
      <c r="N1934" s="121"/>
      <c r="O1934" s="121"/>
      <c r="P1934" s="121"/>
      <c r="Q1934" s="121"/>
      <c r="R1934" s="121"/>
      <c r="S1934" s="121"/>
      <c r="T1934" s="121"/>
      <c r="U1934" s="121"/>
      <c r="V1934" s="121"/>
      <c r="W1934" s="121"/>
      <c r="X1934" s="121"/>
      <c r="Y1934" s="121"/>
      <c r="Z1934" s="121"/>
      <c r="AA1934" s="121"/>
      <c r="AB1934" s="121"/>
      <c r="AC1934" s="121"/>
      <c r="AD1934" s="121"/>
    </row>
    <row r="1935" spans="5:30" ht="15">
      <c r="E1935" s="517" t="s">
        <v>680</v>
      </c>
      <c r="F1935" s="515" t="e">
        <f>F1892/SUM(F1889:F1894)</f>
        <v>#DIV/0!</v>
      </c>
      <c r="G1935" s="515"/>
      <c r="H1935" s="515"/>
      <c r="I1935" s="515"/>
      <c r="L1935" s="121"/>
      <c r="M1935" s="121"/>
      <c r="N1935" s="121"/>
      <c r="O1935" s="121"/>
      <c r="P1935" s="121"/>
      <c r="Q1935" s="121"/>
      <c r="R1935" s="121"/>
      <c r="S1935" s="121"/>
      <c r="T1935" s="121"/>
      <c r="U1935" s="121"/>
      <c r="V1935" s="121"/>
      <c r="W1935" s="121"/>
      <c r="X1935" s="121"/>
      <c r="Y1935" s="121"/>
      <c r="Z1935" s="121"/>
      <c r="AA1935" s="121"/>
      <c r="AB1935" s="121"/>
      <c r="AC1935" s="121"/>
      <c r="AD1935" s="121"/>
    </row>
    <row r="1936" spans="5:30" ht="15">
      <c r="E1936" s="517" t="s">
        <v>668</v>
      </c>
      <c r="F1936" s="515" t="e">
        <f>F1893/SUM(F1889:F1894)</f>
        <v>#DIV/0!</v>
      </c>
      <c r="G1936" s="515"/>
      <c r="H1936" s="515"/>
      <c r="I1936" s="515"/>
      <c r="L1936" s="121"/>
      <c r="M1936" s="121"/>
      <c r="N1936" s="121"/>
      <c r="O1936" s="121"/>
      <c r="P1936" s="121"/>
      <c r="Q1936" s="121"/>
      <c r="R1936" s="121"/>
      <c r="S1936" s="121"/>
      <c r="T1936" s="121"/>
      <c r="U1936" s="121"/>
      <c r="V1936" s="121"/>
      <c r="W1936" s="121"/>
      <c r="X1936" s="121"/>
      <c r="Y1936" s="121"/>
      <c r="Z1936" s="121"/>
      <c r="AA1936" s="121"/>
      <c r="AB1936" s="121"/>
      <c r="AC1936" s="121"/>
      <c r="AD1936" s="121"/>
    </row>
    <row r="1937" spans="5:30" ht="15">
      <c r="E1937" s="34" t="s">
        <v>345</v>
      </c>
      <c r="F1937" s="515" t="e">
        <f>F1894/SUM(F1889:F1894)</f>
        <v>#DIV/0!</v>
      </c>
      <c r="G1937" s="515"/>
      <c r="H1937" s="515"/>
      <c r="I1937" s="515"/>
      <c r="L1937" s="121"/>
      <c r="M1937" s="121"/>
      <c r="N1937" s="121"/>
      <c r="O1937" s="121"/>
      <c r="P1937" s="121"/>
      <c r="Q1937" s="121"/>
      <c r="R1937" s="121"/>
      <c r="S1937" s="121"/>
      <c r="T1937" s="121"/>
      <c r="U1937" s="121"/>
      <c r="V1937" s="121"/>
      <c r="W1937" s="121"/>
      <c r="X1937" s="121"/>
      <c r="Y1937" s="121"/>
      <c r="Z1937" s="121"/>
      <c r="AA1937" s="121"/>
      <c r="AB1937" s="121"/>
      <c r="AC1937" s="121"/>
      <c r="AD1937" s="121"/>
    </row>
    <row r="1938" spans="4:30" ht="15">
      <c r="D1938" s="1" t="s">
        <v>22</v>
      </c>
      <c r="E1938" s="34"/>
      <c r="F1938" s="515"/>
      <c r="G1938" s="515"/>
      <c r="H1938" s="515"/>
      <c r="I1938" s="515"/>
      <c r="L1938" s="121"/>
      <c r="M1938" s="121"/>
      <c r="N1938" s="121"/>
      <c r="O1938" s="121"/>
      <c r="P1938" s="121"/>
      <c r="Q1938" s="121"/>
      <c r="R1938" s="121"/>
      <c r="S1938" s="121"/>
      <c r="T1938" s="121"/>
      <c r="U1938" s="121"/>
      <c r="V1938" s="121"/>
      <c r="W1938" s="121"/>
      <c r="X1938" s="121"/>
      <c r="Y1938" s="121"/>
      <c r="Z1938" s="121"/>
      <c r="AA1938" s="121"/>
      <c r="AB1938" s="121"/>
      <c r="AC1938" s="121"/>
      <c r="AD1938" s="121"/>
    </row>
    <row r="1939" spans="5:30" ht="15">
      <c r="E1939" s="517" t="s">
        <v>344</v>
      </c>
      <c r="F1939" s="515" t="e">
        <f>F1896/SUM(F1896:F1901)</f>
        <v>#DIV/0!</v>
      </c>
      <c r="G1939" s="515"/>
      <c r="H1939" s="515"/>
      <c r="I1939" s="515"/>
      <c r="L1939" s="121"/>
      <c r="M1939" s="121"/>
      <c r="N1939" s="121"/>
      <c r="O1939" s="121"/>
      <c r="P1939" s="121"/>
      <c r="Q1939" s="121"/>
      <c r="R1939" s="121"/>
      <c r="S1939" s="121"/>
      <c r="T1939" s="121"/>
      <c r="U1939" s="121"/>
      <c r="V1939" s="121"/>
      <c r="W1939" s="121"/>
      <c r="X1939" s="121"/>
      <c r="Y1939" s="121"/>
      <c r="Z1939" s="121"/>
      <c r="AA1939" s="121"/>
      <c r="AB1939" s="121"/>
      <c r="AC1939" s="121"/>
      <c r="AD1939" s="121"/>
    </row>
    <row r="1940" spans="5:30" ht="15">
      <c r="E1940" s="517" t="s">
        <v>210</v>
      </c>
      <c r="F1940" s="515" t="e">
        <f>F1897/SUM(F1896:F1901)</f>
        <v>#DIV/0!</v>
      </c>
      <c r="G1940" s="515"/>
      <c r="H1940" s="515"/>
      <c r="I1940" s="515"/>
      <c r="L1940" s="121"/>
      <c r="M1940" s="121"/>
      <c r="N1940" s="121"/>
      <c r="O1940" s="121"/>
      <c r="P1940" s="121"/>
      <c r="Q1940" s="121"/>
      <c r="R1940" s="121"/>
      <c r="S1940" s="121"/>
      <c r="T1940" s="121"/>
      <c r="U1940" s="121"/>
      <c r="V1940" s="121"/>
      <c r="W1940" s="121"/>
      <c r="X1940" s="121"/>
      <c r="Y1940" s="121"/>
      <c r="Z1940" s="121"/>
      <c r="AA1940" s="121"/>
      <c r="AB1940" s="121"/>
      <c r="AC1940" s="121"/>
      <c r="AD1940" s="121"/>
    </row>
    <row r="1941" spans="5:30" ht="15">
      <c r="E1941" s="517" t="s">
        <v>214</v>
      </c>
      <c r="F1941" s="515" t="e">
        <f>F1898/SUM(F1896:F1901)</f>
        <v>#DIV/0!</v>
      </c>
      <c r="G1941" s="515"/>
      <c r="H1941" s="515"/>
      <c r="I1941" s="515"/>
      <c r="L1941" s="121"/>
      <c r="M1941" s="121"/>
      <c r="N1941" s="121"/>
      <c r="O1941" s="121"/>
      <c r="P1941" s="121"/>
      <c r="Q1941" s="121"/>
      <c r="R1941" s="121"/>
      <c r="S1941" s="121"/>
      <c r="T1941" s="121"/>
      <c r="U1941" s="121"/>
      <c r="V1941" s="121"/>
      <c r="W1941" s="121"/>
      <c r="X1941" s="121"/>
      <c r="Y1941" s="121"/>
      <c r="Z1941" s="121"/>
      <c r="AA1941" s="121"/>
      <c r="AB1941" s="121"/>
      <c r="AC1941" s="121"/>
      <c r="AD1941" s="121"/>
    </row>
    <row r="1942" spans="5:30" ht="15">
      <c r="E1942" s="517" t="s">
        <v>680</v>
      </c>
      <c r="F1942" s="515" t="e">
        <f>F1899/SUM(F1896:F1901)</f>
        <v>#DIV/0!</v>
      </c>
      <c r="G1942" s="515"/>
      <c r="H1942" s="515"/>
      <c r="I1942" s="515"/>
      <c r="L1942" s="121"/>
      <c r="M1942" s="121"/>
      <c r="N1942" s="121"/>
      <c r="O1942" s="121"/>
      <c r="P1942" s="121"/>
      <c r="Q1942" s="121"/>
      <c r="R1942" s="121"/>
      <c r="S1942" s="121"/>
      <c r="T1942" s="121"/>
      <c r="U1942" s="121"/>
      <c r="V1942" s="121"/>
      <c r="W1942" s="121"/>
      <c r="X1942" s="121"/>
      <c r="Y1942" s="121"/>
      <c r="Z1942" s="121"/>
      <c r="AA1942" s="121"/>
      <c r="AB1942" s="121"/>
      <c r="AC1942" s="121"/>
      <c r="AD1942" s="121"/>
    </row>
    <row r="1943" spans="5:30" ht="15">
      <c r="E1943" s="517" t="s">
        <v>668</v>
      </c>
      <c r="F1943" s="515" t="e">
        <f>F1900/SUM(F1896:F1901)</f>
        <v>#DIV/0!</v>
      </c>
      <c r="G1943" s="515"/>
      <c r="H1943" s="515"/>
      <c r="I1943" s="515"/>
      <c r="L1943" s="121"/>
      <c r="M1943" s="121"/>
      <c r="N1943" s="121"/>
      <c r="O1943" s="121"/>
      <c r="P1943" s="121"/>
      <c r="Q1943" s="121"/>
      <c r="R1943" s="121"/>
      <c r="S1943" s="121"/>
      <c r="T1943" s="121"/>
      <c r="U1943" s="121"/>
      <c r="V1943" s="121"/>
      <c r="W1943" s="121"/>
      <c r="X1943" s="121"/>
      <c r="Y1943" s="121"/>
      <c r="Z1943" s="121"/>
      <c r="AA1943" s="121"/>
      <c r="AB1943" s="121"/>
      <c r="AC1943" s="121"/>
      <c r="AD1943" s="121"/>
    </row>
    <row r="1944" spans="5:30" ht="15">
      <c r="E1944" s="34" t="s">
        <v>345</v>
      </c>
      <c r="F1944" s="515" t="e">
        <f>F1901/SUM(F1896:F1901)</f>
        <v>#DIV/0!</v>
      </c>
      <c r="G1944" s="515"/>
      <c r="H1944" s="515"/>
      <c r="I1944" s="515"/>
      <c r="L1944" s="121"/>
      <c r="M1944" s="121"/>
      <c r="N1944" s="121"/>
      <c r="O1944" s="121"/>
      <c r="P1944" s="121"/>
      <c r="Q1944" s="121"/>
      <c r="R1944" s="121"/>
      <c r="S1944" s="121"/>
      <c r="T1944" s="121"/>
      <c r="U1944" s="121"/>
      <c r="V1944" s="121"/>
      <c r="W1944" s="121"/>
      <c r="X1944" s="121"/>
      <c r="Y1944" s="121"/>
      <c r="Z1944" s="121"/>
      <c r="AA1944" s="121"/>
      <c r="AB1944" s="121"/>
      <c r="AC1944" s="121"/>
      <c r="AD1944" s="121"/>
    </row>
    <row r="1945" spans="4:30" ht="15">
      <c r="D1945" s="1" t="s">
        <v>23</v>
      </c>
      <c r="E1945" s="34"/>
      <c r="F1945" s="515"/>
      <c r="G1945" s="515"/>
      <c r="H1945" s="515"/>
      <c r="I1945" s="515"/>
      <c r="L1945" s="121"/>
      <c r="M1945" s="121"/>
      <c r="N1945" s="121"/>
      <c r="O1945" s="121"/>
      <c r="P1945" s="121"/>
      <c r="Q1945" s="121"/>
      <c r="R1945" s="121"/>
      <c r="S1945" s="121"/>
      <c r="T1945" s="121"/>
      <c r="U1945" s="121"/>
      <c r="V1945" s="121"/>
      <c r="W1945" s="121"/>
      <c r="X1945" s="121"/>
      <c r="Y1945" s="121"/>
      <c r="Z1945" s="121"/>
      <c r="AA1945" s="121"/>
      <c r="AB1945" s="121"/>
      <c r="AC1945" s="121"/>
      <c r="AD1945" s="121"/>
    </row>
    <row r="1946" spans="5:30" ht="15">
      <c r="E1946" s="517" t="s">
        <v>344</v>
      </c>
      <c r="F1946" s="515" t="e">
        <f>F1903/SUM(F1903:F1908)</f>
        <v>#REF!</v>
      </c>
      <c r="G1946" s="515"/>
      <c r="H1946" s="515"/>
      <c r="I1946" s="515"/>
      <c r="L1946" s="121"/>
      <c r="M1946" s="121"/>
      <c r="N1946" s="121"/>
      <c r="O1946" s="121"/>
      <c r="P1946" s="121"/>
      <c r="Q1946" s="121"/>
      <c r="R1946" s="121"/>
      <c r="S1946" s="121"/>
      <c r="T1946" s="121"/>
      <c r="U1946" s="121"/>
      <c r="V1946" s="121"/>
      <c r="W1946" s="121"/>
      <c r="X1946" s="121"/>
      <c r="Y1946" s="121"/>
      <c r="Z1946" s="121"/>
      <c r="AA1946" s="121"/>
      <c r="AB1946" s="121"/>
      <c r="AC1946" s="121"/>
      <c r="AD1946" s="121"/>
    </row>
    <row r="1947" spans="5:30" ht="15">
      <c r="E1947" s="517" t="s">
        <v>210</v>
      </c>
      <c r="F1947" s="515" t="e">
        <f>F1904/SUM(F1903:F1909)</f>
        <v>#REF!</v>
      </c>
      <c r="G1947" s="515"/>
      <c r="H1947" s="515"/>
      <c r="I1947" s="515"/>
      <c r="L1947" s="121"/>
      <c r="M1947" s="121"/>
      <c r="N1947" s="121"/>
      <c r="O1947" s="121"/>
      <c r="P1947" s="121"/>
      <c r="Q1947" s="121"/>
      <c r="R1947" s="121"/>
      <c r="S1947" s="121"/>
      <c r="T1947" s="121"/>
      <c r="U1947" s="121"/>
      <c r="V1947" s="121"/>
      <c r="W1947" s="121"/>
      <c r="X1947" s="121"/>
      <c r="Y1947" s="121"/>
      <c r="Z1947" s="121"/>
      <c r="AA1947" s="121"/>
      <c r="AB1947" s="121"/>
      <c r="AC1947" s="121"/>
      <c r="AD1947" s="121"/>
    </row>
    <row r="1948" spans="5:30" ht="15">
      <c r="E1948" s="517" t="s">
        <v>214</v>
      </c>
      <c r="F1948" s="515" t="e">
        <f>F1905/SUM(F1903:F1910)</f>
        <v>#REF!</v>
      </c>
      <c r="G1948" s="515"/>
      <c r="H1948" s="515"/>
      <c r="I1948" s="515"/>
      <c r="L1948" s="121"/>
      <c r="M1948" s="121"/>
      <c r="N1948" s="121"/>
      <c r="O1948" s="121"/>
      <c r="P1948" s="121"/>
      <c r="Q1948" s="121"/>
      <c r="R1948" s="121"/>
      <c r="S1948" s="121"/>
      <c r="T1948" s="121"/>
      <c r="U1948" s="121"/>
      <c r="V1948" s="121"/>
      <c r="W1948" s="121"/>
      <c r="X1948" s="121"/>
      <c r="Y1948" s="121"/>
      <c r="Z1948" s="121"/>
      <c r="AA1948" s="121"/>
      <c r="AB1948" s="121"/>
      <c r="AC1948" s="121"/>
      <c r="AD1948" s="121"/>
    </row>
    <row r="1949" spans="5:30" ht="15">
      <c r="E1949" s="517" t="s">
        <v>680</v>
      </c>
      <c r="F1949" s="515" t="e">
        <f>F1906/SUM(F1903:F1911)</f>
        <v>#REF!</v>
      </c>
      <c r="G1949" s="515"/>
      <c r="H1949" s="515"/>
      <c r="I1949" s="515"/>
      <c r="L1949" s="121"/>
      <c r="M1949" s="121"/>
      <c r="N1949" s="121"/>
      <c r="O1949" s="121"/>
      <c r="P1949" s="121"/>
      <c r="Q1949" s="121"/>
      <c r="R1949" s="121"/>
      <c r="S1949" s="121"/>
      <c r="T1949" s="121"/>
      <c r="U1949" s="121"/>
      <c r="V1949" s="121"/>
      <c r="W1949" s="121"/>
      <c r="X1949" s="121"/>
      <c r="Y1949" s="121"/>
      <c r="Z1949" s="121"/>
      <c r="AA1949" s="121"/>
      <c r="AB1949" s="121"/>
      <c r="AC1949" s="121"/>
      <c r="AD1949" s="121"/>
    </row>
    <row r="1950" spans="5:30" ht="15">
      <c r="E1950" s="517" t="s">
        <v>668</v>
      </c>
      <c r="F1950" s="515" t="e">
        <f>F1907/SUM(F1903:F1912)</f>
        <v>#REF!</v>
      </c>
      <c r="G1950" s="515"/>
      <c r="H1950" s="515"/>
      <c r="I1950" s="515"/>
      <c r="L1950" s="121"/>
      <c r="M1950" s="121"/>
      <c r="N1950" s="121"/>
      <c r="O1950" s="121"/>
      <c r="P1950" s="121"/>
      <c r="Q1950" s="121"/>
      <c r="R1950" s="121"/>
      <c r="S1950" s="121"/>
      <c r="T1950" s="121"/>
      <c r="U1950" s="121"/>
      <c r="V1950" s="121"/>
      <c r="W1950" s="121"/>
      <c r="X1950" s="121"/>
      <c r="Y1950" s="121"/>
      <c r="Z1950" s="121"/>
      <c r="AA1950" s="121"/>
      <c r="AB1950" s="121"/>
      <c r="AC1950" s="121"/>
      <c r="AD1950" s="121"/>
    </row>
    <row r="1951" spans="5:30" ht="15">
      <c r="E1951" s="34" t="s">
        <v>345</v>
      </c>
      <c r="F1951" s="515" t="e">
        <f>F1908/SUM(F1903:F1913)</f>
        <v>#REF!</v>
      </c>
      <c r="G1951" s="515"/>
      <c r="H1951" s="515"/>
      <c r="I1951" s="515"/>
      <c r="L1951" s="121"/>
      <c r="M1951" s="121"/>
      <c r="N1951" s="121"/>
      <c r="O1951" s="121"/>
      <c r="P1951" s="121"/>
      <c r="Q1951" s="121"/>
      <c r="R1951" s="121"/>
      <c r="S1951" s="121"/>
      <c r="T1951" s="121"/>
      <c r="U1951" s="121"/>
      <c r="V1951" s="121"/>
      <c r="W1951" s="121"/>
      <c r="X1951" s="121"/>
      <c r="Y1951" s="121"/>
      <c r="Z1951" s="121"/>
      <c r="AA1951" s="121"/>
      <c r="AB1951" s="121"/>
      <c r="AC1951" s="121"/>
      <c r="AD1951" s="121"/>
    </row>
    <row r="1952" spans="4:30" ht="15">
      <c r="D1952" s="1" t="s">
        <v>591</v>
      </c>
      <c r="E1952" s="34"/>
      <c r="F1952" s="515"/>
      <c r="G1952" s="515"/>
      <c r="H1952" s="515"/>
      <c r="I1952" s="515"/>
      <c r="L1952" s="121"/>
      <c r="M1952" s="121"/>
      <c r="N1952" s="121"/>
      <c r="O1952" s="121"/>
      <c r="P1952" s="121"/>
      <c r="Q1952" s="121"/>
      <c r="R1952" s="121"/>
      <c r="S1952" s="121"/>
      <c r="T1952" s="121"/>
      <c r="U1952" s="121"/>
      <c r="V1952" s="121"/>
      <c r="W1952" s="121"/>
      <c r="X1952" s="121"/>
      <c r="Y1952" s="121"/>
      <c r="Z1952" s="121"/>
      <c r="AA1952" s="121"/>
      <c r="AB1952" s="121"/>
      <c r="AC1952" s="121"/>
      <c r="AD1952" s="121"/>
    </row>
    <row r="1953" spans="5:30" ht="15">
      <c r="E1953" s="517" t="s">
        <v>344</v>
      </c>
      <c r="F1953" s="515" t="e">
        <f>F1910/SUM(F1910:F1915)</f>
        <v>#DIV/0!</v>
      </c>
      <c r="G1953" s="515"/>
      <c r="H1953" s="515"/>
      <c r="I1953" s="515"/>
      <c r="L1953" s="121"/>
      <c r="M1953" s="121"/>
      <c r="N1953" s="121"/>
      <c r="O1953" s="121"/>
      <c r="P1953" s="121"/>
      <c r="Q1953" s="121"/>
      <c r="R1953" s="121"/>
      <c r="S1953" s="121"/>
      <c r="T1953" s="121"/>
      <c r="U1953" s="121"/>
      <c r="V1953" s="121"/>
      <c r="W1953" s="121"/>
      <c r="X1953" s="121"/>
      <c r="Y1953" s="121"/>
      <c r="Z1953" s="121"/>
      <c r="AA1953" s="121"/>
      <c r="AB1953" s="121"/>
      <c r="AC1953" s="121"/>
      <c r="AD1953" s="121"/>
    </row>
    <row r="1954" spans="5:30" ht="15">
      <c r="E1954" s="517" t="s">
        <v>210</v>
      </c>
      <c r="F1954" s="515" t="e">
        <f>F1911/SUM(F1910:F1915)</f>
        <v>#DIV/0!</v>
      </c>
      <c r="G1954" s="515"/>
      <c r="H1954" s="515"/>
      <c r="I1954" s="515"/>
      <c r="L1954" s="121"/>
      <c r="M1954" s="121"/>
      <c r="N1954" s="121"/>
      <c r="O1954" s="121"/>
      <c r="P1954" s="121"/>
      <c r="Q1954" s="121"/>
      <c r="R1954" s="121"/>
      <c r="S1954" s="121"/>
      <c r="T1954" s="121"/>
      <c r="U1954" s="121"/>
      <c r="V1954" s="121"/>
      <c r="W1954" s="121"/>
      <c r="X1954" s="121"/>
      <c r="Y1954" s="121"/>
      <c r="Z1954" s="121"/>
      <c r="AA1954" s="121"/>
      <c r="AB1954" s="121"/>
      <c r="AC1954" s="121"/>
      <c r="AD1954" s="121"/>
    </row>
    <row r="1955" spans="5:30" ht="15">
      <c r="E1955" s="517" t="s">
        <v>214</v>
      </c>
      <c r="F1955" s="515" t="e">
        <f>F1912/SUM(F1910:F1915)</f>
        <v>#DIV/0!</v>
      </c>
      <c r="G1955" s="515"/>
      <c r="H1955" s="515"/>
      <c r="I1955" s="515"/>
      <c r="L1955" s="121"/>
      <c r="M1955" s="121"/>
      <c r="N1955" s="121"/>
      <c r="O1955" s="121"/>
      <c r="P1955" s="121"/>
      <c r="Q1955" s="121"/>
      <c r="R1955" s="121"/>
      <c r="S1955" s="121"/>
      <c r="T1955" s="121"/>
      <c r="U1955" s="121"/>
      <c r="V1955" s="121"/>
      <c r="W1955" s="121"/>
      <c r="X1955" s="121"/>
      <c r="Y1955" s="121"/>
      <c r="Z1955" s="121"/>
      <c r="AA1955" s="121"/>
      <c r="AB1955" s="121"/>
      <c r="AC1955" s="121"/>
      <c r="AD1955" s="121"/>
    </row>
    <row r="1956" spans="5:30" ht="15">
      <c r="E1956" s="517" t="s">
        <v>680</v>
      </c>
      <c r="F1956" s="515" t="e">
        <f>F1913/SUM(F1910:F1915)</f>
        <v>#DIV/0!</v>
      </c>
      <c r="G1956" s="515"/>
      <c r="H1956" s="515"/>
      <c r="I1956" s="515"/>
      <c r="L1956" s="121"/>
      <c r="M1956" s="121"/>
      <c r="N1956" s="121"/>
      <c r="O1956" s="121"/>
      <c r="P1956" s="121"/>
      <c r="Q1956" s="121"/>
      <c r="R1956" s="121"/>
      <c r="S1956" s="121"/>
      <c r="T1956" s="121"/>
      <c r="U1956" s="121"/>
      <c r="V1956" s="121"/>
      <c r="W1956" s="121"/>
      <c r="X1956" s="121"/>
      <c r="Y1956" s="121"/>
      <c r="Z1956" s="121"/>
      <c r="AA1956" s="121"/>
      <c r="AB1956" s="121"/>
      <c r="AC1956" s="121"/>
      <c r="AD1956" s="121"/>
    </row>
    <row r="1957" spans="5:30" ht="15">
      <c r="E1957" s="517" t="s">
        <v>668</v>
      </c>
      <c r="F1957" s="515" t="e">
        <f>F1914/SUM(F1910:F1915)</f>
        <v>#DIV/0!</v>
      </c>
      <c r="G1957" s="515"/>
      <c r="H1957" s="515"/>
      <c r="I1957" s="515"/>
      <c r="L1957" s="121"/>
      <c r="M1957" s="121"/>
      <c r="N1957" s="121"/>
      <c r="O1957" s="121"/>
      <c r="P1957" s="121"/>
      <c r="Q1957" s="121"/>
      <c r="R1957" s="121"/>
      <c r="S1957" s="121"/>
      <c r="T1957" s="121"/>
      <c r="U1957" s="121"/>
      <c r="V1957" s="121"/>
      <c r="W1957" s="121"/>
      <c r="X1957" s="121"/>
      <c r="Y1957" s="121"/>
      <c r="Z1957" s="121"/>
      <c r="AA1957" s="121"/>
      <c r="AB1957" s="121"/>
      <c r="AC1957" s="121"/>
      <c r="AD1957" s="121"/>
    </row>
    <row r="1958" spans="5:30" ht="15">
      <c r="E1958" s="34" t="s">
        <v>345</v>
      </c>
      <c r="F1958" s="515" t="e">
        <f>F1915/SUM(F1910:F1915)</f>
        <v>#DIV/0!</v>
      </c>
      <c r="G1958" s="515"/>
      <c r="H1958" s="515"/>
      <c r="I1958" s="515"/>
      <c r="L1958" s="121"/>
      <c r="M1958" s="121"/>
      <c r="N1958" s="121"/>
      <c r="O1958" s="121"/>
      <c r="P1958" s="121"/>
      <c r="Q1958" s="121"/>
      <c r="R1958" s="121"/>
      <c r="S1958" s="121"/>
      <c r="T1958" s="121"/>
      <c r="U1958" s="121"/>
      <c r="V1958" s="121"/>
      <c r="W1958" s="121"/>
      <c r="X1958" s="121"/>
      <c r="Y1958" s="121"/>
      <c r="Z1958" s="121"/>
      <c r="AA1958" s="121"/>
      <c r="AB1958" s="121"/>
      <c r="AC1958" s="121"/>
      <c r="AD1958" s="121"/>
    </row>
    <row r="1959" spans="4:30" ht="15">
      <c r="D1959" s="1" t="s">
        <v>592</v>
      </c>
      <c r="E1959" s="34"/>
      <c r="F1959" s="515"/>
      <c r="G1959" s="515"/>
      <c r="H1959" s="515"/>
      <c r="I1959" s="515"/>
      <c r="L1959" s="121"/>
      <c r="M1959" s="121"/>
      <c r="N1959" s="121"/>
      <c r="O1959" s="121"/>
      <c r="P1959" s="121"/>
      <c r="Q1959" s="121"/>
      <c r="R1959" s="121"/>
      <c r="S1959" s="121"/>
      <c r="T1959" s="121"/>
      <c r="U1959" s="121"/>
      <c r="V1959" s="121"/>
      <c r="W1959" s="121"/>
      <c r="X1959" s="121"/>
      <c r="Y1959" s="121"/>
      <c r="Z1959" s="121"/>
      <c r="AA1959" s="121"/>
      <c r="AB1959" s="121"/>
      <c r="AC1959" s="121"/>
      <c r="AD1959" s="121"/>
    </row>
    <row r="1960" spans="5:30" ht="15">
      <c r="E1960" s="517" t="s">
        <v>344</v>
      </c>
      <c r="F1960" s="515" t="e">
        <f>F1917/SUM(F1917:F1922)</f>
        <v>#REF!</v>
      </c>
      <c r="G1960" s="515"/>
      <c r="H1960" s="515"/>
      <c r="I1960" s="515"/>
      <c r="L1960" s="121"/>
      <c r="M1960" s="121"/>
      <c r="N1960" s="121"/>
      <c r="O1960" s="121"/>
      <c r="P1960" s="121"/>
      <c r="Q1960" s="121"/>
      <c r="R1960" s="121"/>
      <c r="S1960" s="121"/>
      <c r="T1960" s="121"/>
      <c r="U1960" s="121"/>
      <c r="V1960" s="121"/>
      <c r="W1960" s="121"/>
      <c r="X1960" s="121"/>
      <c r="Y1960" s="121"/>
      <c r="Z1960" s="121"/>
      <c r="AA1960" s="121"/>
      <c r="AB1960" s="121"/>
      <c r="AC1960" s="121"/>
      <c r="AD1960" s="121"/>
    </row>
    <row r="1961" spans="5:30" ht="15">
      <c r="E1961" s="517" t="s">
        <v>210</v>
      </c>
      <c r="F1961" s="515" t="e">
        <f>F1918/SUM(F1917:F1922)</f>
        <v>#REF!</v>
      </c>
      <c r="G1961" s="515"/>
      <c r="H1961" s="515"/>
      <c r="I1961" s="515"/>
      <c r="L1961" s="121"/>
      <c r="M1961" s="121"/>
      <c r="N1961" s="121"/>
      <c r="O1961" s="121"/>
      <c r="P1961" s="121"/>
      <c r="Q1961" s="121"/>
      <c r="R1961" s="121"/>
      <c r="S1961" s="121"/>
      <c r="T1961" s="121"/>
      <c r="U1961" s="121"/>
      <c r="V1961" s="121"/>
      <c r="W1961" s="121"/>
      <c r="X1961" s="121"/>
      <c r="Y1961" s="121"/>
      <c r="Z1961" s="121"/>
      <c r="AA1961" s="121"/>
      <c r="AB1961" s="121"/>
      <c r="AC1961" s="121"/>
      <c r="AD1961" s="121"/>
    </row>
    <row r="1962" spans="5:30" ht="15">
      <c r="E1962" s="517" t="s">
        <v>214</v>
      </c>
      <c r="F1962" s="515" t="e">
        <f>F1919/SUM(F1917:F1922)</f>
        <v>#REF!</v>
      </c>
      <c r="G1962" s="515"/>
      <c r="H1962" s="515"/>
      <c r="I1962" s="515"/>
      <c r="L1962" s="121"/>
      <c r="M1962" s="121"/>
      <c r="N1962" s="121"/>
      <c r="O1962" s="121"/>
      <c r="P1962" s="121"/>
      <c r="Q1962" s="121"/>
      <c r="R1962" s="121"/>
      <c r="S1962" s="121"/>
      <c r="T1962" s="121"/>
      <c r="U1962" s="121"/>
      <c r="V1962" s="121"/>
      <c r="W1962" s="121"/>
      <c r="X1962" s="121"/>
      <c r="Y1962" s="121"/>
      <c r="Z1962" s="121"/>
      <c r="AA1962" s="121"/>
      <c r="AB1962" s="121"/>
      <c r="AC1962" s="121"/>
      <c r="AD1962" s="121"/>
    </row>
    <row r="1963" spans="5:30" ht="15">
      <c r="E1963" s="517" t="s">
        <v>680</v>
      </c>
      <c r="F1963" s="515" t="e">
        <f>F1920/SUM(F1917:F1922)</f>
        <v>#REF!</v>
      </c>
      <c r="G1963" s="515"/>
      <c r="H1963" s="515"/>
      <c r="I1963" s="515"/>
      <c r="L1963" s="121"/>
      <c r="M1963" s="121"/>
      <c r="N1963" s="121"/>
      <c r="O1963" s="121"/>
      <c r="P1963" s="121"/>
      <c r="Q1963" s="121"/>
      <c r="R1963" s="121"/>
      <c r="S1963" s="121"/>
      <c r="T1963" s="121"/>
      <c r="U1963" s="121"/>
      <c r="V1963" s="121"/>
      <c r="W1963" s="121"/>
      <c r="X1963" s="121"/>
      <c r="Y1963" s="121"/>
      <c r="Z1963" s="121"/>
      <c r="AA1963" s="121"/>
      <c r="AB1963" s="121"/>
      <c r="AC1963" s="121"/>
      <c r="AD1963" s="121"/>
    </row>
    <row r="1964" spans="5:30" ht="15">
      <c r="E1964" s="517" t="s">
        <v>668</v>
      </c>
      <c r="F1964" s="515" t="e">
        <f>F1921/SUM(F1917:F1922)</f>
        <v>#REF!</v>
      </c>
      <c r="G1964" s="515"/>
      <c r="H1964" s="515"/>
      <c r="I1964" s="515"/>
      <c r="L1964" s="121"/>
      <c r="M1964" s="121"/>
      <c r="N1964" s="121"/>
      <c r="O1964" s="121"/>
      <c r="P1964" s="121"/>
      <c r="Q1964" s="121"/>
      <c r="R1964" s="121"/>
      <c r="S1964" s="121"/>
      <c r="T1964" s="121"/>
      <c r="U1964" s="121"/>
      <c r="V1964" s="121"/>
      <c r="W1964" s="121"/>
      <c r="X1964" s="121"/>
      <c r="Y1964" s="121"/>
      <c r="Z1964" s="121"/>
      <c r="AA1964" s="121"/>
      <c r="AB1964" s="121"/>
      <c r="AC1964" s="121"/>
      <c r="AD1964" s="121"/>
    </row>
    <row r="1965" spans="5:30" ht="15">
      <c r="E1965" s="34" t="s">
        <v>345</v>
      </c>
      <c r="F1965" s="515" t="e">
        <f>F1922/SUM(F1917:F1922)</f>
        <v>#REF!</v>
      </c>
      <c r="G1965" s="515"/>
      <c r="H1965" s="515"/>
      <c r="I1965" s="515"/>
      <c r="L1965" s="121"/>
      <c r="M1965" s="121"/>
      <c r="N1965" s="121"/>
      <c r="O1965" s="121"/>
      <c r="P1965" s="121"/>
      <c r="Q1965" s="121"/>
      <c r="R1965" s="121"/>
      <c r="S1965" s="121"/>
      <c r="T1965" s="121"/>
      <c r="U1965" s="121"/>
      <c r="V1965" s="121"/>
      <c r="W1965" s="121"/>
      <c r="X1965" s="121"/>
      <c r="Y1965" s="121"/>
      <c r="Z1965" s="121"/>
      <c r="AA1965" s="121"/>
      <c r="AB1965" s="121"/>
      <c r="AC1965" s="121"/>
      <c r="AD1965" s="121"/>
    </row>
    <row r="1966" spans="2:30" ht="15">
      <c r="B1966" s="514"/>
      <c r="C1966" s="509" t="s">
        <v>239</v>
      </c>
      <c r="L1966" s="121"/>
      <c r="M1966" s="121"/>
      <c r="N1966" s="121"/>
      <c r="O1966" s="121"/>
      <c r="P1966" s="121"/>
      <c r="Q1966" s="121"/>
      <c r="R1966" s="121"/>
      <c r="S1966" s="121"/>
      <c r="T1966" s="121"/>
      <c r="U1966" s="121"/>
      <c r="V1966" s="121"/>
      <c r="W1966" s="121"/>
      <c r="X1966" s="121"/>
      <c r="Y1966" s="121"/>
      <c r="Z1966" s="121"/>
      <c r="AA1966" s="121"/>
      <c r="AB1966" s="121"/>
      <c r="AC1966" s="121"/>
      <c r="AD1966" s="121"/>
    </row>
    <row r="1967" spans="4:30" ht="15">
      <c r="D1967" s="1" t="s">
        <v>25</v>
      </c>
      <c r="L1967" s="121"/>
      <c r="M1967" s="121"/>
      <c r="N1967" s="121"/>
      <c r="O1967" s="121"/>
      <c r="P1967" s="121"/>
      <c r="Q1967" s="121"/>
      <c r="R1967" s="121"/>
      <c r="S1967" s="121"/>
      <c r="T1967" s="121"/>
      <c r="U1967" s="121"/>
      <c r="V1967" s="121"/>
      <c r="W1967" s="121"/>
      <c r="X1967" s="121"/>
      <c r="Y1967" s="121"/>
      <c r="Z1967" s="121"/>
      <c r="AA1967" s="121"/>
      <c r="AB1967" s="121"/>
      <c r="AC1967" s="121"/>
      <c r="AD1967" s="121"/>
    </row>
    <row r="1968" spans="5:30" ht="15">
      <c r="E1968" s="1" t="s">
        <v>241</v>
      </c>
      <c r="F1968" s="1">
        <f>SUM(Input!I398:I409)</f>
        <v>0</v>
      </c>
      <c r="L1968" s="121"/>
      <c r="M1968" s="121"/>
      <c r="N1968" s="121"/>
      <c r="O1968" s="121"/>
      <c r="P1968" s="121"/>
      <c r="Q1968" s="121"/>
      <c r="R1968" s="121"/>
      <c r="S1968" s="121"/>
      <c r="T1968" s="121"/>
      <c r="U1968" s="121"/>
      <c r="V1968" s="121"/>
      <c r="W1968" s="121"/>
      <c r="X1968" s="121"/>
      <c r="Y1968" s="121"/>
      <c r="Z1968" s="121"/>
      <c r="AA1968" s="121"/>
      <c r="AB1968" s="121"/>
      <c r="AC1968" s="121"/>
      <c r="AD1968" s="121"/>
    </row>
    <row r="1969" spans="5:30" ht="15">
      <c r="E1969" s="1" t="s">
        <v>792</v>
      </c>
      <c r="F1969" s="1">
        <f>SUM(Input!I426:I437)</f>
        <v>0</v>
      </c>
      <c r="L1969" s="121"/>
      <c r="M1969" s="121"/>
      <c r="N1969" s="121"/>
      <c r="O1969" s="121"/>
      <c r="P1969" s="121"/>
      <c r="Q1969" s="121"/>
      <c r="R1969" s="121"/>
      <c r="S1969" s="121"/>
      <c r="T1969" s="121"/>
      <c r="U1969" s="121"/>
      <c r="V1969" s="121"/>
      <c r="W1969" s="121"/>
      <c r="X1969" s="121"/>
      <c r="Y1969" s="121"/>
      <c r="Z1969" s="121"/>
      <c r="AA1969" s="121"/>
      <c r="AB1969" s="121"/>
      <c r="AC1969" s="121"/>
      <c r="AD1969" s="121"/>
    </row>
    <row r="1970" spans="4:30" ht="15">
      <c r="D1970" s="1" t="s">
        <v>26</v>
      </c>
      <c r="F1970" s="1">
        <f>SUM(F1968:F1969)</f>
        <v>0</v>
      </c>
      <c r="L1970" s="121"/>
      <c r="M1970" s="121"/>
      <c r="N1970" s="121"/>
      <c r="O1970" s="121"/>
      <c r="P1970" s="121"/>
      <c r="Q1970" s="121"/>
      <c r="R1970" s="121"/>
      <c r="S1970" s="121"/>
      <c r="T1970" s="121"/>
      <c r="U1970" s="121"/>
      <c r="V1970" s="121"/>
      <c r="W1970" s="121"/>
      <c r="X1970" s="121"/>
      <c r="Y1970" s="121"/>
      <c r="Z1970" s="121"/>
      <c r="AA1970" s="121"/>
      <c r="AB1970" s="121"/>
      <c r="AC1970" s="121"/>
      <c r="AD1970" s="121"/>
    </row>
    <row r="1971" spans="4:30" ht="15">
      <c r="D1971" s="1" t="s">
        <v>27</v>
      </c>
      <c r="F1971" s="518" t="e">
        <f>F1970/SUM(F1824:F1829)</f>
        <v>#DIV/0!</v>
      </c>
      <c r="L1971" s="121"/>
      <c r="M1971" s="121"/>
      <c r="N1971" s="121"/>
      <c r="O1971" s="121"/>
      <c r="P1971" s="121"/>
      <c r="Q1971" s="121"/>
      <c r="R1971" s="121"/>
      <c r="S1971" s="121"/>
      <c r="T1971" s="121"/>
      <c r="U1971" s="121"/>
      <c r="V1971" s="121"/>
      <c r="W1971" s="121"/>
      <c r="X1971" s="121"/>
      <c r="Y1971" s="121"/>
      <c r="Z1971" s="121"/>
      <c r="AA1971" s="121"/>
      <c r="AB1971" s="121"/>
      <c r="AC1971" s="121"/>
      <c r="AD1971" s="121"/>
    </row>
    <row r="1972" spans="2:30" ht="15">
      <c r="B1972" s="514"/>
      <c r="C1972" s="509" t="s">
        <v>300</v>
      </c>
      <c r="L1972" s="121"/>
      <c r="M1972" s="121"/>
      <c r="N1972" s="121"/>
      <c r="O1972" s="121"/>
      <c r="P1972" s="121"/>
      <c r="Q1972" s="121"/>
      <c r="R1972" s="121"/>
      <c r="S1972" s="121"/>
      <c r="T1972" s="121"/>
      <c r="U1972" s="121"/>
      <c r="V1972" s="121"/>
      <c r="W1972" s="121"/>
      <c r="X1972" s="121"/>
      <c r="Y1972" s="121"/>
      <c r="Z1972" s="121"/>
      <c r="AA1972" s="121"/>
      <c r="AB1972" s="121"/>
      <c r="AC1972" s="121"/>
      <c r="AD1972" s="121"/>
    </row>
    <row r="1973" spans="4:30" ht="15">
      <c r="D1973" s="1" t="s">
        <v>25</v>
      </c>
      <c r="L1973" s="121"/>
      <c r="M1973" s="121"/>
      <c r="N1973" s="121"/>
      <c r="O1973" s="121"/>
      <c r="P1973" s="121"/>
      <c r="Q1973" s="121"/>
      <c r="R1973" s="121"/>
      <c r="S1973" s="121"/>
      <c r="T1973" s="121"/>
      <c r="U1973" s="121"/>
      <c r="V1973" s="121"/>
      <c r="W1973" s="121"/>
      <c r="X1973" s="121"/>
      <c r="Y1973" s="121"/>
      <c r="Z1973" s="121"/>
      <c r="AA1973" s="121"/>
      <c r="AB1973" s="121"/>
      <c r="AC1973" s="121"/>
      <c r="AD1973" s="121"/>
    </row>
    <row r="1974" spans="5:30" ht="15">
      <c r="E1974" s="1" t="s">
        <v>681</v>
      </c>
      <c r="F1974" s="1">
        <f>SUM(Input!L398:L409)</f>
        <v>0</v>
      </c>
      <c r="L1974" s="121"/>
      <c r="M1974" s="121"/>
      <c r="N1974" s="121"/>
      <c r="O1974" s="121"/>
      <c r="P1974" s="121"/>
      <c r="Q1974" s="121"/>
      <c r="R1974" s="121"/>
      <c r="S1974" s="121"/>
      <c r="T1974" s="121"/>
      <c r="U1974" s="121"/>
      <c r="V1974" s="121"/>
      <c r="W1974" s="121"/>
      <c r="X1974" s="121"/>
      <c r="Y1974" s="121"/>
      <c r="Z1974" s="121"/>
      <c r="AA1974" s="121"/>
      <c r="AB1974" s="121"/>
      <c r="AC1974" s="121"/>
      <c r="AD1974" s="121"/>
    </row>
    <row r="1975" spans="5:30" ht="15">
      <c r="E1975" s="1" t="s">
        <v>792</v>
      </c>
      <c r="F1975" s="1">
        <f>SUM(Input!L426:L437)</f>
        <v>0</v>
      </c>
      <c r="L1975" s="121"/>
      <c r="M1975" s="121"/>
      <c r="N1975" s="121"/>
      <c r="O1975" s="121"/>
      <c r="P1975" s="121"/>
      <c r="Q1975" s="121"/>
      <c r="R1975" s="121"/>
      <c r="S1975" s="121"/>
      <c r="T1975" s="121"/>
      <c r="U1975" s="121"/>
      <c r="V1975" s="121"/>
      <c r="W1975" s="121"/>
      <c r="X1975" s="121"/>
      <c r="Y1975" s="121"/>
      <c r="Z1975" s="121"/>
      <c r="AA1975" s="121"/>
      <c r="AB1975" s="121"/>
      <c r="AC1975" s="121"/>
      <c r="AD1975" s="121"/>
    </row>
    <row r="1976" spans="4:30" ht="15">
      <c r="D1976" s="1" t="s">
        <v>28</v>
      </c>
      <c r="F1976" s="1">
        <f>SUM(F1974:F1975)</f>
        <v>0</v>
      </c>
      <c r="L1976" s="121"/>
      <c r="M1976" s="121"/>
      <c r="N1976" s="121"/>
      <c r="O1976" s="121"/>
      <c r="P1976" s="121"/>
      <c r="Q1976" s="121"/>
      <c r="R1976" s="121"/>
      <c r="S1976" s="121"/>
      <c r="T1976" s="121"/>
      <c r="U1976" s="121"/>
      <c r="V1976" s="121"/>
      <c r="W1976" s="121"/>
      <c r="X1976" s="121"/>
      <c r="Y1976" s="121"/>
      <c r="Z1976" s="121"/>
      <c r="AA1976" s="121"/>
      <c r="AB1976" s="121"/>
      <c r="AC1976" s="121"/>
      <c r="AD1976" s="121"/>
    </row>
    <row r="1977" spans="4:30" ht="15">
      <c r="D1977" s="1" t="s">
        <v>27</v>
      </c>
      <c r="F1977" s="518" t="e">
        <f>F1976/SUM(F1824:F1829)</f>
        <v>#DIV/0!</v>
      </c>
      <c r="L1977" s="121"/>
      <c r="M1977" s="121"/>
      <c r="N1977" s="121"/>
      <c r="O1977" s="121"/>
      <c r="P1977" s="121"/>
      <c r="Q1977" s="121"/>
      <c r="R1977" s="121"/>
      <c r="S1977" s="121"/>
      <c r="T1977" s="121"/>
      <c r="U1977" s="121"/>
      <c r="V1977" s="121"/>
      <c r="W1977" s="121"/>
      <c r="X1977" s="121"/>
      <c r="Y1977" s="121"/>
      <c r="Z1977" s="121"/>
      <c r="AA1977" s="121"/>
      <c r="AB1977" s="121"/>
      <c r="AC1977" s="121"/>
      <c r="AD1977" s="121"/>
    </row>
    <row r="1978" spans="3:30" ht="15">
      <c r="C1978" s="509" t="s">
        <v>111</v>
      </c>
      <c r="E1978" s="34"/>
      <c r="L1978" s="121"/>
      <c r="M1978" s="121"/>
      <c r="N1978" s="121"/>
      <c r="O1978" s="121"/>
      <c r="P1978" s="121"/>
      <c r="Q1978" s="121"/>
      <c r="R1978" s="121"/>
      <c r="S1978" s="121"/>
      <c r="T1978" s="121"/>
      <c r="U1978" s="121"/>
      <c r="V1978" s="121"/>
      <c r="W1978" s="121"/>
      <c r="X1978" s="121"/>
      <c r="Y1978" s="121"/>
      <c r="Z1978" s="121"/>
      <c r="AA1978" s="121"/>
      <c r="AB1978" s="121"/>
      <c r="AC1978" s="121"/>
      <c r="AD1978" s="121"/>
    </row>
    <row r="1979" spans="4:30" ht="15">
      <c r="D1979" s="1" t="s">
        <v>681</v>
      </c>
      <c r="E1979" s="34"/>
      <c r="F1979" s="553" t="e">
        <f>Input!C415/Input!C414-1</f>
        <v>#DIV/0!</v>
      </c>
      <c r="G1979" s="515"/>
      <c r="H1979" s="515"/>
      <c r="I1979" s="515"/>
      <c r="L1979" s="121"/>
      <c r="M1979" s="121"/>
      <c r="N1979" s="121"/>
      <c r="O1979" s="121"/>
      <c r="P1979" s="121"/>
      <c r="Q1979" s="121"/>
      <c r="R1979" s="121"/>
      <c r="S1979" s="121"/>
      <c r="T1979" s="121"/>
      <c r="U1979" s="121"/>
      <c r="V1979" s="121"/>
      <c r="W1979" s="121"/>
      <c r="X1979" s="121"/>
      <c r="Y1979" s="121"/>
      <c r="Z1979" s="121"/>
      <c r="AA1979" s="121"/>
      <c r="AB1979" s="121"/>
      <c r="AC1979" s="121"/>
      <c r="AD1979" s="121"/>
    </row>
    <row r="1980" spans="4:30" ht="15">
      <c r="D1980" s="1" t="s">
        <v>792</v>
      </c>
      <c r="E1980" s="34"/>
      <c r="F1980" s="553" t="e">
        <f>Input!C443/Input!C442-1</f>
        <v>#DIV/0!</v>
      </c>
      <c r="G1980" s="515"/>
      <c r="H1980" s="515"/>
      <c r="I1980" s="515"/>
      <c r="L1980" s="121"/>
      <c r="M1980" s="121"/>
      <c r="N1980" s="121"/>
      <c r="O1980" s="121"/>
      <c r="P1980" s="121"/>
      <c r="Q1980" s="121"/>
      <c r="R1980" s="121"/>
      <c r="S1980" s="121"/>
      <c r="T1980" s="121"/>
      <c r="U1980" s="121"/>
      <c r="V1980" s="121"/>
      <c r="W1980" s="121"/>
      <c r="X1980" s="121"/>
      <c r="Y1980" s="121"/>
      <c r="Z1980" s="121"/>
      <c r="AA1980" s="121"/>
      <c r="AB1980" s="121"/>
      <c r="AC1980" s="121"/>
      <c r="AD1980" s="121"/>
    </row>
    <row r="1981" spans="4:30" ht="15">
      <c r="D1981" s="1" t="s">
        <v>518</v>
      </c>
      <c r="E1981" s="34"/>
      <c r="F1981" s="553" t="e">
        <f>(Input!C415+Input!C443)/(Input!C414+Input!C442)-1</f>
        <v>#DIV/0!</v>
      </c>
      <c r="G1981" s="515"/>
      <c r="H1981" s="515"/>
      <c r="I1981" s="515"/>
      <c r="L1981" s="121"/>
      <c r="M1981" s="121"/>
      <c r="N1981" s="121"/>
      <c r="O1981" s="121"/>
      <c r="P1981" s="121"/>
      <c r="Q1981" s="121"/>
      <c r="R1981" s="121"/>
      <c r="S1981" s="121"/>
      <c r="T1981" s="121"/>
      <c r="U1981" s="121"/>
      <c r="V1981" s="121"/>
      <c r="W1981" s="121"/>
      <c r="X1981" s="121"/>
      <c r="Y1981" s="121"/>
      <c r="Z1981" s="121"/>
      <c r="AA1981" s="121"/>
      <c r="AB1981" s="121"/>
      <c r="AC1981" s="121"/>
      <c r="AD1981" s="121"/>
    </row>
    <row r="1982" spans="5:30" ht="15">
      <c r="E1982" s="34"/>
      <c r="F1982" s="553"/>
      <c r="G1982" s="515"/>
      <c r="H1982" s="515"/>
      <c r="I1982" s="515"/>
      <c r="L1982" s="121"/>
      <c r="M1982" s="121"/>
      <c r="N1982" s="121"/>
      <c r="O1982" s="121"/>
      <c r="P1982" s="121"/>
      <c r="Q1982" s="121"/>
      <c r="R1982" s="121"/>
      <c r="S1982" s="121"/>
      <c r="T1982" s="121"/>
      <c r="U1982" s="121"/>
      <c r="V1982" s="121"/>
      <c r="W1982" s="121"/>
      <c r="X1982" s="121"/>
      <c r="Y1982" s="121"/>
      <c r="Z1982" s="121"/>
      <c r="AA1982" s="121"/>
      <c r="AB1982" s="121"/>
      <c r="AC1982" s="121"/>
      <c r="AD1982" s="121"/>
    </row>
    <row r="1983" spans="1:30" ht="15">
      <c r="A1983" s="572"/>
      <c r="B1983" s="573" t="s">
        <v>418</v>
      </c>
      <c r="C1983" s="573"/>
      <c r="D1983" s="572"/>
      <c r="E1983" s="574"/>
      <c r="F1983" s="575"/>
      <c r="G1983" s="575"/>
      <c r="H1983" s="575"/>
      <c r="I1983" s="575"/>
      <c r="J1983" s="575"/>
      <c r="K1983" s="572"/>
      <c r="L1983" s="121"/>
      <c r="M1983" s="121"/>
      <c r="N1983" s="121"/>
      <c r="O1983" s="121"/>
      <c r="P1983" s="121"/>
      <c r="Q1983" s="121"/>
      <c r="R1983" s="121"/>
      <c r="S1983" s="121"/>
      <c r="T1983" s="121"/>
      <c r="U1983" s="121"/>
      <c r="V1983" s="121"/>
      <c r="W1983" s="121"/>
      <c r="X1983" s="121"/>
      <c r="Y1983" s="121"/>
      <c r="Z1983" s="121"/>
      <c r="AA1983" s="121"/>
      <c r="AB1983" s="121"/>
      <c r="AC1983" s="121"/>
      <c r="AD1983" s="121"/>
    </row>
    <row r="1984" spans="1:30" ht="15">
      <c r="A1984" s="32"/>
      <c r="B1984" s="593"/>
      <c r="C1984" s="593" t="s">
        <v>262</v>
      </c>
      <c r="D1984" s="32"/>
      <c r="E1984" s="654"/>
      <c r="F1984" s="555"/>
      <c r="G1984" s="555"/>
      <c r="H1984" s="555"/>
      <c r="I1984" s="555"/>
      <c r="J1984" s="555"/>
      <c r="K1984" s="32"/>
      <c r="L1984" s="121"/>
      <c r="M1984" s="121"/>
      <c r="N1984" s="121"/>
      <c r="O1984" s="121"/>
      <c r="P1984" s="121"/>
      <c r="Q1984" s="121"/>
      <c r="R1984" s="121"/>
      <c r="S1984" s="121"/>
      <c r="T1984" s="121"/>
      <c r="U1984" s="121"/>
      <c r="V1984" s="121"/>
      <c r="W1984" s="121"/>
      <c r="X1984" s="121"/>
      <c r="Y1984" s="121"/>
      <c r="Z1984" s="121"/>
      <c r="AA1984" s="121"/>
      <c r="AB1984" s="121"/>
      <c r="AC1984" s="121"/>
      <c r="AD1984" s="121"/>
    </row>
    <row r="1985" spans="4:30" ht="15">
      <c r="D1985" s="1" t="s">
        <v>788</v>
      </c>
      <c r="E1985" s="34"/>
      <c r="J1985" s="513"/>
      <c r="L1985" s="121"/>
      <c r="M1985" s="121"/>
      <c r="N1985" s="121"/>
      <c r="O1985" s="121"/>
      <c r="P1985" s="121"/>
      <c r="Q1985" s="121"/>
      <c r="R1985" s="121"/>
      <c r="S1985" s="121"/>
      <c r="T1985" s="121"/>
      <c r="U1985" s="121"/>
      <c r="V1985" s="121"/>
      <c r="W1985" s="121"/>
      <c r="X1985" s="121"/>
      <c r="Y1985" s="121"/>
      <c r="Z1985" s="121"/>
      <c r="AA1985" s="121"/>
      <c r="AB1985" s="121"/>
      <c r="AC1985" s="121"/>
      <c r="AD1985" s="121"/>
    </row>
    <row r="1986" spans="5:30" ht="15">
      <c r="E1986" s="517" t="s">
        <v>344</v>
      </c>
      <c r="F1986" s="518"/>
      <c r="G1986" s="518"/>
      <c r="H1986" s="518"/>
      <c r="I1986" s="518"/>
      <c r="L1986" s="121"/>
      <c r="M1986" s="121"/>
      <c r="N1986" s="121"/>
      <c r="O1986" s="121"/>
      <c r="P1986" s="121"/>
      <c r="Q1986" s="121"/>
      <c r="R1986" s="121"/>
      <c r="S1986" s="121"/>
      <c r="T1986" s="121"/>
      <c r="U1986" s="121"/>
      <c r="V1986" s="121"/>
      <c r="W1986" s="121"/>
      <c r="X1986" s="121"/>
      <c r="Y1986" s="121"/>
      <c r="Z1986" s="121"/>
      <c r="AA1986" s="121"/>
      <c r="AB1986" s="121"/>
      <c r="AC1986" s="121"/>
      <c r="AD1986" s="121"/>
    </row>
    <row r="1987" spans="5:30" ht="15">
      <c r="E1987" s="517">
        <v>0.5</v>
      </c>
      <c r="F1987" s="518"/>
      <c r="G1987" s="518"/>
      <c r="H1987" s="518"/>
      <c r="I1987" s="518"/>
      <c r="J1987" s="518"/>
      <c r="L1987" s="121"/>
      <c r="M1987" s="121"/>
      <c r="N1987" s="121"/>
      <c r="O1987" s="121"/>
      <c r="P1987" s="121"/>
      <c r="Q1987" s="121"/>
      <c r="R1987" s="121"/>
      <c r="S1987" s="121"/>
      <c r="T1987" s="121"/>
      <c r="U1987" s="121"/>
      <c r="V1987" s="121"/>
      <c r="W1987" s="121"/>
      <c r="X1987" s="121"/>
      <c r="Y1987" s="121"/>
      <c r="Z1987" s="121"/>
      <c r="AA1987" s="121"/>
      <c r="AB1987" s="121"/>
      <c r="AC1987" s="121"/>
      <c r="AD1987" s="121"/>
    </row>
    <row r="1988" spans="5:30" ht="15">
      <c r="E1988" s="517">
        <v>1</v>
      </c>
      <c r="F1988" s="518">
        <f>Input!E482</f>
        <v>0</v>
      </c>
      <c r="G1988" s="518"/>
      <c r="H1988" s="518"/>
      <c r="I1988" s="518"/>
      <c r="J1988" s="518"/>
      <c r="L1988" s="121"/>
      <c r="M1988" s="121"/>
      <c r="N1988" s="121"/>
      <c r="O1988" s="121"/>
      <c r="P1988" s="121"/>
      <c r="Q1988" s="121"/>
      <c r="R1988" s="121"/>
      <c r="S1988" s="121"/>
      <c r="T1988" s="121"/>
      <c r="U1988" s="121"/>
      <c r="V1988" s="121"/>
      <c r="W1988" s="121"/>
      <c r="X1988" s="121"/>
      <c r="Y1988" s="121"/>
      <c r="Z1988" s="121"/>
      <c r="AA1988" s="121"/>
      <c r="AB1988" s="121"/>
      <c r="AC1988" s="121"/>
      <c r="AD1988" s="121"/>
    </row>
    <row r="1989" spans="5:30" ht="15">
      <c r="E1989" s="517">
        <v>0.75</v>
      </c>
      <c r="F1989" s="518">
        <f>Input!E483</f>
        <v>0</v>
      </c>
      <c r="G1989" s="518"/>
      <c r="H1989" s="518"/>
      <c r="I1989" s="518"/>
      <c r="J1989" s="518"/>
      <c r="L1989" s="121"/>
      <c r="M1989" s="121"/>
      <c r="N1989" s="121"/>
      <c r="O1989" s="121"/>
      <c r="P1989" s="121"/>
      <c r="Q1989" s="121"/>
      <c r="R1989" s="121"/>
      <c r="S1989" s="121"/>
      <c r="T1989" s="121"/>
      <c r="U1989" s="121"/>
      <c r="V1989" s="121"/>
      <c r="W1989" s="121"/>
      <c r="X1989" s="121"/>
      <c r="Y1989" s="121"/>
      <c r="Z1989" s="121"/>
      <c r="AA1989" s="121"/>
      <c r="AB1989" s="121"/>
      <c r="AC1989" s="121"/>
      <c r="AD1989" s="121"/>
    </row>
    <row r="1990" spans="5:30" ht="15">
      <c r="E1990" s="517">
        <v>1.5</v>
      </c>
      <c r="F1990" s="518">
        <f>Input!E484</f>
        <v>0</v>
      </c>
      <c r="G1990" s="518"/>
      <c r="H1990" s="518"/>
      <c r="I1990" s="518"/>
      <c r="J1990" s="518"/>
      <c r="L1990" s="121"/>
      <c r="M1990" s="121"/>
      <c r="N1990" s="121"/>
      <c r="O1990" s="121"/>
      <c r="P1990" s="121"/>
      <c r="Q1990" s="121"/>
      <c r="R1990" s="121"/>
      <c r="S1990" s="121"/>
      <c r="T1990" s="121"/>
      <c r="U1990" s="121"/>
      <c r="V1990" s="121"/>
      <c r="W1990" s="121"/>
      <c r="X1990" s="121"/>
      <c r="Y1990" s="121"/>
      <c r="Z1990" s="121"/>
      <c r="AA1990" s="121"/>
      <c r="AB1990" s="121"/>
      <c r="AC1990" s="121"/>
      <c r="AD1990" s="121"/>
    </row>
    <row r="1991" spans="4:30" ht="15">
      <c r="D1991" s="1" t="s">
        <v>789</v>
      </c>
      <c r="E1991" s="34"/>
      <c r="F1991" s="513"/>
      <c r="G1991" s="513"/>
      <c r="H1991" s="513"/>
      <c r="I1991" s="513"/>
      <c r="J1991" s="518"/>
      <c r="L1991" s="121"/>
      <c r="M1991" s="121"/>
      <c r="N1991" s="121"/>
      <c r="O1991" s="121"/>
      <c r="P1991" s="121"/>
      <c r="Q1991" s="121"/>
      <c r="R1991" s="121"/>
      <c r="S1991" s="121"/>
      <c r="T1991" s="121"/>
      <c r="U1991" s="121"/>
      <c r="V1991" s="121"/>
      <c r="W1991" s="121"/>
      <c r="X1991" s="121"/>
      <c r="Y1991" s="121"/>
      <c r="Z1991" s="121"/>
      <c r="AA1991" s="121"/>
      <c r="AB1991" s="121"/>
      <c r="AC1991" s="121"/>
      <c r="AD1991" s="121"/>
    </row>
    <row r="1992" spans="5:30" ht="15">
      <c r="E1992" s="517" t="s">
        <v>344</v>
      </c>
      <c r="F1992" s="513"/>
      <c r="G1992" s="513"/>
      <c r="H1992" s="513"/>
      <c r="I1992" s="513"/>
      <c r="J1992" s="513"/>
      <c r="L1992" s="121"/>
      <c r="M1992" s="121"/>
      <c r="N1992" s="121"/>
      <c r="O1992" s="121"/>
      <c r="P1992" s="121"/>
      <c r="Q1992" s="121"/>
      <c r="R1992" s="121"/>
      <c r="S1992" s="121"/>
      <c r="T1992" s="121"/>
      <c r="U1992" s="121"/>
      <c r="V1992" s="121"/>
      <c r="W1992" s="121"/>
      <c r="X1992" s="121"/>
      <c r="Y1992" s="121"/>
      <c r="Z1992" s="121"/>
      <c r="AA1992" s="121"/>
      <c r="AB1992" s="121"/>
      <c r="AC1992" s="121"/>
      <c r="AD1992" s="121"/>
    </row>
    <row r="1993" spans="5:30" ht="15">
      <c r="E1993" s="517">
        <v>0.5</v>
      </c>
      <c r="F1993" s="513"/>
      <c r="G1993" s="513"/>
      <c r="H1993" s="513"/>
      <c r="I1993" s="513"/>
      <c r="J1993" s="513"/>
      <c r="L1993" s="121"/>
      <c r="M1993" s="121"/>
      <c r="N1993" s="121"/>
      <c r="O1993" s="121"/>
      <c r="P1993" s="121"/>
      <c r="Q1993" s="121"/>
      <c r="R1993" s="121"/>
      <c r="S1993" s="121"/>
      <c r="T1993" s="121"/>
      <c r="U1993" s="121"/>
      <c r="V1993" s="121"/>
      <c r="W1993" s="121"/>
      <c r="X1993" s="121"/>
      <c r="Y1993" s="121"/>
      <c r="Z1993" s="121"/>
      <c r="AA1993" s="121"/>
      <c r="AB1993" s="121"/>
      <c r="AC1993" s="121"/>
      <c r="AD1993" s="121"/>
    </row>
    <row r="1994" spans="5:30" ht="15">
      <c r="E1994" s="517">
        <v>1</v>
      </c>
      <c r="F1994" s="513">
        <f>Input!E504</f>
        <v>0</v>
      </c>
      <c r="G1994" s="513"/>
      <c r="H1994" s="513"/>
      <c r="I1994" s="513"/>
      <c r="J1994" s="513"/>
      <c r="L1994" s="121"/>
      <c r="M1994" s="121"/>
      <c r="N1994" s="121"/>
      <c r="O1994" s="121"/>
      <c r="P1994" s="121"/>
      <c r="Q1994" s="121"/>
      <c r="R1994" s="121"/>
      <c r="S1994" s="121"/>
      <c r="T1994" s="121"/>
      <c r="U1994" s="121"/>
      <c r="V1994" s="121"/>
      <c r="W1994" s="121"/>
      <c r="X1994" s="121"/>
      <c r="Y1994" s="121"/>
      <c r="Z1994" s="121"/>
      <c r="AA1994" s="121"/>
      <c r="AB1994" s="121"/>
      <c r="AC1994" s="121"/>
      <c r="AD1994" s="121"/>
    </row>
    <row r="1995" spans="5:30" ht="15">
      <c r="E1995" s="517">
        <v>0.75</v>
      </c>
      <c r="F1995" s="513">
        <f>Input!E505</f>
        <v>0</v>
      </c>
      <c r="G1995" s="513"/>
      <c r="H1995" s="513"/>
      <c r="I1995" s="513"/>
      <c r="J1995" s="513"/>
      <c r="L1995" s="121"/>
      <c r="M1995" s="121"/>
      <c r="N1995" s="121"/>
      <c r="O1995" s="121"/>
      <c r="P1995" s="121"/>
      <c r="Q1995" s="121"/>
      <c r="R1995" s="121"/>
      <c r="S1995" s="121"/>
      <c r="T1995" s="121"/>
      <c r="U1995" s="121"/>
      <c r="V1995" s="121"/>
      <c r="W1995" s="121"/>
      <c r="X1995" s="121"/>
      <c r="Y1995" s="121"/>
      <c r="Z1995" s="121"/>
      <c r="AA1995" s="121"/>
      <c r="AB1995" s="121"/>
      <c r="AC1995" s="121"/>
      <c r="AD1995" s="121"/>
    </row>
    <row r="1996" spans="5:30" ht="15">
      <c r="E1996" s="517">
        <v>1.5</v>
      </c>
      <c r="F1996" s="513">
        <f>Input!E506</f>
        <v>0</v>
      </c>
      <c r="G1996" s="513"/>
      <c r="H1996" s="513"/>
      <c r="I1996" s="513"/>
      <c r="J1996" s="513"/>
      <c r="L1996" s="121"/>
      <c r="M1996" s="121"/>
      <c r="N1996" s="121"/>
      <c r="O1996" s="121"/>
      <c r="P1996" s="121"/>
      <c r="Q1996" s="121"/>
      <c r="R1996" s="121"/>
      <c r="S1996" s="121"/>
      <c r="T1996" s="121"/>
      <c r="U1996" s="121"/>
      <c r="V1996" s="121"/>
      <c r="W1996" s="121"/>
      <c r="X1996" s="121"/>
      <c r="Y1996" s="121"/>
      <c r="Z1996" s="121"/>
      <c r="AA1996" s="121"/>
      <c r="AB1996" s="121"/>
      <c r="AC1996" s="121"/>
      <c r="AD1996" s="121"/>
    </row>
    <row r="1997" spans="4:30" ht="15">
      <c r="D1997" s="1" t="s">
        <v>660</v>
      </c>
      <c r="E1997" s="34"/>
      <c r="J1997" s="513"/>
      <c r="L1997" s="121"/>
      <c r="M1997" s="121"/>
      <c r="N1997" s="121"/>
      <c r="O1997" s="121"/>
      <c r="P1997" s="121"/>
      <c r="Q1997" s="121"/>
      <c r="R1997" s="121"/>
      <c r="S1997" s="121"/>
      <c r="T1997" s="121"/>
      <c r="U1997" s="121"/>
      <c r="V1997" s="121"/>
      <c r="W1997" s="121"/>
      <c r="X1997" s="121"/>
      <c r="Y1997" s="121"/>
      <c r="Z1997" s="121"/>
      <c r="AA1997" s="121"/>
      <c r="AB1997" s="121"/>
      <c r="AC1997" s="121"/>
      <c r="AD1997" s="121"/>
    </row>
    <row r="1998" spans="5:30" ht="15">
      <c r="E1998" s="517" t="s">
        <v>344</v>
      </c>
      <c r="F1998" s="513"/>
      <c r="G1998" s="513"/>
      <c r="H1998" s="513"/>
      <c r="I1998" s="513"/>
      <c r="L1998" s="121"/>
      <c r="M1998" s="121"/>
      <c r="N1998" s="121"/>
      <c r="O1998" s="121"/>
      <c r="P1998" s="121"/>
      <c r="Q1998" s="121"/>
      <c r="R1998" s="121"/>
      <c r="S1998" s="121"/>
      <c r="T1998" s="121"/>
      <c r="U1998" s="121"/>
      <c r="V1998" s="121"/>
      <c r="W1998" s="121"/>
      <c r="X1998" s="121"/>
      <c r="Y1998" s="121"/>
      <c r="Z1998" s="121"/>
      <c r="AA1998" s="121"/>
      <c r="AB1998" s="121"/>
      <c r="AC1998" s="121"/>
      <c r="AD1998" s="121"/>
    </row>
    <row r="1999" spans="5:30" ht="15">
      <c r="E1999" s="517">
        <v>0.5</v>
      </c>
      <c r="F1999" s="513"/>
      <c r="G1999" s="513"/>
      <c r="H1999" s="513"/>
      <c r="I1999" s="513"/>
      <c r="J1999" s="513"/>
      <c r="L1999" s="121"/>
      <c r="M1999" s="121"/>
      <c r="N1999" s="121"/>
      <c r="O1999" s="121"/>
      <c r="P1999" s="121"/>
      <c r="Q1999" s="121"/>
      <c r="R1999" s="121"/>
      <c r="S1999" s="121"/>
      <c r="T1999" s="121"/>
      <c r="U1999" s="121"/>
      <c r="V1999" s="121"/>
      <c r="W1999" s="121"/>
      <c r="X1999" s="121"/>
      <c r="Y1999" s="121"/>
      <c r="Z1999" s="121"/>
      <c r="AA1999" s="121"/>
      <c r="AB1999" s="121"/>
      <c r="AC1999" s="121"/>
      <c r="AD1999" s="121"/>
    </row>
    <row r="2000" spans="5:30" ht="15">
      <c r="E2000" s="517">
        <v>1</v>
      </c>
      <c r="F2000" s="513">
        <f>Input!I526</f>
        <v>0</v>
      </c>
      <c r="G2000" s="513"/>
      <c r="H2000" s="513"/>
      <c r="I2000" s="513"/>
      <c r="J2000" s="513"/>
      <c r="L2000" s="121"/>
      <c r="M2000" s="121"/>
      <c r="N2000" s="121"/>
      <c r="O2000" s="121"/>
      <c r="P2000" s="121"/>
      <c r="Q2000" s="121"/>
      <c r="R2000" s="121"/>
      <c r="S2000" s="121"/>
      <c r="T2000" s="121"/>
      <c r="U2000" s="121"/>
      <c r="V2000" s="121"/>
      <c r="W2000" s="121"/>
      <c r="X2000" s="121"/>
      <c r="Y2000" s="121"/>
      <c r="Z2000" s="121"/>
      <c r="AA2000" s="121"/>
      <c r="AB2000" s="121"/>
      <c r="AC2000" s="121"/>
      <c r="AD2000" s="121"/>
    </row>
    <row r="2001" spans="5:30" ht="15">
      <c r="E2001" s="517">
        <v>0.75</v>
      </c>
      <c r="F2001" s="513">
        <f>Input!I527</f>
        <v>0</v>
      </c>
      <c r="G2001" s="513"/>
      <c r="H2001" s="513"/>
      <c r="I2001" s="513"/>
      <c r="J2001" s="513"/>
      <c r="L2001" s="121"/>
      <c r="M2001" s="121"/>
      <c r="N2001" s="121"/>
      <c r="O2001" s="121"/>
      <c r="P2001" s="121"/>
      <c r="Q2001" s="121"/>
      <c r="R2001" s="121"/>
      <c r="S2001" s="121"/>
      <c r="T2001" s="121"/>
      <c r="U2001" s="121"/>
      <c r="V2001" s="121"/>
      <c r="W2001" s="121"/>
      <c r="X2001" s="121"/>
      <c r="Y2001" s="121"/>
      <c r="Z2001" s="121"/>
      <c r="AA2001" s="121"/>
      <c r="AB2001" s="121"/>
      <c r="AC2001" s="121"/>
      <c r="AD2001" s="121"/>
    </row>
    <row r="2002" spans="5:30" ht="15">
      <c r="E2002" s="517">
        <v>1.5</v>
      </c>
      <c r="F2002" s="513">
        <f>Input!I528</f>
        <v>0</v>
      </c>
      <c r="G2002" s="513"/>
      <c r="H2002" s="513"/>
      <c r="I2002" s="513"/>
      <c r="J2002" s="513"/>
      <c r="L2002" s="121"/>
      <c r="M2002" s="121"/>
      <c r="N2002" s="121"/>
      <c r="O2002" s="121"/>
      <c r="P2002" s="121"/>
      <c r="Q2002" s="121"/>
      <c r="R2002" s="121"/>
      <c r="S2002" s="121"/>
      <c r="T2002" s="121"/>
      <c r="U2002" s="121"/>
      <c r="V2002" s="121"/>
      <c r="W2002" s="121"/>
      <c r="X2002" s="121"/>
      <c r="Y2002" s="121"/>
      <c r="Z2002" s="121"/>
      <c r="AA2002" s="121"/>
      <c r="AB2002" s="121"/>
      <c r="AC2002" s="121"/>
      <c r="AD2002" s="121"/>
    </row>
    <row r="2003" spans="4:30" ht="15">
      <c r="D2003" s="1" t="s">
        <v>661</v>
      </c>
      <c r="E2003" s="34"/>
      <c r="J2003" s="513"/>
      <c r="L2003" s="121"/>
      <c r="M2003" s="121"/>
      <c r="N2003" s="121"/>
      <c r="O2003" s="121"/>
      <c r="P2003" s="121"/>
      <c r="Q2003" s="121"/>
      <c r="R2003" s="121"/>
      <c r="S2003" s="121"/>
      <c r="T2003" s="121"/>
      <c r="U2003" s="121"/>
      <c r="V2003" s="121"/>
      <c r="W2003" s="121"/>
      <c r="X2003" s="121"/>
      <c r="Y2003" s="121"/>
      <c r="Z2003" s="121"/>
      <c r="AA2003" s="121"/>
      <c r="AB2003" s="121"/>
      <c r="AC2003" s="121"/>
      <c r="AD2003" s="121"/>
    </row>
    <row r="2004" spans="5:30" ht="15">
      <c r="E2004" s="517" t="s">
        <v>344</v>
      </c>
      <c r="F2004" s="513"/>
      <c r="G2004" s="513"/>
      <c r="H2004" s="513"/>
      <c r="I2004" s="513"/>
      <c r="L2004" s="121"/>
      <c r="M2004" s="121"/>
      <c r="N2004" s="121"/>
      <c r="O2004" s="121"/>
      <c r="P2004" s="121"/>
      <c r="Q2004" s="121"/>
      <c r="R2004" s="121"/>
      <c r="S2004" s="121"/>
      <c r="T2004" s="121"/>
      <c r="U2004" s="121"/>
      <c r="V2004" s="121"/>
      <c r="W2004" s="121"/>
      <c r="X2004" s="121"/>
      <c r="Y2004" s="121"/>
      <c r="Z2004" s="121"/>
      <c r="AA2004" s="121"/>
      <c r="AB2004" s="121"/>
      <c r="AC2004" s="121"/>
      <c r="AD2004" s="121"/>
    </row>
    <row r="2005" spans="5:30" ht="15">
      <c r="E2005" s="517">
        <v>0.5</v>
      </c>
      <c r="F2005" s="513"/>
      <c r="G2005" s="513"/>
      <c r="H2005" s="513"/>
      <c r="I2005" s="513"/>
      <c r="J2005" s="513"/>
      <c r="L2005" s="121"/>
      <c r="M2005" s="121"/>
      <c r="N2005" s="121"/>
      <c r="O2005" s="121"/>
      <c r="P2005" s="121"/>
      <c r="Q2005" s="121"/>
      <c r="R2005" s="121"/>
      <c r="S2005" s="121"/>
      <c r="T2005" s="121"/>
      <c r="U2005" s="121"/>
      <c r="V2005" s="121"/>
      <c r="W2005" s="121"/>
      <c r="X2005" s="121"/>
      <c r="Y2005" s="121"/>
      <c r="Z2005" s="121"/>
      <c r="AA2005" s="121"/>
      <c r="AB2005" s="121"/>
      <c r="AC2005" s="121"/>
      <c r="AD2005" s="121"/>
    </row>
    <row r="2006" spans="5:30" ht="15">
      <c r="E2006" s="517">
        <v>1</v>
      </c>
      <c r="F2006" s="513" t="e">
        <f>Input!#REF!</f>
        <v>#REF!</v>
      </c>
      <c r="G2006" s="513"/>
      <c r="H2006" s="513"/>
      <c r="I2006" s="513"/>
      <c r="J2006" s="513"/>
      <c r="L2006" s="121"/>
      <c r="M2006" s="121"/>
      <c r="N2006" s="121"/>
      <c r="O2006" s="121"/>
      <c r="P2006" s="121"/>
      <c r="Q2006" s="121"/>
      <c r="R2006" s="121"/>
      <c r="S2006" s="121"/>
      <c r="T2006" s="121"/>
      <c r="U2006" s="121"/>
      <c r="V2006" s="121"/>
      <c r="W2006" s="121"/>
      <c r="X2006" s="121"/>
      <c r="Y2006" s="121"/>
      <c r="Z2006" s="121"/>
      <c r="AA2006" s="121"/>
      <c r="AB2006" s="121"/>
      <c r="AC2006" s="121"/>
      <c r="AD2006" s="121"/>
    </row>
    <row r="2007" spans="5:30" ht="15">
      <c r="E2007" s="517">
        <v>0.75</v>
      </c>
      <c r="F2007" s="513" t="e">
        <f>Input!#REF!</f>
        <v>#REF!</v>
      </c>
      <c r="G2007" s="513"/>
      <c r="H2007" s="513"/>
      <c r="I2007" s="513"/>
      <c r="J2007" s="513"/>
      <c r="L2007" s="121"/>
      <c r="M2007" s="121"/>
      <c r="N2007" s="121"/>
      <c r="O2007" s="121"/>
      <c r="P2007" s="121"/>
      <c r="Q2007" s="121"/>
      <c r="R2007" s="121"/>
      <c r="S2007" s="121"/>
      <c r="T2007" s="121"/>
      <c r="U2007" s="121"/>
      <c r="V2007" s="121"/>
      <c r="W2007" s="121"/>
      <c r="X2007" s="121"/>
      <c r="Y2007" s="121"/>
      <c r="Z2007" s="121"/>
      <c r="AA2007" s="121"/>
      <c r="AB2007" s="121"/>
      <c r="AC2007" s="121"/>
      <c r="AD2007" s="121"/>
    </row>
    <row r="2008" spans="5:30" ht="15">
      <c r="E2008" s="517">
        <v>1.5</v>
      </c>
      <c r="F2008" s="513" t="e">
        <f>Input!#REF!</f>
        <v>#REF!</v>
      </c>
      <c r="G2008" s="513"/>
      <c r="H2008" s="513"/>
      <c r="I2008" s="513"/>
      <c r="J2008" s="513"/>
      <c r="L2008" s="121"/>
      <c r="M2008" s="121"/>
      <c r="N2008" s="121"/>
      <c r="O2008" s="121"/>
      <c r="P2008" s="121"/>
      <c r="Q2008" s="121"/>
      <c r="R2008" s="121"/>
      <c r="S2008" s="121"/>
      <c r="T2008" s="121"/>
      <c r="U2008" s="121"/>
      <c r="V2008" s="121"/>
      <c r="W2008" s="121"/>
      <c r="X2008" s="121"/>
      <c r="Y2008" s="121"/>
      <c r="Z2008" s="121"/>
      <c r="AA2008" s="121"/>
      <c r="AB2008" s="121"/>
      <c r="AC2008" s="121"/>
      <c r="AD2008" s="121"/>
    </row>
    <row r="2009" spans="4:30" ht="15">
      <c r="D2009" s="1" t="s">
        <v>662</v>
      </c>
      <c r="E2009" s="34"/>
      <c r="J2009" s="513"/>
      <c r="L2009" s="121"/>
      <c r="M2009" s="121"/>
      <c r="N2009" s="121"/>
      <c r="O2009" s="121"/>
      <c r="P2009" s="121"/>
      <c r="Q2009" s="121"/>
      <c r="R2009" s="121"/>
      <c r="S2009" s="121"/>
      <c r="T2009" s="121"/>
      <c r="U2009" s="121"/>
      <c r="V2009" s="121"/>
      <c r="W2009" s="121"/>
      <c r="X2009" s="121"/>
      <c r="Y2009" s="121"/>
      <c r="Z2009" s="121"/>
      <c r="AA2009" s="121"/>
      <c r="AB2009" s="121"/>
      <c r="AC2009" s="121"/>
      <c r="AD2009" s="121"/>
    </row>
    <row r="2010" spans="5:30" ht="15">
      <c r="E2010" s="517" t="s">
        <v>344</v>
      </c>
      <c r="F2010" s="518">
        <f>F1986+F1992</f>
        <v>0</v>
      </c>
      <c r="G2010" s="518"/>
      <c r="H2010" s="518"/>
      <c r="I2010" s="518"/>
      <c r="L2010" s="121"/>
      <c r="M2010" s="121"/>
      <c r="N2010" s="121"/>
      <c r="O2010" s="121"/>
      <c r="P2010" s="121"/>
      <c r="Q2010" s="121"/>
      <c r="R2010" s="121"/>
      <c r="S2010" s="121"/>
      <c r="T2010" s="121"/>
      <c r="U2010" s="121"/>
      <c r="V2010" s="121"/>
      <c r="W2010" s="121"/>
      <c r="X2010" s="121"/>
      <c r="Y2010" s="121"/>
      <c r="Z2010" s="121"/>
      <c r="AA2010" s="121"/>
      <c r="AB2010" s="121"/>
      <c r="AC2010" s="121"/>
      <c r="AD2010" s="121"/>
    </row>
    <row r="2011" spans="5:30" ht="15">
      <c r="E2011" s="517">
        <v>0.5</v>
      </c>
      <c r="F2011" s="518">
        <f>F1987+F1993</f>
        <v>0</v>
      </c>
      <c r="G2011" s="518"/>
      <c r="H2011" s="518"/>
      <c r="I2011" s="518"/>
      <c r="J2011" s="518"/>
      <c r="L2011" s="121"/>
      <c r="M2011" s="121"/>
      <c r="N2011" s="121"/>
      <c r="O2011" s="121"/>
      <c r="P2011" s="121"/>
      <c r="Q2011" s="121"/>
      <c r="R2011" s="121"/>
      <c r="S2011" s="121"/>
      <c r="T2011" s="121"/>
      <c r="U2011" s="121"/>
      <c r="V2011" s="121"/>
      <c r="W2011" s="121"/>
      <c r="X2011" s="121"/>
      <c r="Y2011" s="121"/>
      <c r="Z2011" s="121"/>
      <c r="AA2011" s="121"/>
      <c r="AB2011" s="121"/>
      <c r="AC2011" s="121"/>
      <c r="AD2011" s="121"/>
    </row>
    <row r="2012" spans="5:30" ht="15">
      <c r="E2012" s="517">
        <v>1</v>
      </c>
      <c r="F2012" s="518">
        <f>F1988+F1994</f>
        <v>0</v>
      </c>
      <c r="G2012" s="518"/>
      <c r="H2012" s="518"/>
      <c r="I2012" s="518"/>
      <c r="J2012" s="518"/>
      <c r="L2012" s="121"/>
      <c r="M2012" s="121"/>
      <c r="N2012" s="121"/>
      <c r="O2012" s="121"/>
      <c r="P2012" s="121"/>
      <c r="Q2012" s="121"/>
      <c r="R2012" s="121"/>
      <c r="S2012" s="121"/>
      <c r="T2012" s="121"/>
      <c r="U2012" s="121"/>
      <c r="V2012" s="121"/>
      <c r="W2012" s="121"/>
      <c r="X2012" s="121"/>
      <c r="Y2012" s="121"/>
      <c r="Z2012" s="121"/>
      <c r="AA2012" s="121"/>
      <c r="AB2012" s="121"/>
      <c r="AC2012" s="121"/>
      <c r="AD2012" s="121"/>
    </row>
    <row r="2013" spans="5:30" ht="15">
      <c r="E2013" s="517">
        <v>0.75</v>
      </c>
      <c r="F2013" s="518">
        <f>F1989+F1995</f>
        <v>0</v>
      </c>
      <c r="G2013" s="518"/>
      <c r="H2013" s="518"/>
      <c r="I2013" s="518"/>
      <c r="J2013" s="518"/>
      <c r="L2013" s="121"/>
      <c r="M2013" s="121"/>
      <c r="N2013" s="121"/>
      <c r="O2013" s="121"/>
      <c r="P2013" s="121"/>
      <c r="Q2013" s="121"/>
      <c r="R2013" s="121"/>
      <c r="S2013" s="121"/>
      <c r="T2013" s="121"/>
      <c r="U2013" s="121"/>
      <c r="V2013" s="121"/>
      <c r="W2013" s="121"/>
      <c r="X2013" s="121"/>
      <c r="Y2013" s="121"/>
      <c r="Z2013" s="121"/>
      <c r="AA2013" s="121"/>
      <c r="AB2013" s="121"/>
      <c r="AC2013" s="121"/>
      <c r="AD2013" s="121"/>
    </row>
    <row r="2014" spans="5:30" ht="15">
      <c r="E2014" s="517">
        <v>1.5</v>
      </c>
      <c r="F2014" s="518">
        <f>F1990+F1996</f>
        <v>0</v>
      </c>
      <c r="G2014" s="518"/>
      <c r="H2014" s="518"/>
      <c r="I2014" s="518"/>
      <c r="J2014" s="518"/>
      <c r="L2014" s="121"/>
      <c r="M2014" s="121"/>
      <c r="N2014" s="121"/>
      <c r="O2014" s="121"/>
      <c r="P2014" s="121"/>
      <c r="Q2014" s="121"/>
      <c r="R2014" s="121"/>
      <c r="S2014" s="121"/>
      <c r="T2014" s="121"/>
      <c r="U2014" s="121"/>
      <c r="V2014" s="121"/>
      <c r="W2014" s="121"/>
      <c r="X2014" s="121"/>
      <c r="Y2014" s="121"/>
      <c r="Z2014" s="121"/>
      <c r="AA2014" s="121"/>
      <c r="AB2014" s="121"/>
      <c r="AC2014" s="121"/>
      <c r="AD2014" s="121"/>
    </row>
    <row r="2015" spans="4:30" ht="15">
      <c r="D2015" s="1" t="s">
        <v>659</v>
      </c>
      <c r="E2015" s="34"/>
      <c r="F2015" s="513"/>
      <c r="G2015" s="513"/>
      <c r="H2015" s="513"/>
      <c r="I2015" s="513"/>
      <c r="J2015" s="518"/>
      <c r="L2015" s="121"/>
      <c r="M2015" s="121"/>
      <c r="N2015" s="121"/>
      <c r="O2015" s="121"/>
      <c r="P2015" s="121"/>
      <c r="Q2015" s="121"/>
      <c r="R2015" s="121"/>
      <c r="S2015" s="121"/>
      <c r="T2015" s="121"/>
      <c r="U2015" s="121"/>
      <c r="V2015" s="121"/>
      <c r="W2015" s="121"/>
      <c r="X2015" s="121"/>
      <c r="Y2015" s="121"/>
      <c r="Z2015" s="121"/>
      <c r="AA2015" s="121"/>
      <c r="AB2015" s="121"/>
      <c r="AC2015" s="121"/>
      <c r="AD2015" s="121"/>
    </row>
    <row r="2016" spans="5:30" ht="15">
      <c r="E2016" s="517" t="s">
        <v>344</v>
      </c>
      <c r="F2016" s="513">
        <f>F1986+F1992+F1998+F2004</f>
        <v>0</v>
      </c>
      <c r="G2016" s="513"/>
      <c r="H2016" s="513"/>
      <c r="I2016" s="513"/>
      <c r="J2016" s="513"/>
      <c r="L2016" s="121"/>
      <c r="M2016" s="121"/>
      <c r="N2016" s="121"/>
      <c r="O2016" s="121"/>
      <c r="P2016" s="121"/>
      <c r="Q2016" s="121"/>
      <c r="R2016" s="121"/>
      <c r="S2016" s="121"/>
      <c r="T2016" s="121"/>
      <c r="U2016" s="121"/>
      <c r="V2016" s="121"/>
      <c r="W2016" s="121"/>
      <c r="X2016" s="121"/>
      <c r="Y2016" s="121"/>
      <c r="Z2016" s="121"/>
      <c r="AA2016" s="121"/>
      <c r="AB2016" s="121"/>
      <c r="AC2016" s="121"/>
      <c r="AD2016" s="121"/>
    </row>
    <row r="2017" spans="5:30" ht="15">
      <c r="E2017" s="517">
        <v>0.5</v>
      </c>
      <c r="F2017" s="513">
        <f>F1987+F1993+F1999+F2005</f>
        <v>0</v>
      </c>
      <c r="G2017" s="513"/>
      <c r="H2017" s="513"/>
      <c r="I2017" s="513"/>
      <c r="J2017" s="513"/>
      <c r="L2017" s="121"/>
      <c r="M2017" s="121"/>
      <c r="N2017" s="121"/>
      <c r="O2017" s="121"/>
      <c r="P2017" s="121"/>
      <c r="Q2017" s="121"/>
      <c r="R2017" s="121"/>
      <c r="S2017" s="121"/>
      <c r="T2017" s="121"/>
      <c r="U2017" s="121"/>
      <c r="V2017" s="121"/>
      <c r="W2017" s="121"/>
      <c r="X2017" s="121"/>
      <c r="Y2017" s="121"/>
      <c r="Z2017" s="121"/>
      <c r="AA2017" s="121"/>
      <c r="AB2017" s="121"/>
      <c r="AC2017" s="121"/>
      <c r="AD2017" s="121"/>
    </row>
    <row r="2018" spans="5:30" ht="15">
      <c r="E2018" s="517">
        <v>1</v>
      </c>
      <c r="F2018" s="513" t="e">
        <f>F1988+F1994+F2000+F2006</f>
        <v>#REF!</v>
      </c>
      <c r="G2018" s="513"/>
      <c r="H2018" s="513"/>
      <c r="I2018" s="513"/>
      <c r="J2018" s="513"/>
      <c r="L2018" s="121"/>
      <c r="M2018" s="121"/>
      <c r="N2018" s="121"/>
      <c r="O2018" s="121"/>
      <c r="P2018" s="121"/>
      <c r="Q2018" s="121"/>
      <c r="R2018" s="121"/>
      <c r="S2018" s="121"/>
      <c r="T2018" s="121"/>
      <c r="U2018" s="121"/>
      <c r="V2018" s="121"/>
      <c r="W2018" s="121"/>
      <c r="X2018" s="121"/>
      <c r="Y2018" s="121"/>
      <c r="Z2018" s="121"/>
      <c r="AA2018" s="121"/>
      <c r="AB2018" s="121"/>
      <c r="AC2018" s="121"/>
      <c r="AD2018" s="121"/>
    </row>
    <row r="2019" spans="5:30" ht="15">
      <c r="E2019" s="517">
        <v>0.75</v>
      </c>
      <c r="F2019" s="513" t="e">
        <f>F1989+F1995+F2001+F2007</f>
        <v>#REF!</v>
      </c>
      <c r="G2019" s="513"/>
      <c r="H2019" s="513"/>
      <c r="I2019" s="513"/>
      <c r="J2019" s="513"/>
      <c r="L2019" s="121"/>
      <c r="M2019" s="121"/>
      <c r="N2019" s="121"/>
      <c r="O2019" s="121"/>
      <c r="P2019" s="121"/>
      <c r="Q2019" s="121"/>
      <c r="R2019" s="121"/>
      <c r="S2019" s="121"/>
      <c r="T2019" s="121"/>
      <c r="U2019" s="121"/>
      <c r="V2019" s="121"/>
      <c r="W2019" s="121"/>
      <c r="X2019" s="121"/>
      <c r="Y2019" s="121"/>
      <c r="Z2019" s="121"/>
      <c r="AA2019" s="121"/>
      <c r="AB2019" s="121"/>
      <c r="AC2019" s="121"/>
      <c r="AD2019" s="121"/>
    </row>
    <row r="2020" spans="5:30" ht="15">
      <c r="E2020" s="517">
        <v>1.5</v>
      </c>
      <c r="F2020" s="513" t="e">
        <f>F1990+F1996+F2002+F2008</f>
        <v>#REF!</v>
      </c>
      <c r="G2020" s="513"/>
      <c r="H2020" s="513"/>
      <c r="I2020" s="513"/>
      <c r="J2020" s="513"/>
      <c r="L2020" s="121"/>
      <c r="M2020" s="121"/>
      <c r="N2020" s="121"/>
      <c r="O2020" s="121"/>
      <c r="P2020" s="121"/>
      <c r="Q2020" s="121"/>
      <c r="R2020" s="121"/>
      <c r="S2020" s="121"/>
      <c r="T2020" s="121"/>
      <c r="U2020" s="121"/>
      <c r="V2020" s="121"/>
      <c r="W2020" s="121"/>
      <c r="X2020" s="121"/>
      <c r="Y2020" s="121"/>
      <c r="Z2020" s="121"/>
      <c r="AA2020" s="121"/>
      <c r="AB2020" s="121"/>
      <c r="AC2020" s="121"/>
      <c r="AD2020" s="121"/>
    </row>
    <row r="2021" spans="3:30" ht="15">
      <c r="C2021" s="509" t="s">
        <v>101</v>
      </c>
      <c r="E2021" s="517"/>
      <c r="F2021" s="513"/>
      <c r="G2021" s="513"/>
      <c r="H2021" s="513"/>
      <c r="I2021" s="513"/>
      <c r="J2021" s="513"/>
      <c r="L2021" s="121"/>
      <c r="M2021" s="121"/>
      <c r="N2021" s="121"/>
      <c r="O2021" s="121"/>
      <c r="P2021" s="121"/>
      <c r="Q2021" s="121"/>
      <c r="R2021" s="121"/>
      <c r="S2021" s="121"/>
      <c r="T2021" s="121"/>
      <c r="U2021" s="121"/>
      <c r="V2021" s="121"/>
      <c r="W2021" s="121"/>
      <c r="X2021" s="121"/>
      <c r="Y2021" s="121"/>
      <c r="Z2021" s="121"/>
      <c r="AA2021" s="121"/>
      <c r="AB2021" s="121"/>
      <c r="AC2021" s="121"/>
      <c r="AD2021" s="121"/>
    </row>
    <row r="2022" spans="4:30" ht="15">
      <c r="D2022" s="1" t="s">
        <v>788</v>
      </c>
      <c r="E2022" s="34"/>
      <c r="J2022" s="513"/>
      <c r="L2022" s="121"/>
      <c r="M2022" s="121"/>
      <c r="N2022" s="121"/>
      <c r="O2022" s="121"/>
      <c r="P2022" s="121"/>
      <c r="Q2022" s="121"/>
      <c r="R2022" s="121"/>
      <c r="S2022" s="121"/>
      <c r="T2022" s="121"/>
      <c r="U2022" s="121"/>
      <c r="V2022" s="121"/>
      <c r="W2022" s="121"/>
      <c r="X2022" s="121"/>
      <c r="Y2022" s="121"/>
      <c r="Z2022" s="121"/>
      <c r="AA2022" s="121"/>
      <c r="AB2022" s="121"/>
      <c r="AC2022" s="121"/>
      <c r="AD2022" s="121"/>
    </row>
    <row r="2023" spans="5:30" ht="15">
      <c r="E2023" s="517" t="s">
        <v>344</v>
      </c>
      <c r="F2023" s="518">
        <f>SUM(Input!J478:J480,Input!M478:M480)</f>
        <v>0</v>
      </c>
      <c r="G2023" s="518"/>
      <c r="H2023" s="518"/>
      <c r="I2023" s="518"/>
      <c r="L2023" s="121"/>
      <c r="M2023" s="121"/>
      <c r="N2023" s="121"/>
      <c r="O2023" s="121"/>
      <c r="P2023" s="121"/>
      <c r="Q2023" s="121"/>
      <c r="R2023" s="121"/>
      <c r="S2023" s="121"/>
      <c r="T2023" s="121"/>
      <c r="U2023" s="121"/>
      <c r="V2023" s="121"/>
      <c r="W2023" s="121"/>
      <c r="X2023" s="121"/>
      <c r="Y2023" s="121"/>
      <c r="Z2023" s="121"/>
      <c r="AA2023" s="121"/>
      <c r="AB2023" s="121"/>
      <c r="AC2023" s="121"/>
      <c r="AD2023" s="121"/>
    </row>
    <row r="2024" spans="5:30" ht="15">
      <c r="E2024" s="517">
        <v>0.5</v>
      </c>
      <c r="F2024" s="518">
        <f>SUM(Input!J481,Input!M481)</f>
        <v>0</v>
      </c>
      <c r="G2024" s="518"/>
      <c r="H2024" s="518"/>
      <c r="I2024" s="518"/>
      <c r="J2024" s="518"/>
      <c r="L2024" s="121"/>
      <c r="M2024" s="121"/>
      <c r="N2024" s="121"/>
      <c r="O2024" s="121"/>
      <c r="P2024" s="121"/>
      <c r="Q2024" s="121"/>
      <c r="R2024" s="121"/>
      <c r="S2024" s="121"/>
      <c r="T2024" s="121"/>
      <c r="U2024" s="121"/>
      <c r="V2024" s="121"/>
      <c r="W2024" s="121"/>
      <c r="X2024" s="121"/>
      <c r="Y2024" s="121"/>
      <c r="Z2024" s="121"/>
      <c r="AA2024" s="121"/>
      <c r="AB2024" s="121"/>
      <c r="AC2024" s="121"/>
      <c r="AD2024" s="121"/>
    </row>
    <row r="2025" spans="5:30" ht="15">
      <c r="E2025" s="517">
        <v>1</v>
      </c>
      <c r="F2025" s="518">
        <f>SUM(Input!G482,Input!J482,Input!M482)</f>
        <v>0</v>
      </c>
      <c r="G2025" s="518"/>
      <c r="H2025" s="518"/>
      <c r="I2025" s="518"/>
      <c r="J2025" s="518"/>
      <c r="L2025" s="121"/>
      <c r="M2025" s="121"/>
      <c r="N2025" s="121"/>
      <c r="O2025" s="121"/>
      <c r="P2025" s="121"/>
      <c r="Q2025" s="121"/>
      <c r="R2025" s="121"/>
      <c r="S2025" s="121"/>
      <c r="T2025" s="121"/>
      <c r="U2025" s="121"/>
      <c r="V2025" s="121"/>
      <c r="W2025" s="121"/>
      <c r="X2025" s="121"/>
      <c r="Y2025" s="121"/>
      <c r="Z2025" s="121"/>
      <c r="AA2025" s="121"/>
      <c r="AB2025" s="121"/>
      <c r="AC2025" s="121"/>
      <c r="AD2025" s="121"/>
    </row>
    <row r="2026" spans="5:30" ht="15">
      <c r="E2026" s="517">
        <v>0.75</v>
      </c>
      <c r="F2026" s="518">
        <f>SUM(Input!G483,Input!J483,Input!M483)</f>
        <v>0</v>
      </c>
      <c r="G2026" s="518"/>
      <c r="H2026" s="518"/>
      <c r="I2026" s="518"/>
      <c r="J2026" s="518"/>
      <c r="L2026" s="121"/>
      <c r="M2026" s="121"/>
      <c r="N2026" s="121"/>
      <c r="O2026" s="121"/>
      <c r="P2026" s="121"/>
      <c r="Q2026" s="121"/>
      <c r="R2026" s="121"/>
      <c r="S2026" s="121"/>
      <c r="T2026" s="121"/>
      <c r="U2026" s="121"/>
      <c r="V2026" s="121"/>
      <c r="W2026" s="121"/>
      <c r="X2026" s="121"/>
      <c r="Y2026" s="121"/>
      <c r="Z2026" s="121"/>
      <c r="AA2026" s="121"/>
      <c r="AB2026" s="121"/>
      <c r="AC2026" s="121"/>
      <c r="AD2026" s="121"/>
    </row>
    <row r="2027" spans="5:30" ht="15">
      <c r="E2027" s="517">
        <v>1.5</v>
      </c>
      <c r="F2027" s="518">
        <f>SUM(Input!G484,Input!J484,Input!M484)</f>
        <v>0</v>
      </c>
      <c r="G2027" s="518"/>
      <c r="H2027" s="518"/>
      <c r="I2027" s="518"/>
      <c r="J2027" s="518"/>
      <c r="L2027" s="121"/>
      <c r="M2027" s="121"/>
      <c r="N2027" s="121"/>
      <c r="O2027" s="121"/>
      <c r="P2027" s="121"/>
      <c r="Q2027" s="121"/>
      <c r="R2027" s="121"/>
      <c r="S2027" s="121"/>
      <c r="T2027" s="121"/>
      <c r="U2027" s="121"/>
      <c r="V2027" s="121"/>
      <c r="W2027" s="121"/>
      <c r="X2027" s="121"/>
      <c r="Y2027" s="121"/>
      <c r="Z2027" s="121"/>
      <c r="AA2027" s="121"/>
      <c r="AB2027" s="121"/>
      <c r="AC2027" s="121"/>
      <c r="AD2027" s="121"/>
    </row>
    <row r="2028" spans="4:30" ht="15">
      <c r="D2028" s="1" t="s">
        <v>789</v>
      </c>
      <c r="E2028" s="34"/>
      <c r="F2028" s="513"/>
      <c r="G2028" s="513"/>
      <c r="H2028" s="513"/>
      <c r="I2028" s="513"/>
      <c r="J2028" s="518"/>
      <c r="L2028" s="121"/>
      <c r="M2028" s="121"/>
      <c r="N2028" s="121"/>
      <c r="O2028" s="121"/>
      <c r="P2028" s="121"/>
      <c r="Q2028" s="121"/>
      <c r="R2028" s="121"/>
      <c r="S2028" s="121"/>
      <c r="T2028" s="121"/>
      <c r="U2028" s="121"/>
      <c r="V2028" s="121"/>
      <c r="W2028" s="121"/>
      <c r="X2028" s="121"/>
      <c r="Y2028" s="121"/>
      <c r="Z2028" s="121"/>
      <c r="AA2028" s="121"/>
      <c r="AB2028" s="121"/>
      <c r="AC2028" s="121"/>
      <c r="AD2028" s="121"/>
    </row>
    <row r="2029" spans="5:30" ht="15">
      <c r="E2029" s="517" t="s">
        <v>344</v>
      </c>
      <c r="F2029" s="513">
        <f>SUM(Input!J500:J502,Input!M500:M502)</f>
        <v>0</v>
      </c>
      <c r="G2029" s="513"/>
      <c r="H2029" s="513"/>
      <c r="I2029" s="513"/>
      <c r="J2029" s="513"/>
      <c r="L2029" s="121"/>
      <c r="M2029" s="121"/>
      <c r="N2029" s="121"/>
      <c r="O2029" s="121"/>
      <c r="P2029" s="121"/>
      <c r="Q2029" s="121"/>
      <c r="R2029" s="121"/>
      <c r="S2029" s="121"/>
      <c r="T2029" s="121"/>
      <c r="U2029" s="121"/>
      <c r="V2029" s="121"/>
      <c r="W2029" s="121"/>
      <c r="X2029" s="121"/>
      <c r="Y2029" s="121"/>
      <c r="Z2029" s="121"/>
      <c r="AA2029" s="121"/>
      <c r="AB2029" s="121"/>
      <c r="AC2029" s="121"/>
      <c r="AD2029" s="121"/>
    </row>
    <row r="2030" spans="5:30" ht="15">
      <c r="E2030" s="517">
        <v>0.5</v>
      </c>
      <c r="F2030" s="513">
        <f>SUM(Input!J503,Input!M503)</f>
        <v>0</v>
      </c>
      <c r="G2030" s="513"/>
      <c r="H2030" s="513"/>
      <c r="I2030" s="513"/>
      <c r="J2030" s="513"/>
      <c r="L2030" s="121"/>
      <c r="M2030" s="121"/>
      <c r="N2030" s="121"/>
      <c r="O2030" s="121"/>
      <c r="P2030" s="121"/>
      <c r="Q2030" s="121"/>
      <c r="R2030" s="121"/>
      <c r="S2030" s="121"/>
      <c r="T2030" s="121"/>
      <c r="U2030" s="121"/>
      <c r="V2030" s="121"/>
      <c r="W2030" s="121"/>
      <c r="X2030" s="121"/>
      <c r="Y2030" s="121"/>
      <c r="Z2030" s="121"/>
      <c r="AA2030" s="121"/>
      <c r="AB2030" s="121"/>
      <c r="AC2030" s="121"/>
      <c r="AD2030" s="121"/>
    </row>
    <row r="2031" spans="5:30" ht="15">
      <c r="E2031" s="517">
        <v>1</v>
      </c>
      <c r="F2031" s="513">
        <f>SUM(Input!G504,Input!J504,Input!M504)</f>
        <v>0</v>
      </c>
      <c r="G2031" s="513"/>
      <c r="H2031" s="513"/>
      <c r="I2031" s="513"/>
      <c r="J2031" s="513"/>
      <c r="L2031" s="121"/>
      <c r="M2031" s="121"/>
      <c r="N2031" s="121"/>
      <c r="O2031" s="121"/>
      <c r="P2031" s="121"/>
      <c r="Q2031" s="121"/>
      <c r="R2031" s="121"/>
      <c r="S2031" s="121"/>
      <c r="T2031" s="121"/>
      <c r="U2031" s="121"/>
      <c r="V2031" s="121"/>
      <c r="W2031" s="121"/>
      <c r="X2031" s="121"/>
      <c r="Y2031" s="121"/>
      <c r="Z2031" s="121"/>
      <c r="AA2031" s="121"/>
      <c r="AB2031" s="121"/>
      <c r="AC2031" s="121"/>
      <c r="AD2031" s="121"/>
    </row>
    <row r="2032" spans="5:30" ht="15">
      <c r="E2032" s="517">
        <v>0.75</v>
      </c>
      <c r="F2032" s="513">
        <f>SUM(Input!G505,Input!J505,Input!M505)</f>
        <v>0</v>
      </c>
      <c r="G2032" s="513"/>
      <c r="H2032" s="513"/>
      <c r="I2032" s="513"/>
      <c r="J2032" s="513"/>
      <c r="L2032" s="121"/>
      <c r="M2032" s="121"/>
      <c r="N2032" s="121"/>
      <c r="O2032" s="121"/>
      <c r="P2032" s="121"/>
      <c r="Q2032" s="121"/>
      <c r="R2032" s="121"/>
      <c r="S2032" s="121"/>
      <c r="T2032" s="121"/>
      <c r="U2032" s="121"/>
      <c r="V2032" s="121"/>
      <c r="W2032" s="121"/>
      <c r="X2032" s="121"/>
      <c r="Y2032" s="121"/>
      <c r="Z2032" s="121"/>
      <c r="AA2032" s="121"/>
      <c r="AB2032" s="121"/>
      <c r="AC2032" s="121"/>
      <c r="AD2032" s="121"/>
    </row>
    <row r="2033" spans="5:30" ht="15">
      <c r="E2033" s="517">
        <v>1.5</v>
      </c>
      <c r="F2033" s="513">
        <f>SUM(Input!G506,Input!J506,Input!M506)</f>
        <v>0</v>
      </c>
      <c r="G2033" s="513"/>
      <c r="H2033" s="513"/>
      <c r="I2033" s="513"/>
      <c r="J2033" s="513"/>
      <c r="L2033" s="121"/>
      <c r="M2033" s="121"/>
      <c r="N2033" s="121"/>
      <c r="O2033" s="121"/>
      <c r="P2033" s="121"/>
      <c r="Q2033" s="121"/>
      <c r="R2033" s="121"/>
      <c r="S2033" s="121"/>
      <c r="T2033" s="121"/>
      <c r="U2033" s="121"/>
      <c r="V2033" s="121"/>
      <c r="W2033" s="121"/>
      <c r="X2033" s="121"/>
      <c r="Y2033" s="121"/>
      <c r="Z2033" s="121"/>
      <c r="AA2033" s="121"/>
      <c r="AB2033" s="121"/>
      <c r="AC2033" s="121"/>
      <c r="AD2033" s="121"/>
    </row>
    <row r="2034" spans="4:30" ht="15">
      <c r="D2034" s="1" t="s">
        <v>660</v>
      </c>
      <c r="E2034" s="34"/>
      <c r="J2034" s="513"/>
      <c r="L2034" s="121"/>
      <c r="M2034" s="121"/>
      <c r="N2034" s="121"/>
      <c r="O2034" s="121"/>
      <c r="P2034" s="121"/>
      <c r="Q2034" s="121"/>
      <c r="R2034" s="121"/>
      <c r="S2034" s="121"/>
      <c r="T2034" s="121"/>
      <c r="U2034" s="121"/>
      <c r="V2034" s="121"/>
      <c r="W2034" s="121"/>
      <c r="X2034" s="121"/>
      <c r="Y2034" s="121"/>
      <c r="Z2034" s="121"/>
      <c r="AA2034" s="121"/>
      <c r="AB2034" s="121"/>
      <c r="AC2034" s="121"/>
      <c r="AD2034" s="121"/>
    </row>
    <row r="2035" spans="5:30" ht="15">
      <c r="E2035" s="517" t="s">
        <v>344</v>
      </c>
      <c r="F2035" s="513">
        <f>SUM(Input!J522:J524)</f>
        <v>0</v>
      </c>
      <c r="G2035" s="513"/>
      <c r="H2035" s="513"/>
      <c r="I2035" s="513"/>
      <c r="L2035" s="121"/>
      <c r="M2035" s="121"/>
      <c r="N2035" s="121"/>
      <c r="O2035" s="121"/>
      <c r="P2035" s="121"/>
      <c r="Q2035" s="121"/>
      <c r="R2035" s="121"/>
      <c r="S2035" s="121"/>
      <c r="T2035" s="121"/>
      <c r="U2035" s="121"/>
      <c r="V2035" s="121"/>
      <c r="W2035" s="121"/>
      <c r="X2035" s="121"/>
      <c r="Y2035" s="121"/>
      <c r="Z2035" s="121"/>
      <c r="AA2035" s="121"/>
      <c r="AB2035" s="121"/>
      <c r="AC2035" s="121"/>
      <c r="AD2035" s="121"/>
    </row>
    <row r="2036" spans="5:30" ht="15">
      <c r="E2036" s="517">
        <v>0.5</v>
      </c>
      <c r="F2036" s="513">
        <f>Input!J525</f>
        <v>0</v>
      </c>
      <c r="G2036" s="513"/>
      <c r="H2036" s="513"/>
      <c r="I2036" s="513"/>
      <c r="J2036" s="513"/>
      <c r="L2036" s="121"/>
      <c r="M2036" s="121"/>
      <c r="N2036" s="121"/>
      <c r="O2036" s="121"/>
      <c r="P2036" s="121"/>
      <c r="Q2036" s="121"/>
      <c r="R2036" s="121"/>
      <c r="S2036" s="121"/>
      <c r="T2036" s="121"/>
      <c r="U2036" s="121"/>
      <c r="V2036" s="121"/>
      <c r="W2036" s="121"/>
      <c r="X2036" s="121"/>
      <c r="Y2036" s="121"/>
      <c r="Z2036" s="121"/>
      <c r="AA2036" s="121"/>
      <c r="AB2036" s="121"/>
      <c r="AC2036" s="121"/>
      <c r="AD2036" s="121"/>
    </row>
    <row r="2037" spans="5:30" ht="15">
      <c r="E2037" s="517">
        <v>1</v>
      </c>
      <c r="F2037" s="513">
        <f>Input!J526</f>
        <v>0</v>
      </c>
      <c r="G2037" s="513"/>
      <c r="H2037" s="513"/>
      <c r="I2037" s="513"/>
      <c r="J2037" s="513"/>
      <c r="L2037" s="121"/>
      <c r="M2037" s="121"/>
      <c r="N2037" s="121"/>
      <c r="O2037" s="121"/>
      <c r="P2037" s="121"/>
      <c r="Q2037" s="121"/>
      <c r="R2037" s="121"/>
      <c r="S2037" s="121"/>
      <c r="T2037" s="121"/>
      <c r="U2037" s="121"/>
      <c r="V2037" s="121"/>
      <c r="W2037" s="121"/>
      <c r="X2037" s="121"/>
      <c r="Y2037" s="121"/>
      <c r="Z2037" s="121"/>
      <c r="AA2037" s="121"/>
      <c r="AB2037" s="121"/>
      <c r="AC2037" s="121"/>
      <c r="AD2037" s="121"/>
    </row>
    <row r="2038" spans="5:30" ht="15">
      <c r="E2038" s="517">
        <v>0.75</v>
      </c>
      <c r="F2038" s="513">
        <f>Input!J527</f>
        <v>0</v>
      </c>
      <c r="G2038" s="513"/>
      <c r="H2038" s="513"/>
      <c r="I2038" s="513"/>
      <c r="J2038" s="513"/>
      <c r="L2038" s="121"/>
      <c r="M2038" s="121"/>
      <c r="N2038" s="121"/>
      <c r="O2038" s="121"/>
      <c r="P2038" s="121"/>
      <c r="Q2038" s="121"/>
      <c r="R2038" s="121"/>
      <c r="S2038" s="121"/>
      <c r="T2038" s="121"/>
      <c r="U2038" s="121"/>
      <c r="V2038" s="121"/>
      <c r="W2038" s="121"/>
      <c r="X2038" s="121"/>
      <c r="Y2038" s="121"/>
      <c r="Z2038" s="121"/>
      <c r="AA2038" s="121"/>
      <c r="AB2038" s="121"/>
      <c r="AC2038" s="121"/>
      <c r="AD2038" s="121"/>
    </row>
    <row r="2039" spans="5:30" ht="15">
      <c r="E2039" s="517">
        <v>1.5</v>
      </c>
      <c r="F2039" s="513">
        <f>Input!J528</f>
        <v>0</v>
      </c>
      <c r="G2039" s="513"/>
      <c r="H2039" s="513"/>
      <c r="I2039" s="513"/>
      <c r="J2039" s="513"/>
      <c r="L2039" s="121"/>
      <c r="M2039" s="121"/>
      <c r="N2039" s="121"/>
      <c r="O2039" s="121"/>
      <c r="P2039" s="121"/>
      <c r="Q2039" s="121"/>
      <c r="R2039" s="121"/>
      <c r="S2039" s="121"/>
      <c r="T2039" s="121"/>
      <c r="U2039" s="121"/>
      <c r="V2039" s="121"/>
      <c r="W2039" s="121"/>
      <c r="X2039" s="121"/>
      <c r="Y2039" s="121"/>
      <c r="Z2039" s="121"/>
      <c r="AA2039" s="121"/>
      <c r="AB2039" s="121"/>
      <c r="AC2039" s="121"/>
      <c r="AD2039" s="121"/>
    </row>
    <row r="2040" spans="4:30" ht="15">
      <c r="D2040" s="1" t="s">
        <v>661</v>
      </c>
      <c r="E2040" s="34"/>
      <c r="J2040" s="513"/>
      <c r="L2040" s="121"/>
      <c r="M2040" s="121"/>
      <c r="N2040" s="121"/>
      <c r="O2040" s="121"/>
      <c r="P2040" s="121"/>
      <c r="Q2040" s="121"/>
      <c r="R2040" s="121"/>
      <c r="S2040" s="121"/>
      <c r="T2040" s="121"/>
      <c r="U2040" s="121"/>
      <c r="V2040" s="121"/>
      <c r="W2040" s="121"/>
      <c r="X2040" s="121"/>
      <c r="Y2040" s="121"/>
      <c r="Z2040" s="121"/>
      <c r="AA2040" s="121"/>
      <c r="AB2040" s="121"/>
      <c r="AC2040" s="121"/>
      <c r="AD2040" s="121"/>
    </row>
    <row r="2041" spans="5:30" ht="15">
      <c r="E2041" s="517" t="s">
        <v>344</v>
      </c>
      <c r="F2041" s="513">
        <f>SUM(Input!M522:M524)</f>
        <v>0</v>
      </c>
      <c r="G2041" s="513"/>
      <c r="H2041" s="513"/>
      <c r="I2041" s="513"/>
      <c r="L2041" s="121"/>
      <c r="M2041" s="121"/>
      <c r="N2041" s="121"/>
      <c r="O2041" s="121"/>
      <c r="P2041" s="121"/>
      <c r="Q2041" s="121"/>
      <c r="R2041" s="121"/>
      <c r="S2041" s="121"/>
      <c r="T2041" s="121"/>
      <c r="U2041" s="121"/>
      <c r="V2041" s="121"/>
      <c r="W2041" s="121"/>
      <c r="X2041" s="121"/>
      <c r="Y2041" s="121"/>
      <c r="Z2041" s="121"/>
      <c r="AA2041" s="121"/>
      <c r="AB2041" s="121"/>
      <c r="AC2041" s="121"/>
      <c r="AD2041" s="121"/>
    </row>
    <row r="2042" spans="5:30" ht="15">
      <c r="E2042" s="517">
        <v>0.5</v>
      </c>
      <c r="F2042" s="513">
        <f>Input!M525</f>
        <v>0</v>
      </c>
      <c r="G2042" s="513"/>
      <c r="H2042" s="513"/>
      <c r="I2042" s="513"/>
      <c r="J2042" s="513"/>
      <c r="L2042" s="121"/>
      <c r="M2042" s="121"/>
      <c r="N2042" s="121"/>
      <c r="O2042" s="121"/>
      <c r="P2042" s="121"/>
      <c r="Q2042" s="121"/>
      <c r="R2042" s="121"/>
      <c r="S2042" s="121"/>
      <c r="T2042" s="121"/>
      <c r="U2042" s="121"/>
      <c r="V2042" s="121"/>
      <c r="W2042" s="121"/>
      <c r="X2042" s="121"/>
      <c r="Y2042" s="121"/>
      <c r="Z2042" s="121"/>
      <c r="AA2042" s="121"/>
      <c r="AB2042" s="121"/>
      <c r="AC2042" s="121"/>
      <c r="AD2042" s="121"/>
    </row>
    <row r="2043" spans="5:30" ht="15">
      <c r="E2043" s="517">
        <v>1</v>
      </c>
      <c r="F2043" s="513">
        <f>Input!M526</f>
        <v>0</v>
      </c>
      <c r="G2043" s="513"/>
      <c r="H2043" s="513"/>
      <c r="I2043" s="513"/>
      <c r="J2043" s="513"/>
      <c r="L2043" s="121"/>
      <c r="M2043" s="121"/>
      <c r="N2043" s="121"/>
      <c r="O2043" s="121"/>
      <c r="P2043" s="121"/>
      <c r="Q2043" s="121"/>
      <c r="R2043" s="121"/>
      <c r="S2043" s="121"/>
      <c r="T2043" s="121"/>
      <c r="U2043" s="121"/>
      <c r="V2043" s="121"/>
      <c r="W2043" s="121"/>
      <c r="X2043" s="121"/>
      <c r="Y2043" s="121"/>
      <c r="Z2043" s="121"/>
      <c r="AA2043" s="121"/>
      <c r="AB2043" s="121"/>
      <c r="AC2043" s="121"/>
      <c r="AD2043" s="121"/>
    </row>
    <row r="2044" spans="5:30" ht="15">
      <c r="E2044" s="517">
        <v>0.75</v>
      </c>
      <c r="F2044" s="513">
        <f>Input!M527</f>
        <v>0</v>
      </c>
      <c r="G2044" s="513"/>
      <c r="H2044" s="513"/>
      <c r="I2044" s="513"/>
      <c r="J2044" s="513"/>
      <c r="L2044" s="121"/>
      <c r="M2044" s="121"/>
      <c r="N2044" s="121"/>
      <c r="O2044" s="121"/>
      <c r="P2044" s="121"/>
      <c r="Q2044" s="121"/>
      <c r="R2044" s="121"/>
      <c r="S2044" s="121"/>
      <c r="T2044" s="121"/>
      <c r="U2044" s="121"/>
      <c r="V2044" s="121"/>
      <c r="W2044" s="121"/>
      <c r="X2044" s="121"/>
      <c r="Y2044" s="121"/>
      <c r="Z2044" s="121"/>
      <c r="AA2044" s="121"/>
      <c r="AB2044" s="121"/>
      <c r="AC2044" s="121"/>
      <c r="AD2044" s="121"/>
    </row>
    <row r="2045" spans="5:30" ht="15">
      <c r="E2045" s="517">
        <v>1.5</v>
      </c>
      <c r="F2045" s="513">
        <f>Input!M528</f>
        <v>0</v>
      </c>
      <c r="G2045" s="513"/>
      <c r="H2045" s="513"/>
      <c r="I2045" s="513"/>
      <c r="J2045" s="513"/>
      <c r="L2045" s="121"/>
      <c r="M2045" s="121"/>
      <c r="N2045" s="121"/>
      <c r="O2045" s="121"/>
      <c r="P2045" s="121"/>
      <c r="Q2045" s="121"/>
      <c r="R2045" s="121"/>
      <c r="S2045" s="121"/>
      <c r="T2045" s="121"/>
      <c r="U2045" s="121"/>
      <c r="V2045" s="121"/>
      <c r="W2045" s="121"/>
      <c r="X2045" s="121"/>
      <c r="Y2045" s="121"/>
      <c r="Z2045" s="121"/>
      <c r="AA2045" s="121"/>
      <c r="AB2045" s="121"/>
      <c r="AC2045" s="121"/>
      <c r="AD2045" s="121"/>
    </row>
    <row r="2046" spans="4:30" ht="15">
      <c r="D2046" s="1" t="s">
        <v>662</v>
      </c>
      <c r="E2046" s="34"/>
      <c r="J2046" s="513"/>
      <c r="L2046" s="121"/>
      <c r="M2046" s="121"/>
      <c r="N2046" s="121"/>
      <c r="O2046" s="121"/>
      <c r="P2046" s="121"/>
      <c r="Q2046" s="121"/>
      <c r="R2046" s="121"/>
      <c r="S2046" s="121"/>
      <c r="T2046" s="121"/>
      <c r="U2046" s="121"/>
      <c r="V2046" s="121"/>
      <c r="W2046" s="121"/>
      <c r="X2046" s="121"/>
      <c r="Y2046" s="121"/>
      <c r="Z2046" s="121"/>
      <c r="AA2046" s="121"/>
      <c r="AB2046" s="121"/>
      <c r="AC2046" s="121"/>
      <c r="AD2046" s="121"/>
    </row>
    <row r="2047" spans="5:30" ht="15">
      <c r="E2047" s="517" t="s">
        <v>344</v>
      </c>
      <c r="F2047" s="518">
        <f>F2023+F2029</f>
        <v>0</v>
      </c>
      <c r="G2047" s="518"/>
      <c r="H2047" s="518"/>
      <c r="I2047" s="518"/>
      <c r="L2047" s="121"/>
      <c r="M2047" s="121"/>
      <c r="N2047" s="121"/>
      <c r="O2047" s="121"/>
      <c r="P2047" s="121"/>
      <c r="Q2047" s="121"/>
      <c r="R2047" s="121"/>
      <c r="S2047" s="121"/>
      <c r="T2047" s="121"/>
      <c r="U2047" s="121"/>
      <c r="V2047" s="121"/>
      <c r="W2047" s="121"/>
      <c r="X2047" s="121"/>
      <c r="Y2047" s="121"/>
      <c r="Z2047" s="121"/>
      <c r="AA2047" s="121"/>
      <c r="AB2047" s="121"/>
      <c r="AC2047" s="121"/>
      <c r="AD2047" s="121"/>
    </row>
    <row r="2048" spans="5:30" ht="15">
      <c r="E2048" s="517">
        <v>0.5</v>
      </c>
      <c r="F2048" s="518">
        <f>F2024+F2030</f>
        <v>0</v>
      </c>
      <c r="G2048" s="518"/>
      <c r="H2048" s="518"/>
      <c r="I2048" s="518"/>
      <c r="J2048" s="518"/>
      <c r="L2048" s="121"/>
      <c r="M2048" s="121"/>
      <c r="N2048" s="121"/>
      <c r="O2048" s="121"/>
      <c r="P2048" s="121"/>
      <c r="Q2048" s="121"/>
      <c r="R2048" s="121"/>
      <c r="S2048" s="121"/>
      <c r="T2048" s="121"/>
      <c r="U2048" s="121"/>
      <c r="V2048" s="121"/>
      <c r="W2048" s="121"/>
      <c r="X2048" s="121"/>
      <c r="Y2048" s="121"/>
      <c r="Z2048" s="121"/>
      <c r="AA2048" s="121"/>
      <c r="AB2048" s="121"/>
      <c r="AC2048" s="121"/>
      <c r="AD2048" s="121"/>
    </row>
    <row r="2049" spans="5:30" ht="15">
      <c r="E2049" s="517">
        <v>1</v>
      </c>
      <c r="F2049" s="518">
        <f>F2025+F2031</f>
        <v>0</v>
      </c>
      <c r="G2049" s="518"/>
      <c r="H2049" s="518"/>
      <c r="I2049" s="518"/>
      <c r="J2049" s="518"/>
      <c r="L2049" s="121"/>
      <c r="M2049" s="121"/>
      <c r="N2049" s="121"/>
      <c r="O2049" s="121"/>
      <c r="P2049" s="121"/>
      <c r="Q2049" s="121"/>
      <c r="R2049" s="121"/>
      <c r="S2049" s="121"/>
      <c r="T2049" s="121"/>
      <c r="U2049" s="121"/>
      <c r="V2049" s="121"/>
      <c r="W2049" s="121"/>
      <c r="X2049" s="121"/>
      <c r="Y2049" s="121"/>
      <c r="Z2049" s="121"/>
      <c r="AA2049" s="121"/>
      <c r="AB2049" s="121"/>
      <c r="AC2049" s="121"/>
      <c r="AD2049" s="121"/>
    </row>
    <row r="2050" spans="5:30" ht="15">
      <c r="E2050" s="517">
        <v>0.75</v>
      </c>
      <c r="F2050" s="518">
        <f>F2026+F2032</f>
        <v>0</v>
      </c>
      <c r="G2050" s="518"/>
      <c r="H2050" s="518"/>
      <c r="I2050" s="518"/>
      <c r="J2050" s="518"/>
      <c r="L2050" s="121"/>
      <c r="M2050" s="121"/>
      <c r="N2050" s="121"/>
      <c r="O2050" s="121"/>
      <c r="P2050" s="121"/>
      <c r="Q2050" s="121"/>
      <c r="R2050" s="121"/>
      <c r="S2050" s="121"/>
      <c r="T2050" s="121"/>
      <c r="U2050" s="121"/>
      <c r="V2050" s="121"/>
      <c r="W2050" s="121"/>
      <c r="X2050" s="121"/>
      <c r="Y2050" s="121"/>
      <c r="Z2050" s="121"/>
      <c r="AA2050" s="121"/>
      <c r="AB2050" s="121"/>
      <c r="AC2050" s="121"/>
      <c r="AD2050" s="121"/>
    </row>
    <row r="2051" spans="5:30" ht="15">
      <c r="E2051" s="517">
        <v>1.5</v>
      </c>
      <c r="F2051" s="518">
        <f>F2027+F2033</f>
        <v>0</v>
      </c>
      <c r="G2051" s="518"/>
      <c r="H2051" s="518"/>
      <c r="I2051" s="518"/>
      <c r="J2051" s="518"/>
      <c r="L2051" s="121"/>
      <c r="M2051" s="121"/>
      <c r="N2051" s="121"/>
      <c r="O2051" s="121"/>
      <c r="P2051" s="121"/>
      <c r="Q2051" s="121"/>
      <c r="R2051" s="121"/>
      <c r="S2051" s="121"/>
      <c r="T2051" s="121"/>
      <c r="U2051" s="121"/>
      <c r="V2051" s="121"/>
      <c r="W2051" s="121"/>
      <c r="X2051" s="121"/>
      <c r="Y2051" s="121"/>
      <c r="Z2051" s="121"/>
      <c r="AA2051" s="121"/>
      <c r="AB2051" s="121"/>
      <c r="AC2051" s="121"/>
      <c r="AD2051" s="121"/>
    </row>
    <row r="2052" spans="4:30" ht="15">
      <c r="D2052" s="1" t="s">
        <v>659</v>
      </c>
      <c r="E2052" s="34"/>
      <c r="F2052" s="513"/>
      <c r="G2052" s="513"/>
      <c r="H2052" s="513"/>
      <c r="I2052" s="513"/>
      <c r="J2052" s="518"/>
      <c r="L2052" s="121"/>
      <c r="M2052" s="121"/>
      <c r="N2052" s="121"/>
      <c r="O2052" s="121"/>
      <c r="P2052" s="121"/>
      <c r="Q2052" s="121"/>
      <c r="R2052" s="121"/>
      <c r="S2052" s="121"/>
      <c r="T2052" s="121"/>
      <c r="U2052" s="121"/>
      <c r="V2052" s="121"/>
      <c r="W2052" s="121"/>
      <c r="X2052" s="121"/>
      <c r="Y2052" s="121"/>
      <c r="Z2052" s="121"/>
      <c r="AA2052" s="121"/>
      <c r="AB2052" s="121"/>
      <c r="AC2052" s="121"/>
      <c r="AD2052" s="121"/>
    </row>
    <row r="2053" spans="5:30" ht="15">
      <c r="E2053" s="517" t="s">
        <v>344</v>
      </c>
      <c r="F2053" s="513">
        <f>F2023+F2029+F2035+F2041</f>
        <v>0</v>
      </c>
      <c r="G2053" s="513"/>
      <c r="H2053" s="513"/>
      <c r="I2053" s="513"/>
      <c r="J2053" s="513"/>
      <c r="L2053" s="121"/>
      <c r="M2053" s="121"/>
      <c r="N2053" s="121"/>
      <c r="O2053" s="121"/>
      <c r="P2053" s="121"/>
      <c r="Q2053" s="121"/>
      <c r="R2053" s="121"/>
      <c r="S2053" s="121"/>
      <c r="T2053" s="121"/>
      <c r="U2053" s="121"/>
      <c r="V2053" s="121"/>
      <c r="W2053" s="121"/>
      <c r="X2053" s="121"/>
      <c r="Y2053" s="121"/>
      <c r="Z2053" s="121"/>
      <c r="AA2053" s="121"/>
      <c r="AB2053" s="121"/>
      <c r="AC2053" s="121"/>
      <c r="AD2053" s="121"/>
    </row>
    <row r="2054" spans="5:30" ht="15">
      <c r="E2054" s="517">
        <v>0.5</v>
      </c>
      <c r="F2054" s="513">
        <f>F2024+F2030+F2036+F2042</f>
        <v>0</v>
      </c>
      <c r="G2054" s="513"/>
      <c r="H2054" s="513"/>
      <c r="I2054" s="513"/>
      <c r="J2054" s="513"/>
      <c r="L2054" s="121"/>
      <c r="M2054" s="121"/>
      <c r="N2054" s="121"/>
      <c r="O2054" s="121"/>
      <c r="P2054" s="121"/>
      <c r="Q2054" s="121"/>
      <c r="R2054" s="121"/>
      <c r="S2054" s="121"/>
      <c r="T2054" s="121"/>
      <c r="U2054" s="121"/>
      <c r="V2054" s="121"/>
      <c r="W2054" s="121"/>
      <c r="X2054" s="121"/>
      <c r="Y2054" s="121"/>
      <c r="Z2054" s="121"/>
      <c r="AA2054" s="121"/>
      <c r="AB2054" s="121"/>
      <c r="AC2054" s="121"/>
      <c r="AD2054" s="121"/>
    </row>
    <row r="2055" spans="5:30" ht="15">
      <c r="E2055" s="517">
        <v>1</v>
      </c>
      <c r="F2055" s="513">
        <f>F2025+F2031+F2037+F2043</f>
        <v>0</v>
      </c>
      <c r="G2055" s="513"/>
      <c r="H2055" s="513"/>
      <c r="I2055" s="513"/>
      <c r="J2055" s="513"/>
      <c r="L2055" s="121"/>
      <c r="M2055" s="121"/>
      <c r="N2055" s="121"/>
      <c r="O2055" s="121"/>
      <c r="P2055" s="121"/>
      <c r="Q2055" s="121"/>
      <c r="R2055" s="121"/>
      <c r="S2055" s="121"/>
      <c r="T2055" s="121"/>
      <c r="U2055" s="121"/>
      <c r="V2055" s="121"/>
      <c r="W2055" s="121"/>
      <c r="X2055" s="121"/>
      <c r="Y2055" s="121"/>
      <c r="Z2055" s="121"/>
      <c r="AA2055" s="121"/>
      <c r="AB2055" s="121"/>
      <c r="AC2055" s="121"/>
      <c r="AD2055" s="121"/>
    </row>
    <row r="2056" spans="5:30" ht="15">
      <c r="E2056" s="517">
        <v>0.75</v>
      </c>
      <c r="F2056" s="513">
        <f>F2026+F2032+F2038+F2044</f>
        <v>0</v>
      </c>
      <c r="G2056" s="513"/>
      <c r="H2056" s="513"/>
      <c r="I2056" s="513"/>
      <c r="J2056" s="513"/>
      <c r="L2056" s="121"/>
      <c r="M2056" s="121"/>
      <c r="N2056" s="121"/>
      <c r="O2056" s="121"/>
      <c r="P2056" s="121"/>
      <c r="Q2056" s="121"/>
      <c r="R2056" s="121"/>
      <c r="S2056" s="121"/>
      <c r="T2056" s="121"/>
      <c r="U2056" s="121"/>
      <c r="V2056" s="121"/>
      <c r="W2056" s="121"/>
      <c r="X2056" s="121"/>
      <c r="Y2056" s="121"/>
      <c r="Z2056" s="121"/>
      <c r="AA2056" s="121"/>
      <c r="AB2056" s="121"/>
      <c r="AC2056" s="121"/>
      <c r="AD2056" s="121"/>
    </row>
    <row r="2057" spans="5:30" ht="15">
      <c r="E2057" s="517">
        <v>1.5</v>
      </c>
      <c r="F2057" s="513">
        <f>F2027+F2033+F2039+F2045</f>
        <v>0</v>
      </c>
      <c r="G2057" s="513"/>
      <c r="H2057" s="513"/>
      <c r="I2057" s="513"/>
      <c r="J2057" s="513"/>
      <c r="L2057" s="121"/>
      <c r="M2057" s="121"/>
      <c r="N2057" s="121"/>
      <c r="O2057" s="121"/>
      <c r="P2057" s="121"/>
      <c r="Q2057" s="121"/>
      <c r="R2057" s="121"/>
      <c r="S2057" s="121"/>
      <c r="T2057" s="121"/>
      <c r="U2057" s="121"/>
      <c r="V2057" s="121"/>
      <c r="W2057" s="121"/>
      <c r="X2057" s="121"/>
      <c r="Y2057" s="121"/>
      <c r="Z2057" s="121"/>
      <c r="AA2057" s="121"/>
      <c r="AB2057" s="121"/>
      <c r="AC2057" s="121"/>
      <c r="AD2057" s="121"/>
    </row>
    <row r="2058" spans="2:30" ht="15">
      <c r="B2058" s="514"/>
      <c r="C2058" s="509" t="s">
        <v>239</v>
      </c>
      <c r="L2058" s="121"/>
      <c r="M2058" s="121"/>
      <c r="N2058" s="121"/>
      <c r="O2058" s="121"/>
      <c r="P2058" s="121"/>
      <c r="Q2058" s="121"/>
      <c r="R2058" s="121"/>
      <c r="S2058" s="121"/>
      <c r="T2058" s="121"/>
      <c r="U2058" s="121"/>
      <c r="V2058" s="121"/>
      <c r="W2058" s="121"/>
      <c r="X2058" s="121"/>
      <c r="Y2058" s="121"/>
      <c r="Z2058" s="121"/>
      <c r="AA2058" s="121"/>
      <c r="AB2058" s="121"/>
      <c r="AC2058" s="121"/>
      <c r="AD2058" s="121"/>
    </row>
    <row r="2059" spans="5:30" ht="15">
      <c r="E2059" s="1" t="s">
        <v>241</v>
      </c>
      <c r="F2059" s="1">
        <f>SUM(Input!I482:I485)</f>
        <v>0</v>
      </c>
      <c r="L2059" s="121"/>
      <c r="M2059" s="121"/>
      <c r="N2059" s="121"/>
      <c r="O2059" s="121"/>
      <c r="P2059" s="121"/>
      <c r="Q2059" s="121"/>
      <c r="R2059" s="121"/>
      <c r="S2059" s="121"/>
      <c r="T2059" s="121"/>
      <c r="U2059" s="121"/>
      <c r="V2059" s="121"/>
      <c r="W2059" s="121"/>
      <c r="X2059" s="121"/>
      <c r="Y2059" s="121"/>
      <c r="Z2059" s="121"/>
      <c r="AA2059" s="121"/>
      <c r="AB2059" s="121"/>
      <c r="AC2059" s="121"/>
      <c r="AD2059" s="121"/>
    </row>
    <row r="2060" spans="5:30" ht="15">
      <c r="E2060" s="1" t="s">
        <v>792</v>
      </c>
      <c r="F2060" s="1">
        <f>SUM(Input!I504:I507)</f>
        <v>0</v>
      </c>
      <c r="L2060" s="121"/>
      <c r="M2060" s="121"/>
      <c r="N2060" s="121"/>
      <c r="O2060" s="121"/>
      <c r="P2060" s="121"/>
      <c r="Q2060" s="121"/>
      <c r="R2060" s="121"/>
      <c r="S2060" s="121"/>
      <c r="T2060" s="121"/>
      <c r="U2060" s="121"/>
      <c r="V2060" s="121"/>
      <c r="W2060" s="121"/>
      <c r="X2060" s="121"/>
      <c r="Y2060" s="121"/>
      <c r="Z2060" s="121"/>
      <c r="AA2060" s="121"/>
      <c r="AB2060" s="121"/>
      <c r="AC2060" s="121"/>
      <c r="AD2060" s="121"/>
    </row>
    <row r="2061" spans="4:30" ht="15">
      <c r="D2061" s="1" t="s">
        <v>663</v>
      </c>
      <c r="F2061" s="1">
        <f>SUM(F2059:F2060)</f>
        <v>0</v>
      </c>
      <c r="L2061" s="121"/>
      <c r="M2061" s="121"/>
      <c r="N2061" s="121"/>
      <c r="O2061" s="121"/>
      <c r="P2061" s="121"/>
      <c r="Q2061" s="121"/>
      <c r="R2061" s="121"/>
      <c r="S2061" s="121"/>
      <c r="T2061" s="121"/>
      <c r="U2061" s="121"/>
      <c r="V2061" s="121"/>
      <c r="W2061" s="121"/>
      <c r="X2061" s="121"/>
      <c r="Y2061" s="121"/>
      <c r="Z2061" s="121"/>
      <c r="AA2061" s="121"/>
      <c r="AB2061" s="121"/>
      <c r="AC2061" s="121"/>
      <c r="AD2061" s="121"/>
    </row>
    <row r="2062" spans="4:30" ht="15">
      <c r="D2062" s="1" t="s">
        <v>664</v>
      </c>
      <c r="F2062" s="554" t="e">
        <f>F2061/SUM(F2010:F2014)</f>
        <v>#DIV/0!</v>
      </c>
      <c r="L2062" s="121"/>
      <c r="M2062" s="121"/>
      <c r="N2062" s="121"/>
      <c r="O2062" s="121"/>
      <c r="P2062" s="121"/>
      <c r="Q2062" s="121"/>
      <c r="R2062" s="121"/>
      <c r="S2062" s="121"/>
      <c r="T2062" s="121"/>
      <c r="U2062" s="121"/>
      <c r="V2062" s="121"/>
      <c r="W2062" s="121"/>
      <c r="X2062" s="121"/>
      <c r="Y2062" s="121"/>
      <c r="Z2062" s="121"/>
      <c r="AA2062" s="121"/>
      <c r="AB2062" s="121"/>
      <c r="AC2062" s="121"/>
      <c r="AD2062" s="121"/>
    </row>
    <row r="2063" spans="2:30" ht="15">
      <c r="B2063" s="514"/>
      <c r="C2063" s="509" t="s">
        <v>300</v>
      </c>
      <c r="L2063" s="121"/>
      <c r="M2063" s="121"/>
      <c r="N2063" s="121"/>
      <c r="O2063" s="121"/>
      <c r="P2063" s="121"/>
      <c r="Q2063" s="121"/>
      <c r="R2063" s="121"/>
      <c r="S2063" s="121"/>
      <c r="T2063" s="121"/>
      <c r="U2063" s="121"/>
      <c r="V2063" s="121"/>
      <c r="W2063" s="121"/>
      <c r="X2063" s="121"/>
      <c r="Y2063" s="121"/>
      <c r="Z2063" s="121"/>
      <c r="AA2063" s="121"/>
      <c r="AB2063" s="121"/>
      <c r="AC2063" s="121"/>
      <c r="AD2063" s="121"/>
    </row>
    <row r="2064" spans="5:30" ht="15">
      <c r="E2064" s="1" t="s">
        <v>681</v>
      </c>
      <c r="F2064" s="1">
        <f>SUM(Input!L482:L485)</f>
        <v>0</v>
      </c>
      <c r="L2064" s="121"/>
      <c r="M2064" s="121"/>
      <c r="N2064" s="121"/>
      <c r="O2064" s="121"/>
      <c r="P2064" s="121"/>
      <c r="Q2064" s="121"/>
      <c r="R2064" s="121"/>
      <c r="S2064" s="121"/>
      <c r="T2064" s="121"/>
      <c r="U2064" s="121"/>
      <c r="V2064" s="121"/>
      <c r="W2064" s="121"/>
      <c r="X2064" s="121"/>
      <c r="Y2064" s="121"/>
      <c r="Z2064" s="121"/>
      <c r="AA2064" s="121"/>
      <c r="AB2064" s="121"/>
      <c r="AC2064" s="121"/>
      <c r="AD2064" s="121"/>
    </row>
    <row r="2065" spans="5:30" ht="15">
      <c r="E2065" s="1" t="s">
        <v>792</v>
      </c>
      <c r="F2065" s="1">
        <f>SUM(Input!L504:L507)</f>
        <v>0</v>
      </c>
      <c r="L2065" s="121"/>
      <c r="M2065" s="121"/>
      <c r="N2065" s="121"/>
      <c r="O2065" s="121"/>
      <c r="P2065" s="121"/>
      <c r="Q2065" s="121"/>
      <c r="R2065" s="121"/>
      <c r="S2065" s="121"/>
      <c r="T2065" s="121"/>
      <c r="U2065" s="121"/>
      <c r="V2065" s="121"/>
      <c r="W2065" s="121"/>
      <c r="X2065" s="121"/>
      <c r="Y2065" s="121"/>
      <c r="Z2065" s="121"/>
      <c r="AA2065" s="121"/>
      <c r="AB2065" s="121"/>
      <c r="AC2065" s="121"/>
      <c r="AD2065" s="121"/>
    </row>
    <row r="2066" spans="4:30" ht="15">
      <c r="D2066" s="1" t="s">
        <v>665</v>
      </c>
      <c r="F2066" s="1">
        <f>SUM(F2064:F2065)</f>
        <v>0</v>
      </c>
      <c r="L2066" s="121"/>
      <c r="M2066" s="121"/>
      <c r="N2066" s="121"/>
      <c r="O2066" s="121"/>
      <c r="P2066" s="121"/>
      <c r="Q2066" s="121"/>
      <c r="R2066" s="121"/>
      <c r="S2066" s="121"/>
      <c r="T2066" s="121"/>
      <c r="U2066" s="121"/>
      <c r="V2066" s="121"/>
      <c r="W2066" s="121"/>
      <c r="X2066" s="121"/>
      <c r="Y2066" s="121"/>
      <c r="Z2066" s="121"/>
      <c r="AA2066" s="121"/>
      <c r="AB2066" s="121"/>
      <c r="AC2066" s="121"/>
      <c r="AD2066" s="121"/>
    </row>
    <row r="2067" spans="4:30" ht="15">
      <c r="D2067" s="1" t="s">
        <v>189</v>
      </c>
      <c r="F2067" s="554" t="e">
        <f>F2066/SUM(F2010:F2014)</f>
        <v>#DIV/0!</v>
      </c>
      <c r="L2067" s="121"/>
      <c r="M2067" s="121"/>
      <c r="N2067" s="121"/>
      <c r="O2067" s="121"/>
      <c r="P2067" s="121"/>
      <c r="Q2067" s="121"/>
      <c r="R2067" s="121"/>
      <c r="S2067" s="121"/>
      <c r="T2067" s="121"/>
      <c r="U2067" s="121"/>
      <c r="V2067" s="121"/>
      <c r="W2067" s="121"/>
      <c r="X2067" s="121"/>
      <c r="Y2067" s="121"/>
      <c r="Z2067" s="121"/>
      <c r="AA2067" s="121"/>
      <c r="AB2067" s="121"/>
      <c r="AC2067" s="121"/>
      <c r="AD2067" s="121"/>
    </row>
    <row r="2068" spans="3:30" ht="15">
      <c r="C2068" s="509" t="s">
        <v>111</v>
      </c>
      <c r="E2068" s="34"/>
      <c r="L2068" s="121"/>
      <c r="M2068" s="121"/>
      <c r="N2068" s="121"/>
      <c r="O2068" s="121"/>
      <c r="P2068" s="121"/>
      <c r="Q2068" s="121"/>
      <c r="R2068" s="121"/>
      <c r="S2068" s="121"/>
      <c r="T2068" s="121"/>
      <c r="U2068" s="121"/>
      <c r="V2068" s="121"/>
      <c r="W2068" s="121"/>
      <c r="X2068" s="121"/>
      <c r="Y2068" s="121"/>
      <c r="Z2068" s="121"/>
      <c r="AA2068" s="121"/>
      <c r="AB2068" s="121"/>
      <c r="AC2068" s="121"/>
      <c r="AD2068" s="121"/>
    </row>
    <row r="2069" spans="4:30" ht="15">
      <c r="D2069" s="1" t="s">
        <v>681</v>
      </c>
      <c r="E2069" s="34"/>
      <c r="F2069" s="515" t="e">
        <f>Input!C491/Input!C490-1</f>
        <v>#DIV/0!</v>
      </c>
      <c r="G2069" s="515"/>
      <c r="H2069" s="515"/>
      <c r="I2069" s="515"/>
      <c r="L2069" s="121"/>
      <c r="M2069" s="121"/>
      <c r="N2069" s="121"/>
      <c r="O2069" s="121"/>
      <c r="P2069" s="121"/>
      <c r="Q2069" s="121"/>
      <c r="R2069" s="121"/>
      <c r="S2069" s="121"/>
      <c r="T2069" s="121"/>
      <c r="U2069" s="121"/>
      <c r="V2069" s="121"/>
      <c r="W2069" s="121"/>
      <c r="X2069" s="121"/>
      <c r="Y2069" s="121"/>
      <c r="Z2069" s="121"/>
      <c r="AA2069" s="121"/>
      <c r="AB2069" s="121"/>
      <c r="AC2069" s="121"/>
      <c r="AD2069" s="121"/>
    </row>
    <row r="2070" spans="4:30" ht="15">
      <c r="D2070" s="1" t="s">
        <v>792</v>
      </c>
      <c r="E2070" s="34"/>
      <c r="F2070" s="515" t="e">
        <f>Input!C513/Input!C512-1</f>
        <v>#DIV/0!</v>
      </c>
      <c r="G2070" s="515"/>
      <c r="H2070" s="515"/>
      <c r="I2070" s="515"/>
      <c r="L2070" s="121"/>
      <c r="M2070" s="121"/>
      <c r="N2070" s="121"/>
      <c r="O2070" s="121"/>
      <c r="P2070" s="121"/>
      <c r="Q2070" s="121"/>
      <c r="R2070" s="121"/>
      <c r="S2070" s="121"/>
      <c r="T2070" s="121"/>
      <c r="U2070" s="121"/>
      <c r="V2070" s="121"/>
      <c r="W2070" s="121"/>
      <c r="X2070" s="121"/>
      <c r="Y2070" s="121"/>
      <c r="Z2070" s="121"/>
      <c r="AA2070" s="121"/>
      <c r="AB2070" s="121"/>
      <c r="AC2070" s="121"/>
      <c r="AD2070" s="121"/>
    </row>
    <row r="2071" spans="4:30" ht="15">
      <c r="D2071" s="1" t="s">
        <v>518</v>
      </c>
      <c r="E2071" s="34"/>
      <c r="F2071" s="515">
        <f>(Input!C491+Input!C513)+(Input!C490+Input!C512)-1</f>
        <v>-1</v>
      </c>
      <c r="G2071" s="515"/>
      <c r="H2071" s="515"/>
      <c r="I2071" s="515"/>
      <c r="L2071" s="121"/>
      <c r="M2071" s="121"/>
      <c r="N2071" s="121"/>
      <c r="O2071" s="121"/>
      <c r="P2071" s="121"/>
      <c r="Q2071" s="121"/>
      <c r="R2071" s="121"/>
      <c r="S2071" s="121"/>
      <c r="T2071" s="121"/>
      <c r="U2071" s="121"/>
      <c r="V2071" s="121"/>
      <c r="W2071" s="121"/>
      <c r="X2071" s="121"/>
      <c r="Y2071" s="121"/>
      <c r="Z2071" s="121"/>
      <c r="AA2071" s="121"/>
      <c r="AB2071" s="121"/>
      <c r="AC2071" s="121"/>
      <c r="AD2071" s="121"/>
    </row>
    <row r="2072" spans="3:30" ht="15">
      <c r="C2072" s="509" t="s">
        <v>314</v>
      </c>
      <c r="E2072" s="34"/>
      <c r="F2072" s="515"/>
      <c r="G2072" s="515"/>
      <c r="H2072" s="515"/>
      <c r="I2072" s="515"/>
      <c r="L2072" s="121"/>
      <c r="M2072" s="121"/>
      <c r="N2072" s="121"/>
      <c r="O2072" s="121"/>
      <c r="P2072" s="121"/>
      <c r="Q2072" s="121"/>
      <c r="R2072" s="121"/>
      <c r="S2072" s="121"/>
      <c r="T2072" s="121"/>
      <c r="U2072" s="121"/>
      <c r="V2072" s="121"/>
      <c r="W2072" s="121"/>
      <c r="X2072" s="121"/>
      <c r="Y2072" s="121"/>
      <c r="Z2072" s="121"/>
      <c r="AA2072" s="121"/>
      <c r="AB2072" s="121"/>
      <c r="AC2072" s="121"/>
      <c r="AD2072" s="121"/>
    </row>
    <row r="2073" spans="5:30" ht="15">
      <c r="E2073" s="34" t="s">
        <v>566</v>
      </c>
      <c r="F2073" s="515">
        <f>Input!C545</f>
        <v>0</v>
      </c>
      <c r="G2073" s="515"/>
      <c r="H2073" s="515"/>
      <c r="I2073" s="515"/>
      <c r="L2073" s="121"/>
      <c r="M2073" s="121"/>
      <c r="N2073" s="121"/>
      <c r="O2073" s="121"/>
      <c r="P2073" s="121"/>
      <c r="Q2073" s="121"/>
      <c r="R2073" s="121"/>
      <c r="S2073" s="121"/>
      <c r="T2073" s="121"/>
      <c r="U2073" s="121"/>
      <c r="V2073" s="121"/>
      <c r="W2073" s="121"/>
      <c r="X2073" s="121"/>
      <c r="Y2073" s="121"/>
      <c r="Z2073" s="121"/>
      <c r="AA2073" s="121"/>
      <c r="AB2073" s="121"/>
      <c r="AC2073" s="121"/>
      <c r="AD2073" s="121"/>
    </row>
    <row r="2074" spans="5:30" ht="15">
      <c r="E2074" s="34" t="s">
        <v>567</v>
      </c>
      <c r="F2074" s="515">
        <f>Input!D545</f>
        <v>0</v>
      </c>
      <c r="G2074" s="515"/>
      <c r="H2074" s="515"/>
      <c r="I2074" s="515"/>
      <c r="L2074" s="121"/>
      <c r="M2074" s="121"/>
      <c r="N2074" s="121"/>
      <c r="O2074" s="121"/>
      <c r="P2074" s="121"/>
      <c r="Q2074" s="121"/>
      <c r="R2074" s="121"/>
      <c r="S2074" s="121"/>
      <c r="T2074" s="121"/>
      <c r="U2074" s="121"/>
      <c r="V2074" s="121"/>
      <c r="W2074" s="121"/>
      <c r="X2074" s="121"/>
      <c r="Y2074" s="121"/>
      <c r="Z2074" s="121"/>
      <c r="AA2074" s="121"/>
      <c r="AB2074" s="121"/>
      <c r="AC2074" s="121"/>
      <c r="AD2074" s="121"/>
    </row>
    <row r="2075" spans="5:30" ht="15">
      <c r="E2075" s="34" t="s">
        <v>568</v>
      </c>
      <c r="F2075" s="515">
        <f>Input!E545</f>
        <v>0</v>
      </c>
      <c r="G2075" s="515"/>
      <c r="H2075" s="515"/>
      <c r="I2075" s="515"/>
      <c r="L2075" s="121"/>
      <c r="M2075" s="121"/>
      <c r="N2075" s="121"/>
      <c r="O2075" s="121"/>
      <c r="P2075" s="121"/>
      <c r="Q2075" s="121"/>
      <c r="R2075" s="121"/>
      <c r="S2075" s="121"/>
      <c r="T2075" s="121"/>
      <c r="U2075" s="121"/>
      <c r="V2075" s="121"/>
      <c r="W2075" s="121"/>
      <c r="X2075" s="121"/>
      <c r="Y2075" s="121"/>
      <c r="Z2075" s="121"/>
      <c r="AA2075" s="121"/>
      <c r="AB2075" s="121"/>
      <c r="AC2075" s="121"/>
      <c r="AD2075" s="121"/>
    </row>
    <row r="2076" spans="5:30" ht="15">
      <c r="E2076" s="34" t="s">
        <v>315</v>
      </c>
      <c r="F2076" s="515">
        <f>Input!F545</f>
        <v>0</v>
      </c>
      <c r="G2076" s="515"/>
      <c r="H2076" s="515"/>
      <c r="I2076" s="515"/>
      <c r="L2076" s="121"/>
      <c r="M2076" s="121"/>
      <c r="N2076" s="121"/>
      <c r="O2076" s="121"/>
      <c r="P2076" s="121"/>
      <c r="Q2076" s="121"/>
      <c r="R2076" s="121"/>
      <c r="S2076" s="121"/>
      <c r="T2076" s="121"/>
      <c r="U2076" s="121"/>
      <c r="V2076" s="121"/>
      <c r="W2076" s="121"/>
      <c r="X2076" s="121"/>
      <c r="Y2076" s="121"/>
      <c r="Z2076" s="121"/>
      <c r="AA2076" s="121"/>
      <c r="AB2076" s="121"/>
      <c r="AC2076" s="121"/>
      <c r="AD2076" s="121"/>
    </row>
    <row r="2077" spans="5:30" ht="15">
      <c r="E2077" s="34"/>
      <c r="F2077" s="515"/>
      <c r="G2077" s="515"/>
      <c r="H2077" s="515"/>
      <c r="I2077" s="515"/>
      <c r="L2077" s="121"/>
      <c r="M2077" s="121"/>
      <c r="N2077" s="121"/>
      <c r="O2077" s="121"/>
      <c r="P2077" s="121"/>
      <c r="Q2077" s="121"/>
      <c r="R2077" s="121"/>
      <c r="S2077" s="121"/>
      <c r="T2077" s="121"/>
      <c r="U2077" s="121"/>
      <c r="V2077" s="121"/>
      <c r="W2077" s="121"/>
      <c r="X2077" s="121"/>
      <c r="Y2077" s="121"/>
      <c r="Z2077" s="121"/>
      <c r="AA2077" s="121"/>
      <c r="AB2077" s="121"/>
      <c r="AC2077" s="121"/>
      <c r="AD2077" s="121"/>
    </row>
    <row r="2078" spans="5:30" ht="15">
      <c r="E2078" s="34"/>
      <c r="F2078" s="515"/>
      <c r="G2078" s="515"/>
      <c r="H2078" s="515"/>
      <c r="I2078" s="515"/>
      <c r="L2078" s="121"/>
      <c r="M2078" s="121"/>
      <c r="N2078" s="121"/>
      <c r="O2078" s="121"/>
      <c r="P2078" s="121"/>
      <c r="Q2078" s="121"/>
      <c r="R2078" s="121"/>
      <c r="S2078" s="121"/>
      <c r="T2078" s="121"/>
      <c r="U2078" s="121"/>
      <c r="V2078" s="121"/>
      <c r="W2078" s="121"/>
      <c r="X2078" s="121"/>
      <c r="Y2078" s="121"/>
      <c r="Z2078" s="121"/>
      <c r="AA2078" s="121"/>
      <c r="AB2078" s="121"/>
      <c r="AC2078" s="121"/>
      <c r="AD2078" s="121"/>
    </row>
    <row r="2079" spans="1:30" ht="15">
      <c r="A2079" s="576"/>
      <c r="B2079" s="577" t="s">
        <v>770</v>
      </c>
      <c r="C2079" s="576"/>
      <c r="D2079" s="576"/>
      <c r="E2079" s="578"/>
      <c r="F2079" s="579"/>
      <c r="G2079" s="579"/>
      <c r="H2079" s="579"/>
      <c r="I2079" s="579"/>
      <c r="J2079" s="576"/>
      <c r="K2079" s="576"/>
      <c r="L2079" s="121"/>
      <c r="M2079" s="121"/>
      <c r="N2079" s="121"/>
      <c r="O2079" s="121"/>
      <c r="P2079" s="121"/>
      <c r="Q2079" s="121"/>
      <c r="R2079" s="121"/>
      <c r="S2079" s="121"/>
      <c r="T2079" s="121"/>
      <c r="U2079" s="121"/>
      <c r="V2079" s="121"/>
      <c r="W2079" s="121"/>
      <c r="X2079" s="121"/>
      <c r="Y2079" s="121"/>
      <c r="Z2079" s="121"/>
      <c r="AA2079" s="121"/>
      <c r="AB2079" s="121"/>
      <c r="AC2079" s="121"/>
      <c r="AD2079" s="121"/>
    </row>
    <row r="2080" spans="3:30" ht="15">
      <c r="C2080" s="509" t="s">
        <v>420</v>
      </c>
      <c r="L2080" s="121"/>
      <c r="M2080" s="121"/>
      <c r="N2080" s="121"/>
      <c r="O2080" s="121"/>
      <c r="P2080" s="121"/>
      <c r="Q2080" s="121"/>
      <c r="R2080" s="121"/>
      <c r="S2080" s="121"/>
      <c r="T2080" s="121"/>
      <c r="U2080" s="121"/>
      <c r="V2080" s="121"/>
      <c r="W2080" s="121"/>
      <c r="X2080" s="121"/>
      <c r="Y2080" s="121"/>
      <c r="Z2080" s="121"/>
      <c r="AA2080" s="121"/>
      <c r="AB2080" s="121"/>
      <c r="AC2080" s="121"/>
      <c r="AD2080" s="121"/>
    </row>
    <row r="2081" spans="4:30" ht="15">
      <c r="D2081" s="1" t="s">
        <v>356</v>
      </c>
      <c r="L2081" s="121"/>
      <c r="M2081" s="121"/>
      <c r="N2081" s="121"/>
      <c r="O2081" s="121"/>
      <c r="P2081" s="121"/>
      <c r="Q2081" s="121"/>
      <c r="R2081" s="121"/>
      <c r="S2081" s="121"/>
      <c r="T2081" s="121"/>
      <c r="U2081" s="121"/>
      <c r="V2081" s="121"/>
      <c r="W2081" s="121"/>
      <c r="X2081" s="121"/>
      <c r="Y2081" s="121"/>
      <c r="Z2081" s="121"/>
      <c r="AA2081" s="121"/>
      <c r="AB2081" s="121"/>
      <c r="AC2081" s="121"/>
      <c r="AD2081" s="121"/>
    </row>
    <row r="2082" spans="5:30" ht="15">
      <c r="E2082" s="517" t="s">
        <v>344</v>
      </c>
      <c r="F2082" s="513">
        <f>Input!E560</f>
        <v>0</v>
      </c>
      <c r="G2082" s="513"/>
      <c r="H2082" s="513"/>
      <c r="I2082" s="513"/>
      <c r="J2082" s="513"/>
      <c r="L2082" s="121"/>
      <c r="M2082" s="121"/>
      <c r="N2082" s="121"/>
      <c r="O2082" s="121"/>
      <c r="P2082" s="121"/>
      <c r="Q2082" s="121"/>
      <c r="R2082" s="121"/>
      <c r="S2082" s="121"/>
      <c r="T2082" s="121"/>
      <c r="U2082" s="121"/>
      <c r="V2082" s="121"/>
      <c r="W2082" s="121"/>
      <c r="X2082" s="121"/>
      <c r="Y2082" s="121"/>
      <c r="Z2082" s="121"/>
      <c r="AA2082" s="121"/>
      <c r="AB2082" s="121"/>
      <c r="AC2082" s="121"/>
      <c r="AD2082" s="121"/>
    </row>
    <row r="2083" spans="5:30" ht="15">
      <c r="E2083" s="517">
        <v>0.5</v>
      </c>
      <c r="F2083" s="513">
        <f>Input!E561+Input!E562</f>
        <v>0</v>
      </c>
      <c r="G2083" s="513"/>
      <c r="H2083" s="513"/>
      <c r="I2083" s="513"/>
      <c r="J2083" s="513"/>
      <c r="L2083" s="121"/>
      <c r="M2083" s="121"/>
      <c r="N2083" s="121"/>
      <c r="O2083" s="121"/>
      <c r="P2083" s="121"/>
      <c r="Q2083" s="121"/>
      <c r="R2083" s="121"/>
      <c r="S2083" s="121"/>
      <c r="T2083" s="121"/>
      <c r="U2083" s="121"/>
      <c r="V2083" s="121"/>
      <c r="W2083" s="121"/>
      <c r="X2083" s="121"/>
      <c r="Y2083" s="121"/>
      <c r="Z2083" s="121"/>
      <c r="AA2083" s="121"/>
      <c r="AB2083" s="121"/>
      <c r="AC2083" s="121"/>
      <c r="AD2083" s="121"/>
    </row>
    <row r="2084" spans="5:30" ht="15">
      <c r="E2084" s="517" t="s">
        <v>214</v>
      </c>
      <c r="F2084" s="513">
        <f>SUM(Input!E563:E564)</f>
        <v>0</v>
      </c>
      <c r="G2084" s="513"/>
      <c r="H2084" s="513"/>
      <c r="I2084" s="513"/>
      <c r="J2084" s="513"/>
      <c r="L2084" s="121"/>
      <c r="M2084" s="121"/>
      <c r="N2084" s="121"/>
      <c r="O2084" s="121"/>
      <c r="P2084" s="121"/>
      <c r="Q2084" s="121"/>
      <c r="R2084" s="121"/>
      <c r="S2084" s="121"/>
      <c r="T2084" s="121"/>
      <c r="U2084" s="121"/>
      <c r="V2084" s="121"/>
      <c r="W2084" s="121"/>
      <c r="X2084" s="121"/>
      <c r="Y2084" s="121"/>
      <c r="Z2084" s="121"/>
      <c r="AA2084" s="121"/>
      <c r="AB2084" s="121"/>
      <c r="AC2084" s="121"/>
      <c r="AD2084" s="121"/>
    </row>
    <row r="2085" spans="5:30" ht="15">
      <c r="E2085" s="517" t="s">
        <v>680</v>
      </c>
      <c r="F2085" s="513">
        <f>Input!E568</f>
        <v>0</v>
      </c>
      <c r="G2085" s="513"/>
      <c r="H2085" s="513"/>
      <c r="I2085" s="513"/>
      <c r="J2085" s="513"/>
      <c r="L2085" s="121"/>
      <c r="M2085" s="121"/>
      <c r="N2085" s="121"/>
      <c r="O2085" s="121"/>
      <c r="P2085" s="121"/>
      <c r="Q2085" s="121"/>
      <c r="R2085" s="121"/>
      <c r="S2085" s="121"/>
      <c r="T2085" s="121"/>
      <c r="U2085" s="121"/>
      <c r="V2085" s="121"/>
      <c r="W2085" s="121"/>
      <c r="X2085" s="121"/>
      <c r="Y2085" s="121"/>
      <c r="Z2085" s="121"/>
      <c r="AA2085" s="121"/>
      <c r="AB2085" s="121"/>
      <c r="AC2085" s="121"/>
      <c r="AD2085" s="121"/>
    </row>
    <row r="2086" spans="5:30" ht="15">
      <c r="E2086" s="517" t="s">
        <v>668</v>
      </c>
      <c r="F2086" s="513">
        <f>Input!E565</f>
        <v>0</v>
      </c>
      <c r="G2086" s="513"/>
      <c r="H2086" s="513"/>
      <c r="I2086" s="513"/>
      <c r="J2086" s="513"/>
      <c r="L2086" s="121"/>
      <c r="M2086" s="121"/>
      <c r="N2086" s="121"/>
      <c r="O2086" s="121"/>
      <c r="P2086" s="121"/>
      <c r="Q2086" s="121"/>
      <c r="R2086" s="121"/>
      <c r="S2086" s="121"/>
      <c r="T2086" s="121"/>
      <c r="U2086" s="121"/>
      <c r="V2086" s="121"/>
      <c r="W2086" s="121"/>
      <c r="X2086" s="121"/>
      <c r="Y2086" s="121"/>
      <c r="Z2086" s="121"/>
      <c r="AA2086" s="121"/>
      <c r="AB2086" s="121"/>
      <c r="AC2086" s="121"/>
      <c r="AD2086" s="121"/>
    </row>
    <row r="2087" spans="5:30" ht="15">
      <c r="E2087" s="34" t="s">
        <v>345</v>
      </c>
      <c r="F2087" s="513">
        <f>Input!E569+Input!E567+Input!E566</f>
        <v>0</v>
      </c>
      <c r="G2087" s="513"/>
      <c r="H2087" s="513"/>
      <c r="I2087" s="513"/>
      <c r="J2087" s="513"/>
      <c r="L2087" s="121"/>
      <c r="M2087" s="121"/>
      <c r="N2087" s="121"/>
      <c r="O2087" s="121"/>
      <c r="P2087" s="121"/>
      <c r="Q2087" s="121"/>
      <c r="R2087" s="121"/>
      <c r="S2087" s="121"/>
      <c r="T2087" s="121"/>
      <c r="U2087" s="121"/>
      <c r="V2087" s="121"/>
      <c r="W2087" s="121"/>
      <c r="X2087" s="121"/>
      <c r="Y2087" s="121"/>
      <c r="Z2087" s="121"/>
      <c r="AA2087" s="121"/>
      <c r="AB2087" s="121"/>
      <c r="AC2087" s="121"/>
      <c r="AD2087" s="121"/>
    </row>
    <row r="2088" spans="4:30" ht="15">
      <c r="D2088" s="1" t="s">
        <v>357</v>
      </c>
      <c r="E2088" s="34"/>
      <c r="L2088" s="121"/>
      <c r="M2088" s="121"/>
      <c r="N2088" s="121"/>
      <c r="O2088" s="121"/>
      <c r="P2088" s="121"/>
      <c r="Q2088" s="121"/>
      <c r="R2088" s="121"/>
      <c r="S2088" s="121"/>
      <c r="T2088" s="121"/>
      <c r="U2088" s="121"/>
      <c r="V2088" s="121"/>
      <c r="W2088" s="121"/>
      <c r="X2088" s="121"/>
      <c r="Y2088" s="121"/>
      <c r="Z2088" s="121"/>
      <c r="AA2088" s="121"/>
      <c r="AB2088" s="121"/>
      <c r="AC2088" s="121"/>
      <c r="AD2088" s="121"/>
    </row>
    <row r="2089" spans="5:30" ht="15">
      <c r="E2089" s="517" t="s">
        <v>344</v>
      </c>
      <c r="F2089" s="513">
        <f>Input!E587</f>
        <v>0</v>
      </c>
      <c r="G2089" s="513"/>
      <c r="H2089" s="513"/>
      <c r="I2089" s="513"/>
      <c r="J2089" s="513"/>
      <c r="L2089" s="121"/>
      <c r="M2089" s="121"/>
      <c r="N2089" s="121"/>
      <c r="O2089" s="121"/>
      <c r="P2089" s="121"/>
      <c r="Q2089" s="121"/>
      <c r="R2089" s="121"/>
      <c r="S2089" s="121"/>
      <c r="T2089" s="121"/>
      <c r="U2089" s="121"/>
      <c r="V2089" s="121"/>
      <c r="W2089" s="121"/>
      <c r="X2089" s="121"/>
      <c r="Y2089" s="121"/>
      <c r="Z2089" s="121"/>
      <c r="AA2089" s="121"/>
      <c r="AB2089" s="121"/>
      <c r="AC2089" s="121"/>
      <c r="AD2089" s="121"/>
    </row>
    <row r="2090" spans="5:30" ht="15">
      <c r="E2090" s="517">
        <v>0.5</v>
      </c>
      <c r="F2090" s="513">
        <f>SUM(Input!E588:E589)</f>
        <v>0</v>
      </c>
      <c r="G2090" s="513"/>
      <c r="H2090" s="513"/>
      <c r="I2090" s="513"/>
      <c r="J2090" s="513"/>
      <c r="L2090" s="121"/>
      <c r="M2090" s="121"/>
      <c r="N2090" s="121"/>
      <c r="O2090" s="121"/>
      <c r="P2090" s="121"/>
      <c r="Q2090" s="121"/>
      <c r="R2090" s="121"/>
      <c r="S2090" s="121"/>
      <c r="T2090" s="121"/>
      <c r="U2090" s="121"/>
      <c r="V2090" s="121"/>
      <c r="W2090" s="121"/>
      <c r="X2090" s="121"/>
      <c r="Y2090" s="121"/>
      <c r="Z2090" s="121"/>
      <c r="AA2090" s="121"/>
      <c r="AB2090" s="121"/>
      <c r="AC2090" s="121"/>
      <c r="AD2090" s="121"/>
    </row>
    <row r="2091" spans="5:30" ht="15">
      <c r="E2091" s="517" t="s">
        <v>214</v>
      </c>
      <c r="F2091" s="513">
        <f>SUM(Input!E590:E591)</f>
        <v>0</v>
      </c>
      <c r="G2091" s="513"/>
      <c r="H2091" s="513"/>
      <c r="I2091" s="513"/>
      <c r="J2091" s="513"/>
      <c r="L2091" s="121"/>
      <c r="M2091" s="121"/>
      <c r="N2091" s="121"/>
      <c r="O2091" s="121"/>
      <c r="P2091" s="121"/>
      <c r="Q2091" s="121"/>
      <c r="R2091" s="121"/>
      <c r="S2091" s="121"/>
      <c r="T2091" s="121"/>
      <c r="U2091" s="121"/>
      <c r="V2091" s="121"/>
      <c r="W2091" s="121"/>
      <c r="X2091" s="121"/>
      <c r="Y2091" s="121"/>
      <c r="Z2091" s="121"/>
      <c r="AA2091" s="121"/>
      <c r="AB2091" s="121"/>
      <c r="AC2091" s="121"/>
      <c r="AD2091" s="121"/>
    </row>
    <row r="2092" spans="5:30" ht="15">
      <c r="E2092" s="517" t="s">
        <v>680</v>
      </c>
      <c r="F2092" s="513">
        <f>Input!E595</f>
        <v>0</v>
      </c>
      <c r="G2092" s="513"/>
      <c r="H2092" s="513"/>
      <c r="I2092" s="513"/>
      <c r="J2092" s="513"/>
      <c r="L2092" s="121"/>
      <c r="M2092" s="121"/>
      <c r="N2092" s="121"/>
      <c r="O2092" s="121"/>
      <c r="P2092" s="121"/>
      <c r="Q2092" s="121"/>
      <c r="R2092" s="121"/>
      <c r="S2092" s="121"/>
      <c r="T2092" s="121"/>
      <c r="U2092" s="121"/>
      <c r="V2092" s="121"/>
      <c r="W2092" s="121"/>
      <c r="X2092" s="121"/>
      <c r="Y2092" s="121"/>
      <c r="Z2092" s="121"/>
      <c r="AA2092" s="121"/>
      <c r="AB2092" s="121"/>
      <c r="AC2092" s="121"/>
      <c r="AD2092" s="121"/>
    </row>
    <row r="2093" spans="5:30" ht="15">
      <c r="E2093" s="517" t="s">
        <v>668</v>
      </c>
      <c r="F2093" s="513">
        <f>Input!E592</f>
        <v>0</v>
      </c>
      <c r="G2093" s="513"/>
      <c r="H2093" s="513"/>
      <c r="I2093" s="513"/>
      <c r="J2093" s="513"/>
      <c r="L2093" s="121"/>
      <c r="M2093" s="121"/>
      <c r="N2093" s="121"/>
      <c r="O2093" s="121"/>
      <c r="P2093" s="121"/>
      <c r="Q2093" s="121"/>
      <c r="R2093" s="121"/>
      <c r="S2093" s="121"/>
      <c r="T2093" s="121"/>
      <c r="U2093" s="121"/>
      <c r="V2093" s="121"/>
      <c r="W2093" s="121"/>
      <c r="X2093" s="121"/>
      <c r="Y2093" s="121"/>
      <c r="Z2093" s="121"/>
      <c r="AA2093" s="121"/>
      <c r="AB2093" s="121"/>
      <c r="AC2093" s="121"/>
      <c r="AD2093" s="121"/>
    </row>
    <row r="2094" spans="5:30" ht="15">
      <c r="E2094" s="34" t="s">
        <v>345</v>
      </c>
      <c r="F2094" s="513">
        <f>SUM(Input!E596,Input!E593:E594)</f>
        <v>0</v>
      </c>
      <c r="G2094" s="513"/>
      <c r="H2094" s="513"/>
      <c r="I2094" s="513"/>
      <c r="J2094" s="513"/>
      <c r="L2094" s="121"/>
      <c r="M2094" s="121"/>
      <c r="N2094" s="121"/>
      <c r="O2094" s="121"/>
      <c r="P2094" s="121"/>
      <c r="Q2094" s="121"/>
      <c r="R2094" s="121"/>
      <c r="S2094" s="121"/>
      <c r="T2094" s="121"/>
      <c r="U2094" s="121"/>
      <c r="V2094" s="121"/>
      <c r="W2094" s="121"/>
      <c r="X2094" s="121"/>
      <c r="Y2094" s="121"/>
      <c r="Z2094" s="121"/>
      <c r="AA2094" s="121"/>
      <c r="AB2094" s="121"/>
      <c r="AC2094" s="121"/>
      <c r="AD2094" s="121"/>
    </row>
    <row r="2095" spans="4:30" ht="15">
      <c r="D2095" s="1" t="s">
        <v>318</v>
      </c>
      <c r="E2095" s="34"/>
      <c r="L2095" s="121"/>
      <c r="M2095" s="121"/>
      <c r="N2095" s="121"/>
      <c r="O2095" s="121"/>
      <c r="P2095" s="121"/>
      <c r="Q2095" s="121"/>
      <c r="R2095" s="121"/>
      <c r="S2095" s="121"/>
      <c r="T2095" s="121"/>
      <c r="U2095" s="121"/>
      <c r="V2095" s="121"/>
      <c r="W2095" s="121"/>
      <c r="X2095" s="121"/>
      <c r="Y2095" s="121"/>
      <c r="Z2095" s="121"/>
      <c r="AA2095" s="121"/>
      <c r="AB2095" s="121"/>
      <c r="AC2095" s="121"/>
      <c r="AD2095" s="121"/>
    </row>
    <row r="2096" spans="5:30" ht="15">
      <c r="E2096" s="517" t="s">
        <v>344</v>
      </c>
      <c r="F2096" s="518">
        <f aca="true" t="shared" si="50" ref="F2096:F2101">F2082+F2089</f>
        <v>0</v>
      </c>
      <c r="G2096" s="518"/>
      <c r="H2096" s="518"/>
      <c r="I2096" s="518"/>
      <c r="L2096" s="121"/>
      <c r="M2096" s="121"/>
      <c r="N2096" s="121"/>
      <c r="O2096" s="121"/>
      <c r="P2096" s="121"/>
      <c r="Q2096" s="121"/>
      <c r="R2096" s="121"/>
      <c r="S2096" s="121"/>
      <c r="T2096" s="121"/>
      <c r="U2096" s="121"/>
      <c r="V2096" s="121"/>
      <c r="W2096" s="121"/>
      <c r="X2096" s="121"/>
      <c r="Y2096" s="121"/>
      <c r="Z2096" s="121"/>
      <c r="AA2096" s="121"/>
      <c r="AB2096" s="121"/>
      <c r="AC2096" s="121"/>
      <c r="AD2096" s="121"/>
    </row>
    <row r="2097" spans="5:30" ht="15">
      <c r="E2097" s="517">
        <v>0.5</v>
      </c>
      <c r="F2097" s="518">
        <f t="shared" si="50"/>
        <v>0</v>
      </c>
      <c r="G2097" s="518"/>
      <c r="H2097" s="518"/>
      <c r="I2097" s="518"/>
      <c r="L2097" s="121"/>
      <c r="M2097" s="121"/>
      <c r="N2097" s="121"/>
      <c r="O2097" s="121"/>
      <c r="P2097" s="121"/>
      <c r="Q2097" s="121"/>
      <c r="R2097" s="121"/>
      <c r="S2097" s="121"/>
      <c r="T2097" s="121"/>
      <c r="U2097" s="121"/>
      <c r="V2097" s="121"/>
      <c r="W2097" s="121"/>
      <c r="X2097" s="121"/>
      <c r="Y2097" s="121"/>
      <c r="Z2097" s="121"/>
      <c r="AA2097" s="121"/>
      <c r="AB2097" s="121"/>
      <c r="AC2097" s="121"/>
      <c r="AD2097" s="121"/>
    </row>
    <row r="2098" spans="5:30" ht="15">
      <c r="E2098" s="517" t="s">
        <v>214</v>
      </c>
      <c r="F2098" s="518">
        <f t="shared" si="50"/>
        <v>0</v>
      </c>
      <c r="G2098" s="518"/>
      <c r="H2098" s="518"/>
      <c r="I2098" s="518"/>
      <c r="L2098" s="121"/>
      <c r="M2098" s="121"/>
      <c r="N2098" s="121"/>
      <c r="O2098" s="121"/>
      <c r="P2098" s="121"/>
      <c r="Q2098" s="121"/>
      <c r="R2098" s="121"/>
      <c r="S2098" s="121"/>
      <c r="T2098" s="121"/>
      <c r="U2098" s="121"/>
      <c r="V2098" s="121"/>
      <c r="W2098" s="121"/>
      <c r="X2098" s="121"/>
      <c r="Y2098" s="121"/>
      <c r="Z2098" s="121"/>
      <c r="AA2098" s="121"/>
      <c r="AB2098" s="121"/>
      <c r="AC2098" s="121"/>
      <c r="AD2098" s="121"/>
    </row>
    <row r="2099" spans="5:30" ht="15">
      <c r="E2099" s="517" t="s">
        <v>680</v>
      </c>
      <c r="F2099" s="518">
        <f t="shared" si="50"/>
        <v>0</v>
      </c>
      <c r="G2099" s="518"/>
      <c r="H2099" s="518"/>
      <c r="I2099" s="518"/>
      <c r="L2099" s="121"/>
      <c r="M2099" s="121"/>
      <c r="N2099" s="121"/>
      <c r="O2099" s="121"/>
      <c r="P2099" s="121"/>
      <c r="Q2099" s="121"/>
      <c r="R2099" s="121"/>
      <c r="S2099" s="121"/>
      <c r="T2099" s="121"/>
      <c r="U2099" s="121"/>
      <c r="V2099" s="121"/>
      <c r="W2099" s="121"/>
      <c r="X2099" s="121"/>
      <c r="Y2099" s="121"/>
      <c r="Z2099" s="121"/>
      <c r="AA2099" s="121"/>
      <c r="AB2099" s="121"/>
      <c r="AC2099" s="121"/>
      <c r="AD2099" s="121"/>
    </row>
    <row r="2100" spans="5:30" ht="15">
      <c r="E2100" s="517" t="s">
        <v>668</v>
      </c>
      <c r="F2100" s="518">
        <f t="shared" si="50"/>
        <v>0</v>
      </c>
      <c r="G2100" s="518"/>
      <c r="H2100" s="518"/>
      <c r="I2100" s="518"/>
      <c r="L2100" s="121"/>
      <c r="M2100" s="121"/>
      <c r="N2100" s="121"/>
      <c r="O2100" s="121"/>
      <c r="P2100" s="121"/>
      <c r="Q2100" s="121"/>
      <c r="R2100" s="121"/>
      <c r="S2100" s="121"/>
      <c r="T2100" s="121"/>
      <c r="U2100" s="121"/>
      <c r="V2100" s="121"/>
      <c r="W2100" s="121"/>
      <c r="X2100" s="121"/>
      <c r="Y2100" s="121"/>
      <c r="Z2100" s="121"/>
      <c r="AA2100" s="121"/>
      <c r="AB2100" s="121"/>
      <c r="AC2100" s="121"/>
      <c r="AD2100" s="121"/>
    </row>
    <row r="2101" spans="5:30" ht="15">
      <c r="E2101" s="34" t="s">
        <v>345</v>
      </c>
      <c r="F2101" s="518">
        <f t="shared" si="50"/>
        <v>0</v>
      </c>
      <c r="G2101" s="518"/>
      <c r="H2101" s="518"/>
      <c r="I2101" s="518"/>
      <c r="L2101" s="121"/>
      <c r="M2101" s="121"/>
      <c r="N2101" s="121"/>
      <c r="O2101" s="121"/>
      <c r="P2101" s="121"/>
      <c r="Q2101" s="121"/>
      <c r="R2101" s="121"/>
      <c r="S2101" s="121"/>
      <c r="T2101" s="121"/>
      <c r="U2101" s="121"/>
      <c r="V2101" s="121"/>
      <c r="W2101" s="121"/>
      <c r="X2101" s="121"/>
      <c r="Y2101" s="121"/>
      <c r="Z2101" s="121"/>
      <c r="AA2101" s="121"/>
      <c r="AB2101" s="121"/>
      <c r="AC2101" s="121"/>
      <c r="AD2101" s="121"/>
    </row>
    <row r="2102" spans="3:30" ht="15">
      <c r="C2102" s="509" t="s">
        <v>421</v>
      </c>
      <c r="L2102" s="121"/>
      <c r="M2102" s="121"/>
      <c r="N2102" s="121"/>
      <c r="O2102" s="121"/>
      <c r="P2102" s="121"/>
      <c r="Q2102" s="121"/>
      <c r="R2102" s="121"/>
      <c r="S2102" s="121"/>
      <c r="T2102" s="121"/>
      <c r="U2102" s="121"/>
      <c r="V2102" s="121"/>
      <c r="W2102" s="121"/>
      <c r="X2102" s="121"/>
      <c r="Y2102" s="121"/>
      <c r="Z2102" s="121"/>
      <c r="AA2102" s="121"/>
      <c r="AB2102" s="121"/>
      <c r="AC2102" s="121"/>
      <c r="AD2102" s="121"/>
    </row>
    <row r="2103" spans="4:30" ht="15">
      <c r="D2103" s="1" t="s">
        <v>356</v>
      </c>
      <c r="L2103" s="121"/>
      <c r="M2103" s="121"/>
      <c r="N2103" s="121"/>
      <c r="O2103" s="121"/>
      <c r="P2103" s="121"/>
      <c r="Q2103" s="121"/>
      <c r="R2103" s="121"/>
      <c r="S2103" s="121"/>
      <c r="T2103" s="121"/>
      <c r="U2103" s="121"/>
      <c r="V2103" s="121"/>
      <c r="W2103" s="121"/>
      <c r="X2103" s="121"/>
      <c r="Y2103" s="121"/>
      <c r="Z2103" s="121"/>
      <c r="AA2103" s="121"/>
      <c r="AB2103" s="121"/>
      <c r="AC2103" s="121"/>
      <c r="AD2103" s="121"/>
    </row>
    <row r="2104" spans="5:30" ht="15">
      <c r="E2104" s="517" t="s">
        <v>344</v>
      </c>
      <c r="F2104" s="513">
        <f>SUM(Input!G560,Input!J558:J560,Input!M558:M560)</f>
        <v>0</v>
      </c>
      <c r="G2104" s="513"/>
      <c r="H2104" s="513"/>
      <c r="I2104" s="513"/>
      <c r="J2104" s="513"/>
      <c r="L2104" s="121"/>
      <c r="M2104" s="121"/>
      <c r="N2104" s="121"/>
      <c r="O2104" s="121"/>
      <c r="P2104" s="121"/>
      <c r="Q2104" s="121"/>
      <c r="R2104" s="121"/>
      <c r="S2104" s="121"/>
      <c r="T2104" s="121"/>
      <c r="U2104" s="121"/>
      <c r="V2104" s="121"/>
      <c r="W2104" s="121"/>
      <c r="X2104" s="121"/>
      <c r="Y2104" s="121"/>
      <c r="Z2104" s="121"/>
      <c r="AA2104" s="121"/>
      <c r="AB2104" s="121"/>
      <c r="AC2104" s="121"/>
      <c r="AD2104" s="121"/>
    </row>
    <row r="2105" spans="5:30" ht="15">
      <c r="E2105" s="517">
        <v>0.5</v>
      </c>
      <c r="F2105" s="513">
        <f>SUM(Input!G561,Input!J561,Input!M561,Input!G562,Input!J562,Input!M562)</f>
        <v>0</v>
      </c>
      <c r="G2105" s="513"/>
      <c r="H2105" s="513"/>
      <c r="I2105" s="513"/>
      <c r="J2105" s="513"/>
      <c r="L2105" s="121"/>
      <c r="M2105" s="121"/>
      <c r="N2105" s="121"/>
      <c r="O2105" s="121"/>
      <c r="P2105" s="121"/>
      <c r="Q2105" s="121"/>
      <c r="R2105" s="121"/>
      <c r="S2105" s="121"/>
      <c r="T2105" s="121"/>
      <c r="U2105" s="121"/>
      <c r="V2105" s="121"/>
      <c r="W2105" s="121"/>
      <c r="X2105" s="121"/>
      <c r="Y2105" s="121"/>
      <c r="Z2105" s="121"/>
      <c r="AA2105" s="121"/>
      <c r="AB2105" s="121"/>
      <c r="AC2105" s="121"/>
      <c r="AD2105" s="121"/>
    </row>
    <row r="2106" spans="5:30" ht="15">
      <c r="E2106" s="517" t="s">
        <v>214</v>
      </c>
      <c r="F2106" s="513">
        <f>SUM(Input!G563:G564,Input!J563:J564,Input!M563:M564)</f>
        <v>0</v>
      </c>
      <c r="G2106" s="513"/>
      <c r="H2106" s="513"/>
      <c r="I2106" s="513"/>
      <c r="J2106" s="513"/>
      <c r="L2106" s="121"/>
      <c r="M2106" s="121"/>
      <c r="N2106" s="121"/>
      <c r="O2106" s="121"/>
      <c r="P2106" s="121"/>
      <c r="Q2106" s="121"/>
      <c r="R2106" s="121"/>
      <c r="S2106" s="121"/>
      <c r="T2106" s="121"/>
      <c r="U2106" s="121"/>
      <c r="V2106" s="121"/>
      <c r="W2106" s="121"/>
      <c r="X2106" s="121"/>
      <c r="Y2106" s="121"/>
      <c r="Z2106" s="121"/>
      <c r="AA2106" s="121"/>
      <c r="AB2106" s="121"/>
      <c r="AC2106" s="121"/>
      <c r="AD2106" s="121"/>
    </row>
    <row r="2107" spans="5:30" ht="15">
      <c r="E2107" s="517" t="s">
        <v>680</v>
      </c>
      <c r="F2107" s="513">
        <f>SUM(Input!G568,Input!J568,Input!M568)</f>
        <v>0</v>
      </c>
      <c r="G2107" s="513"/>
      <c r="H2107" s="513"/>
      <c r="I2107" s="513"/>
      <c r="J2107" s="513"/>
      <c r="L2107" s="121"/>
      <c r="M2107" s="121"/>
      <c r="N2107" s="121"/>
      <c r="O2107" s="121"/>
      <c r="P2107" s="121"/>
      <c r="Q2107" s="121"/>
      <c r="R2107" s="121"/>
      <c r="S2107" s="121"/>
      <c r="T2107" s="121"/>
      <c r="U2107" s="121"/>
      <c r="V2107" s="121"/>
      <c r="W2107" s="121"/>
      <c r="X2107" s="121"/>
      <c r="Y2107" s="121"/>
      <c r="Z2107" s="121"/>
      <c r="AA2107" s="121"/>
      <c r="AB2107" s="121"/>
      <c r="AC2107" s="121"/>
      <c r="AD2107" s="121"/>
    </row>
    <row r="2108" spans="5:30" ht="15">
      <c r="E2108" s="517" t="s">
        <v>668</v>
      </c>
      <c r="F2108" s="513">
        <f>SUM(Input!G565,Input!J565,Input!M565)</f>
        <v>0</v>
      </c>
      <c r="G2108" s="513"/>
      <c r="H2108" s="513"/>
      <c r="I2108" s="513"/>
      <c r="J2108" s="513"/>
      <c r="L2108" s="121"/>
      <c r="M2108" s="121"/>
      <c r="N2108" s="121"/>
      <c r="O2108" s="121"/>
      <c r="P2108" s="121"/>
      <c r="Q2108" s="121"/>
      <c r="R2108" s="121"/>
      <c r="S2108" s="121"/>
      <c r="T2108" s="121"/>
      <c r="U2108" s="121"/>
      <c r="V2108" s="121"/>
      <c r="W2108" s="121"/>
      <c r="X2108" s="121"/>
      <c r="Y2108" s="121"/>
      <c r="Z2108" s="121"/>
      <c r="AA2108" s="121"/>
      <c r="AB2108" s="121"/>
      <c r="AC2108" s="121"/>
      <c r="AD2108" s="121"/>
    </row>
    <row r="2109" spans="5:30" ht="15">
      <c r="E2109" s="34" t="s">
        <v>345</v>
      </c>
      <c r="F2109" s="513">
        <f>SUM(Input!G569,Input!J569,Input!M569,Input!G566:G567,Input!J566:J567,Input!M566:M567)</f>
        <v>0</v>
      </c>
      <c r="G2109" s="513"/>
      <c r="H2109" s="513"/>
      <c r="I2109" s="513"/>
      <c r="J2109" s="513"/>
      <c r="L2109" s="121"/>
      <c r="M2109" s="121"/>
      <c r="N2109" s="121"/>
      <c r="O2109" s="121"/>
      <c r="P2109" s="121"/>
      <c r="Q2109" s="121"/>
      <c r="R2109" s="121"/>
      <c r="S2109" s="121"/>
      <c r="T2109" s="121"/>
      <c r="U2109" s="121"/>
      <c r="V2109" s="121"/>
      <c r="W2109" s="121"/>
      <c r="X2109" s="121"/>
      <c r="Y2109" s="121"/>
      <c r="Z2109" s="121"/>
      <c r="AA2109" s="121"/>
      <c r="AB2109" s="121"/>
      <c r="AC2109" s="121"/>
      <c r="AD2109" s="121"/>
    </row>
    <row r="2110" spans="4:30" ht="15">
      <c r="D2110" s="1" t="s">
        <v>357</v>
      </c>
      <c r="E2110" s="34"/>
      <c r="L2110" s="121"/>
      <c r="M2110" s="121"/>
      <c r="N2110" s="121"/>
      <c r="O2110" s="121"/>
      <c r="P2110" s="121"/>
      <c r="Q2110" s="121"/>
      <c r="R2110" s="121"/>
      <c r="S2110" s="121"/>
      <c r="T2110" s="121"/>
      <c r="U2110" s="121"/>
      <c r="V2110" s="121"/>
      <c r="W2110" s="121"/>
      <c r="X2110" s="121"/>
      <c r="Y2110" s="121"/>
      <c r="Z2110" s="121"/>
      <c r="AA2110" s="121"/>
      <c r="AB2110" s="121"/>
      <c r="AC2110" s="121"/>
      <c r="AD2110" s="121"/>
    </row>
    <row r="2111" spans="5:30" ht="15">
      <c r="E2111" s="517" t="s">
        <v>344</v>
      </c>
      <c r="F2111" s="513">
        <f>SUM(Input!G587,Input!J585:J587,Input!M585:M587)</f>
        <v>0</v>
      </c>
      <c r="G2111" s="513"/>
      <c r="H2111" s="513"/>
      <c r="I2111" s="513"/>
      <c r="J2111" s="513"/>
      <c r="L2111" s="121"/>
      <c r="M2111" s="121"/>
      <c r="N2111" s="121"/>
      <c r="O2111" s="121"/>
      <c r="P2111" s="121"/>
      <c r="Q2111" s="121"/>
      <c r="R2111" s="121"/>
      <c r="S2111" s="121"/>
      <c r="T2111" s="121"/>
      <c r="U2111" s="121"/>
      <c r="V2111" s="121"/>
      <c r="W2111" s="121"/>
      <c r="X2111" s="121"/>
      <c r="Y2111" s="121"/>
      <c r="Z2111" s="121"/>
      <c r="AA2111" s="121"/>
      <c r="AB2111" s="121"/>
      <c r="AC2111" s="121"/>
      <c r="AD2111" s="121"/>
    </row>
    <row r="2112" spans="5:30" ht="15">
      <c r="E2112" s="517">
        <v>0.5</v>
      </c>
      <c r="F2112" s="513">
        <f>SUM(Input!G588:G589,Input!J588:J589,Input!M588:M589)</f>
        <v>0</v>
      </c>
      <c r="G2112" s="513"/>
      <c r="H2112" s="513"/>
      <c r="I2112" s="513"/>
      <c r="J2112" s="513"/>
      <c r="L2112" s="121"/>
      <c r="M2112" s="121"/>
      <c r="N2112" s="121"/>
      <c r="O2112" s="121"/>
      <c r="P2112" s="121"/>
      <c r="Q2112" s="121"/>
      <c r="R2112" s="121"/>
      <c r="S2112" s="121"/>
      <c r="T2112" s="121"/>
      <c r="U2112" s="121"/>
      <c r="V2112" s="121"/>
      <c r="W2112" s="121"/>
      <c r="X2112" s="121"/>
      <c r="Y2112" s="121"/>
      <c r="Z2112" s="121"/>
      <c r="AA2112" s="121"/>
      <c r="AB2112" s="121"/>
      <c r="AC2112" s="121"/>
      <c r="AD2112" s="121"/>
    </row>
    <row r="2113" spans="5:30" ht="15">
      <c r="E2113" s="517" t="s">
        <v>214</v>
      </c>
      <c r="F2113" s="513">
        <f>SUM(Input!G590:G591,Input!J590:J591,Input!M590:M591)</f>
        <v>0</v>
      </c>
      <c r="G2113" s="513"/>
      <c r="H2113" s="513"/>
      <c r="I2113" s="513"/>
      <c r="J2113" s="513"/>
      <c r="L2113" s="121"/>
      <c r="M2113" s="121"/>
      <c r="N2113" s="121"/>
      <c r="O2113" s="121"/>
      <c r="P2113" s="121"/>
      <c r="Q2113" s="121"/>
      <c r="R2113" s="121"/>
      <c r="S2113" s="121"/>
      <c r="T2113" s="121"/>
      <c r="U2113" s="121"/>
      <c r="V2113" s="121"/>
      <c r="W2113" s="121"/>
      <c r="X2113" s="121"/>
      <c r="Y2113" s="121"/>
      <c r="Z2113" s="121"/>
      <c r="AA2113" s="121"/>
      <c r="AB2113" s="121"/>
      <c r="AC2113" s="121"/>
      <c r="AD2113" s="121"/>
    </row>
    <row r="2114" spans="5:30" ht="15">
      <c r="E2114" s="517" t="s">
        <v>680</v>
      </c>
      <c r="F2114" s="513">
        <f>SUM(Input!G595,Input!J595,Input!M595)</f>
        <v>0</v>
      </c>
      <c r="G2114" s="513"/>
      <c r="H2114" s="513"/>
      <c r="I2114" s="513"/>
      <c r="J2114" s="513"/>
      <c r="L2114" s="121"/>
      <c r="M2114" s="121"/>
      <c r="N2114" s="121"/>
      <c r="O2114" s="121"/>
      <c r="P2114" s="121"/>
      <c r="Q2114" s="121"/>
      <c r="R2114" s="121"/>
      <c r="S2114" s="121"/>
      <c r="T2114" s="121"/>
      <c r="U2114" s="121"/>
      <c r="V2114" s="121"/>
      <c r="W2114" s="121"/>
      <c r="X2114" s="121"/>
      <c r="Y2114" s="121"/>
      <c r="Z2114" s="121"/>
      <c r="AA2114" s="121"/>
      <c r="AB2114" s="121"/>
      <c r="AC2114" s="121"/>
      <c r="AD2114" s="121"/>
    </row>
    <row r="2115" spans="5:30" ht="15">
      <c r="E2115" s="517" t="s">
        <v>668</v>
      </c>
      <c r="F2115" s="513">
        <f>SUM(Input!G592,Input!J592,Input!M592)</f>
        <v>0</v>
      </c>
      <c r="G2115" s="513"/>
      <c r="H2115" s="513"/>
      <c r="I2115" s="513"/>
      <c r="J2115" s="513"/>
      <c r="L2115" s="121"/>
      <c r="M2115" s="121"/>
      <c r="N2115" s="121"/>
      <c r="O2115" s="121"/>
      <c r="P2115" s="121"/>
      <c r="Q2115" s="121"/>
      <c r="R2115" s="121"/>
      <c r="S2115" s="121"/>
      <c r="T2115" s="121"/>
      <c r="U2115" s="121"/>
      <c r="V2115" s="121"/>
      <c r="W2115" s="121"/>
      <c r="X2115" s="121"/>
      <c r="Y2115" s="121"/>
      <c r="Z2115" s="121"/>
      <c r="AA2115" s="121"/>
      <c r="AB2115" s="121"/>
      <c r="AC2115" s="121"/>
      <c r="AD2115" s="121"/>
    </row>
    <row r="2116" spans="5:30" ht="15">
      <c r="E2116" s="34" t="s">
        <v>345</v>
      </c>
      <c r="F2116" s="513">
        <f>SUM(Input!G596,Input!J596,Input!M596,Input!G593:G594,Input!J593:J594,Input!M593:M594)</f>
        <v>0</v>
      </c>
      <c r="G2116" s="513"/>
      <c r="H2116" s="513"/>
      <c r="I2116" s="513"/>
      <c r="J2116" s="513"/>
      <c r="L2116" s="121"/>
      <c r="M2116" s="121"/>
      <c r="N2116" s="121"/>
      <c r="O2116" s="121"/>
      <c r="P2116" s="121"/>
      <c r="Q2116" s="121"/>
      <c r="R2116" s="121"/>
      <c r="S2116" s="121"/>
      <c r="T2116" s="121"/>
      <c r="U2116" s="121"/>
      <c r="V2116" s="121"/>
      <c r="W2116" s="121"/>
      <c r="X2116" s="121"/>
      <c r="Y2116" s="121"/>
      <c r="Z2116" s="121"/>
      <c r="AA2116" s="121"/>
      <c r="AB2116" s="121"/>
      <c r="AC2116" s="121"/>
      <c r="AD2116" s="121"/>
    </row>
    <row r="2117" spans="4:30" ht="15">
      <c r="D2117" s="1" t="s">
        <v>318</v>
      </c>
      <c r="E2117" s="34"/>
      <c r="L2117" s="121"/>
      <c r="M2117" s="121"/>
      <c r="N2117" s="121"/>
      <c r="O2117" s="121"/>
      <c r="P2117" s="121"/>
      <c r="Q2117" s="121"/>
      <c r="R2117" s="121"/>
      <c r="S2117" s="121"/>
      <c r="T2117" s="121"/>
      <c r="U2117" s="121"/>
      <c r="V2117" s="121"/>
      <c r="W2117" s="121"/>
      <c r="X2117" s="121"/>
      <c r="Y2117" s="121"/>
      <c r="Z2117" s="121"/>
      <c r="AA2117" s="121"/>
      <c r="AB2117" s="121"/>
      <c r="AC2117" s="121"/>
      <c r="AD2117" s="121"/>
    </row>
    <row r="2118" spans="5:30" ht="15">
      <c r="E2118" s="517" t="s">
        <v>344</v>
      </c>
      <c r="F2118" s="518">
        <f aca="true" t="shared" si="51" ref="F2118:F2123">F2104+F2111</f>
        <v>0</v>
      </c>
      <c r="G2118" s="518"/>
      <c r="H2118" s="518"/>
      <c r="I2118" s="518"/>
      <c r="L2118" s="121"/>
      <c r="M2118" s="121"/>
      <c r="N2118" s="121"/>
      <c r="O2118" s="121"/>
      <c r="P2118" s="121"/>
      <c r="Q2118" s="121"/>
      <c r="R2118" s="121"/>
      <c r="S2118" s="121"/>
      <c r="T2118" s="121"/>
      <c r="U2118" s="121"/>
      <c r="V2118" s="121"/>
      <c r="W2118" s="121"/>
      <c r="X2118" s="121"/>
      <c r="Y2118" s="121"/>
      <c r="Z2118" s="121"/>
      <c r="AA2118" s="121"/>
      <c r="AB2118" s="121"/>
      <c r="AC2118" s="121"/>
      <c r="AD2118" s="121"/>
    </row>
    <row r="2119" spans="5:30" ht="15">
      <c r="E2119" s="517">
        <v>0.5</v>
      </c>
      <c r="F2119" s="518">
        <f t="shared" si="51"/>
        <v>0</v>
      </c>
      <c r="G2119" s="518"/>
      <c r="H2119" s="518"/>
      <c r="I2119" s="518"/>
      <c r="L2119" s="121"/>
      <c r="M2119" s="121"/>
      <c r="N2119" s="121"/>
      <c r="O2119" s="121"/>
      <c r="P2119" s="121"/>
      <c r="Q2119" s="121"/>
      <c r="R2119" s="121"/>
      <c r="S2119" s="121"/>
      <c r="T2119" s="121"/>
      <c r="U2119" s="121"/>
      <c r="V2119" s="121"/>
      <c r="W2119" s="121"/>
      <c r="X2119" s="121"/>
      <c r="Y2119" s="121"/>
      <c r="Z2119" s="121"/>
      <c r="AA2119" s="121"/>
      <c r="AB2119" s="121"/>
      <c r="AC2119" s="121"/>
      <c r="AD2119" s="121"/>
    </row>
    <row r="2120" spans="5:30" ht="15">
      <c r="E2120" s="517" t="s">
        <v>214</v>
      </c>
      <c r="F2120" s="518">
        <f t="shared" si="51"/>
        <v>0</v>
      </c>
      <c r="G2120" s="518"/>
      <c r="H2120" s="518"/>
      <c r="I2120" s="518"/>
      <c r="L2120" s="121"/>
      <c r="M2120" s="121"/>
      <c r="N2120" s="121"/>
      <c r="O2120" s="121"/>
      <c r="P2120" s="121"/>
      <c r="Q2120" s="121"/>
      <c r="R2120" s="121"/>
      <c r="S2120" s="121"/>
      <c r="T2120" s="121"/>
      <c r="U2120" s="121"/>
      <c r="V2120" s="121"/>
      <c r="W2120" s="121"/>
      <c r="X2120" s="121"/>
      <c r="Y2120" s="121"/>
      <c r="Z2120" s="121"/>
      <c r="AA2120" s="121"/>
      <c r="AB2120" s="121"/>
      <c r="AC2120" s="121"/>
      <c r="AD2120" s="121"/>
    </row>
    <row r="2121" spans="5:30" ht="15">
      <c r="E2121" s="517" t="s">
        <v>680</v>
      </c>
      <c r="F2121" s="518">
        <f t="shared" si="51"/>
        <v>0</v>
      </c>
      <c r="G2121" s="518"/>
      <c r="H2121" s="518"/>
      <c r="I2121" s="518"/>
      <c r="L2121" s="121"/>
      <c r="M2121" s="121"/>
      <c r="N2121" s="121"/>
      <c r="O2121" s="121"/>
      <c r="P2121" s="121"/>
      <c r="Q2121" s="121"/>
      <c r="R2121" s="121"/>
      <c r="S2121" s="121"/>
      <c r="T2121" s="121"/>
      <c r="U2121" s="121"/>
      <c r="V2121" s="121"/>
      <c r="W2121" s="121"/>
      <c r="X2121" s="121"/>
      <c r="Y2121" s="121"/>
      <c r="Z2121" s="121"/>
      <c r="AA2121" s="121"/>
      <c r="AB2121" s="121"/>
      <c r="AC2121" s="121"/>
      <c r="AD2121" s="121"/>
    </row>
    <row r="2122" spans="5:30" ht="15">
      <c r="E2122" s="517" t="s">
        <v>668</v>
      </c>
      <c r="F2122" s="518">
        <f t="shared" si="51"/>
        <v>0</v>
      </c>
      <c r="G2122" s="518"/>
      <c r="H2122" s="518"/>
      <c r="I2122" s="518"/>
      <c r="L2122" s="121"/>
      <c r="M2122" s="121"/>
      <c r="N2122" s="121"/>
      <c r="O2122" s="121"/>
      <c r="P2122" s="121"/>
      <c r="Q2122" s="121"/>
      <c r="R2122" s="121"/>
      <c r="S2122" s="121"/>
      <c r="T2122" s="121"/>
      <c r="U2122" s="121"/>
      <c r="V2122" s="121"/>
      <c r="W2122" s="121"/>
      <c r="X2122" s="121"/>
      <c r="Y2122" s="121"/>
      <c r="Z2122" s="121"/>
      <c r="AA2122" s="121"/>
      <c r="AB2122" s="121"/>
      <c r="AC2122" s="121"/>
      <c r="AD2122" s="121"/>
    </row>
    <row r="2123" spans="5:30" ht="15">
      <c r="E2123" s="34" t="s">
        <v>345</v>
      </c>
      <c r="F2123" s="518">
        <f t="shared" si="51"/>
        <v>0</v>
      </c>
      <c r="G2123" s="518"/>
      <c r="H2123" s="518"/>
      <c r="I2123" s="518"/>
      <c r="L2123" s="121"/>
      <c r="M2123" s="121"/>
      <c r="N2123" s="121"/>
      <c r="O2123" s="121"/>
      <c r="P2123" s="121"/>
      <c r="Q2123" s="121"/>
      <c r="R2123" s="121"/>
      <c r="S2123" s="121"/>
      <c r="T2123" s="121"/>
      <c r="U2123" s="121"/>
      <c r="V2123" s="121"/>
      <c r="W2123" s="121"/>
      <c r="X2123" s="121"/>
      <c r="Y2123" s="121"/>
      <c r="Z2123" s="121"/>
      <c r="AA2123" s="121"/>
      <c r="AB2123" s="121"/>
      <c r="AC2123" s="121"/>
      <c r="AD2123" s="121"/>
    </row>
    <row r="2124" spans="2:30" ht="15">
      <c r="B2124" s="514"/>
      <c r="C2124" s="509" t="s">
        <v>239</v>
      </c>
      <c r="L2124" s="121"/>
      <c r="M2124" s="121"/>
      <c r="N2124" s="121"/>
      <c r="O2124" s="121"/>
      <c r="P2124" s="121"/>
      <c r="Q2124" s="121"/>
      <c r="R2124" s="121"/>
      <c r="S2124" s="121"/>
      <c r="T2124" s="121"/>
      <c r="U2124" s="121"/>
      <c r="V2124" s="121"/>
      <c r="W2124" s="121"/>
      <c r="X2124" s="121"/>
      <c r="Y2124" s="121"/>
      <c r="Z2124" s="121"/>
      <c r="AA2124" s="121"/>
      <c r="AB2124" s="121"/>
      <c r="AC2124" s="121"/>
      <c r="AD2124" s="121"/>
    </row>
    <row r="2125" spans="5:30" ht="15">
      <c r="E2125" s="1" t="s">
        <v>241</v>
      </c>
      <c r="F2125" s="1">
        <f>SUM(Input!I560:I570)</f>
        <v>0</v>
      </c>
      <c r="L2125" s="121"/>
      <c r="M2125" s="121"/>
      <c r="N2125" s="121"/>
      <c r="O2125" s="121"/>
      <c r="P2125" s="121"/>
      <c r="Q2125" s="121"/>
      <c r="R2125" s="121"/>
      <c r="S2125" s="121"/>
      <c r="T2125" s="121"/>
      <c r="U2125" s="121"/>
      <c r="V2125" s="121"/>
      <c r="W2125" s="121"/>
      <c r="X2125" s="121"/>
      <c r="Y2125" s="121"/>
      <c r="Z2125" s="121"/>
      <c r="AA2125" s="121"/>
      <c r="AB2125" s="121"/>
      <c r="AC2125" s="121"/>
      <c r="AD2125" s="121"/>
    </row>
    <row r="2126" spans="5:30" ht="15">
      <c r="E2126" s="1" t="s">
        <v>792</v>
      </c>
      <c r="F2126" s="1">
        <f>SUM(Input!I587:I597)</f>
        <v>0</v>
      </c>
      <c r="L2126" s="121"/>
      <c r="M2126" s="121"/>
      <c r="N2126" s="121"/>
      <c r="O2126" s="121"/>
      <c r="P2126" s="121"/>
      <c r="Q2126" s="121"/>
      <c r="R2126" s="121"/>
      <c r="S2126" s="121"/>
      <c r="T2126" s="121"/>
      <c r="U2126" s="121"/>
      <c r="V2126" s="121"/>
      <c r="W2126" s="121"/>
      <c r="X2126" s="121"/>
      <c r="Y2126" s="121"/>
      <c r="Z2126" s="121"/>
      <c r="AA2126" s="121"/>
      <c r="AB2126" s="121"/>
      <c r="AC2126" s="121"/>
      <c r="AD2126" s="121"/>
    </row>
    <row r="2127" spans="4:30" ht="15">
      <c r="D2127" s="1" t="s">
        <v>775</v>
      </c>
      <c r="F2127" s="1">
        <f>SUM(F2125:F2126)</f>
        <v>0</v>
      </c>
      <c r="L2127" s="121"/>
      <c r="M2127" s="121"/>
      <c r="N2127" s="121"/>
      <c r="O2127" s="121"/>
      <c r="P2127" s="121"/>
      <c r="Q2127" s="121"/>
      <c r="R2127" s="121"/>
      <c r="S2127" s="121"/>
      <c r="T2127" s="121"/>
      <c r="U2127" s="121"/>
      <c r="V2127" s="121"/>
      <c r="W2127" s="121"/>
      <c r="X2127" s="121"/>
      <c r="Y2127" s="121"/>
      <c r="Z2127" s="121"/>
      <c r="AA2127" s="121"/>
      <c r="AB2127" s="121"/>
      <c r="AC2127" s="121"/>
      <c r="AD2127" s="121"/>
    </row>
    <row r="2128" spans="4:30" ht="15">
      <c r="D2128" s="1" t="s">
        <v>319</v>
      </c>
      <c r="F2128" s="554" t="e">
        <f>F2127/SUM(F2096:F2101)</f>
        <v>#DIV/0!</v>
      </c>
      <c r="L2128" s="121"/>
      <c r="M2128" s="121"/>
      <c r="N2128" s="121"/>
      <c r="O2128" s="121"/>
      <c r="P2128" s="121"/>
      <c r="Q2128" s="121"/>
      <c r="R2128" s="121"/>
      <c r="S2128" s="121"/>
      <c r="T2128" s="121"/>
      <c r="U2128" s="121"/>
      <c r="V2128" s="121"/>
      <c r="W2128" s="121"/>
      <c r="X2128" s="121"/>
      <c r="Y2128" s="121"/>
      <c r="Z2128" s="121"/>
      <c r="AA2128" s="121"/>
      <c r="AB2128" s="121"/>
      <c r="AC2128" s="121"/>
      <c r="AD2128" s="121"/>
    </row>
    <row r="2129" spans="2:30" ht="15">
      <c r="B2129" s="514"/>
      <c r="C2129" s="509" t="s">
        <v>300</v>
      </c>
      <c r="L2129" s="121"/>
      <c r="M2129" s="121"/>
      <c r="N2129" s="121"/>
      <c r="O2129" s="121"/>
      <c r="P2129" s="121"/>
      <c r="Q2129" s="121"/>
      <c r="R2129" s="121"/>
      <c r="S2129" s="121"/>
      <c r="T2129" s="121"/>
      <c r="U2129" s="121"/>
      <c r="V2129" s="121"/>
      <c r="W2129" s="121"/>
      <c r="X2129" s="121"/>
      <c r="Y2129" s="121"/>
      <c r="Z2129" s="121"/>
      <c r="AA2129" s="121"/>
      <c r="AB2129" s="121"/>
      <c r="AC2129" s="121"/>
      <c r="AD2129" s="121"/>
    </row>
    <row r="2130" spans="5:30" ht="15">
      <c r="E2130" s="1" t="s">
        <v>681</v>
      </c>
      <c r="F2130" s="1">
        <f>SUM(Input!L560:L570)</f>
        <v>0</v>
      </c>
      <c r="L2130" s="121"/>
      <c r="M2130" s="121"/>
      <c r="N2130" s="121"/>
      <c r="O2130" s="121"/>
      <c r="P2130" s="121"/>
      <c r="Q2130" s="121"/>
      <c r="R2130" s="121"/>
      <c r="S2130" s="121"/>
      <c r="T2130" s="121"/>
      <c r="U2130" s="121"/>
      <c r="V2130" s="121"/>
      <c r="W2130" s="121"/>
      <c r="X2130" s="121"/>
      <c r="Y2130" s="121"/>
      <c r="Z2130" s="121"/>
      <c r="AA2130" s="121"/>
      <c r="AB2130" s="121"/>
      <c r="AC2130" s="121"/>
      <c r="AD2130" s="121"/>
    </row>
    <row r="2131" spans="5:30" ht="15">
      <c r="E2131" s="1" t="s">
        <v>792</v>
      </c>
      <c r="F2131" s="1">
        <f>SUM(Input!L587:L597)</f>
        <v>0</v>
      </c>
      <c r="L2131" s="121"/>
      <c r="M2131" s="121"/>
      <c r="N2131" s="121"/>
      <c r="O2131" s="121"/>
      <c r="P2131" s="121"/>
      <c r="Q2131" s="121"/>
      <c r="R2131" s="121"/>
      <c r="S2131" s="121"/>
      <c r="T2131" s="121"/>
      <c r="U2131" s="121"/>
      <c r="V2131" s="121"/>
      <c r="W2131" s="121"/>
      <c r="X2131" s="121"/>
      <c r="Y2131" s="121"/>
      <c r="Z2131" s="121"/>
      <c r="AA2131" s="121"/>
      <c r="AB2131" s="121"/>
      <c r="AC2131" s="121"/>
      <c r="AD2131" s="121"/>
    </row>
    <row r="2132" spans="4:30" ht="15">
      <c r="D2132" s="1" t="s">
        <v>776</v>
      </c>
      <c r="F2132" s="1">
        <f>SUM(F2130:F2131)</f>
        <v>0</v>
      </c>
      <c r="L2132" s="121"/>
      <c r="M2132" s="121"/>
      <c r="N2132" s="121"/>
      <c r="O2132" s="121"/>
      <c r="P2132" s="121"/>
      <c r="Q2132" s="121"/>
      <c r="R2132" s="121"/>
      <c r="S2132" s="121"/>
      <c r="T2132" s="121"/>
      <c r="U2132" s="121"/>
      <c r="V2132" s="121"/>
      <c r="W2132" s="121"/>
      <c r="X2132" s="121"/>
      <c r="Y2132" s="121"/>
      <c r="Z2132" s="121"/>
      <c r="AA2132" s="121"/>
      <c r="AB2132" s="121"/>
      <c r="AC2132" s="121"/>
      <c r="AD2132" s="121"/>
    </row>
    <row r="2133" spans="4:30" ht="15">
      <c r="D2133" s="1" t="s">
        <v>189</v>
      </c>
      <c r="F2133" s="554" t="e">
        <f>F2132/SUM(F2096:F2101)</f>
        <v>#DIV/0!</v>
      </c>
      <c r="L2133" s="121"/>
      <c r="M2133" s="121"/>
      <c r="N2133" s="121"/>
      <c r="O2133" s="121"/>
      <c r="P2133" s="121"/>
      <c r="Q2133" s="121"/>
      <c r="R2133" s="121"/>
      <c r="S2133" s="121"/>
      <c r="T2133" s="121"/>
      <c r="U2133" s="121"/>
      <c r="V2133" s="121"/>
      <c r="W2133" s="121"/>
      <c r="X2133" s="121"/>
      <c r="Y2133" s="121"/>
      <c r="Z2133" s="121"/>
      <c r="AA2133" s="121"/>
      <c r="AB2133" s="121"/>
      <c r="AC2133" s="121"/>
      <c r="AD2133" s="121"/>
    </row>
    <row r="2134" spans="3:30" ht="15">
      <c r="C2134" s="509" t="s">
        <v>111</v>
      </c>
      <c r="E2134" s="34"/>
      <c r="L2134" s="121"/>
      <c r="M2134" s="121"/>
      <c r="N2134" s="121"/>
      <c r="O2134" s="121"/>
      <c r="P2134" s="121"/>
      <c r="Q2134" s="121"/>
      <c r="R2134" s="121"/>
      <c r="S2134" s="121"/>
      <c r="T2134" s="121"/>
      <c r="U2134" s="121"/>
      <c r="V2134" s="121"/>
      <c r="W2134" s="121"/>
      <c r="X2134" s="121"/>
      <c r="Y2134" s="121"/>
      <c r="Z2134" s="121"/>
      <c r="AA2134" s="121"/>
      <c r="AB2134" s="121"/>
      <c r="AC2134" s="121"/>
      <c r="AD2134" s="121"/>
    </row>
    <row r="2135" spans="4:30" ht="15">
      <c r="D2135" s="1" t="s">
        <v>681</v>
      </c>
      <c r="E2135" s="34"/>
      <c r="F2135" s="515" t="e">
        <f>Input!C576/Input!C575-1</f>
        <v>#DIV/0!</v>
      </c>
      <c r="G2135" s="515"/>
      <c r="H2135" s="515"/>
      <c r="I2135" s="515"/>
      <c r="L2135" s="121"/>
      <c r="M2135" s="121"/>
      <c r="N2135" s="121"/>
      <c r="O2135" s="121"/>
      <c r="P2135" s="121"/>
      <c r="Q2135" s="121"/>
      <c r="R2135" s="121"/>
      <c r="S2135" s="121"/>
      <c r="T2135" s="121"/>
      <c r="U2135" s="121"/>
      <c r="V2135" s="121"/>
      <c r="W2135" s="121"/>
      <c r="X2135" s="121"/>
      <c r="Y2135" s="121"/>
      <c r="Z2135" s="121"/>
      <c r="AA2135" s="121"/>
      <c r="AB2135" s="121"/>
      <c r="AC2135" s="121"/>
      <c r="AD2135" s="121"/>
    </row>
    <row r="2136" spans="4:30" ht="15">
      <c r="D2136" s="1" t="s">
        <v>792</v>
      </c>
      <c r="E2136" s="34"/>
      <c r="F2136" s="515" t="e">
        <f>Input!C603/Input!C602-1</f>
        <v>#DIV/0!</v>
      </c>
      <c r="G2136" s="515"/>
      <c r="H2136" s="515"/>
      <c r="I2136" s="515"/>
      <c r="L2136" s="121"/>
      <c r="M2136" s="121"/>
      <c r="N2136" s="121"/>
      <c r="O2136" s="121"/>
      <c r="P2136" s="121"/>
      <c r="Q2136" s="121"/>
      <c r="R2136" s="121"/>
      <c r="S2136" s="121"/>
      <c r="T2136" s="121"/>
      <c r="U2136" s="121"/>
      <c r="V2136" s="121"/>
      <c r="W2136" s="121"/>
      <c r="X2136" s="121"/>
      <c r="Y2136" s="121"/>
      <c r="Z2136" s="121"/>
      <c r="AA2136" s="121"/>
      <c r="AB2136" s="121"/>
      <c r="AC2136" s="121"/>
      <c r="AD2136" s="121"/>
    </row>
    <row r="2137" spans="4:30" ht="15">
      <c r="D2137" s="1" t="s">
        <v>518</v>
      </c>
      <c r="E2137" s="34"/>
      <c r="F2137" s="515" t="e">
        <f>(Input!C576+Input!C603)/(Input!C575+Input!C602)-1</f>
        <v>#DIV/0!</v>
      </c>
      <c r="G2137" s="515"/>
      <c r="H2137" s="515"/>
      <c r="I2137" s="515"/>
      <c r="L2137" s="121"/>
      <c r="M2137" s="121"/>
      <c r="N2137" s="121"/>
      <c r="O2137" s="121"/>
      <c r="P2137" s="121"/>
      <c r="Q2137" s="121"/>
      <c r="R2137" s="121"/>
      <c r="S2137" s="121"/>
      <c r="T2137" s="121"/>
      <c r="U2137" s="121"/>
      <c r="V2137" s="121"/>
      <c r="W2137" s="121"/>
      <c r="X2137" s="121"/>
      <c r="Y2137" s="121"/>
      <c r="Z2137" s="121"/>
      <c r="AA2137" s="121"/>
      <c r="AB2137" s="121"/>
      <c r="AC2137" s="121"/>
      <c r="AD2137" s="121"/>
    </row>
    <row r="2138" spans="5:30" ht="15">
      <c r="E2138" s="34"/>
      <c r="F2138" s="515"/>
      <c r="G2138" s="515"/>
      <c r="H2138" s="515"/>
      <c r="I2138" s="515"/>
      <c r="L2138" s="121"/>
      <c r="M2138" s="121"/>
      <c r="N2138" s="121"/>
      <c r="O2138" s="121"/>
      <c r="P2138" s="121"/>
      <c r="Q2138" s="121"/>
      <c r="R2138" s="121"/>
      <c r="S2138" s="121"/>
      <c r="T2138" s="121"/>
      <c r="U2138" s="121"/>
      <c r="V2138" s="121"/>
      <c r="W2138" s="121"/>
      <c r="X2138" s="121"/>
      <c r="Y2138" s="121"/>
      <c r="Z2138" s="121"/>
      <c r="AA2138" s="121"/>
      <c r="AB2138" s="121"/>
      <c r="AC2138" s="121"/>
      <c r="AD2138" s="121"/>
    </row>
    <row r="2139" spans="1:30" ht="15">
      <c r="A2139" s="580"/>
      <c r="B2139" s="581" t="s">
        <v>754</v>
      </c>
      <c r="C2139" s="580"/>
      <c r="D2139" s="580"/>
      <c r="E2139" s="582"/>
      <c r="F2139" s="583"/>
      <c r="G2139" s="583"/>
      <c r="H2139" s="583"/>
      <c r="I2139" s="583"/>
      <c r="J2139" s="580"/>
      <c r="K2139" s="580"/>
      <c r="L2139" s="121"/>
      <c r="M2139" s="121"/>
      <c r="N2139" s="121"/>
      <c r="O2139" s="121"/>
      <c r="P2139" s="121"/>
      <c r="Q2139" s="121"/>
      <c r="R2139" s="121"/>
      <c r="S2139" s="121"/>
      <c r="T2139" s="121"/>
      <c r="U2139" s="121"/>
      <c r="V2139" s="121"/>
      <c r="W2139" s="121"/>
      <c r="X2139" s="121"/>
      <c r="Y2139" s="121"/>
      <c r="Z2139" s="121"/>
      <c r="AA2139" s="121"/>
      <c r="AB2139" s="121"/>
      <c r="AC2139" s="121"/>
      <c r="AD2139" s="121"/>
    </row>
    <row r="2140" spans="3:30" ht="15">
      <c r="C2140" s="509" t="s">
        <v>422</v>
      </c>
      <c r="E2140" s="34"/>
      <c r="F2140" s="515"/>
      <c r="G2140" s="515"/>
      <c r="H2140" s="515"/>
      <c r="I2140" s="515"/>
      <c r="L2140" s="121"/>
      <c r="M2140" s="121"/>
      <c r="N2140" s="121"/>
      <c r="O2140" s="121"/>
      <c r="P2140" s="121"/>
      <c r="Q2140" s="121"/>
      <c r="R2140" s="121"/>
      <c r="S2140" s="121"/>
      <c r="T2140" s="121"/>
      <c r="U2140" s="121"/>
      <c r="V2140" s="121"/>
      <c r="W2140" s="121"/>
      <c r="X2140" s="121"/>
      <c r="Y2140" s="121"/>
      <c r="Z2140" s="121"/>
      <c r="AA2140" s="121"/>
      <c r="AB2140" s="121"/>
      <c r="AC2140" s="121"/>
      <c r="AD2140" s="121"/>
    </row>
    <row r="2141" spans="5:30" ht="15">
      <c r="E2141" s="517">
        <v>1</v>
      </c>
      <c r="F2141" s="557">
        <f>Input!E611</f>
        <v>0</v>
      </c>
      <c r="G2141" s="515"/>
      <c r="H2141" s="515"/>
      <c r="I2141" s="515"/>
      <c r="L2141" s="121"/>
      <c r="M2141" s="121"/>
      <c r="N2141" s="121"/>
      <c r="O2141" s="121"/>
      <c r="P2141" s="121"/>
      <c r="Q2141" s="121"/>
      <c r="R2141" s="121"/>
      <c r="S2141" s="121"/>
      <c r="T2141" s="121"/>
      <c r="U2141" s="121"/>
      <c r="V2141" s="121"/>
      <c r="W2141" s="121"/>
      <c r="X2141" s="121"/>
      <c r="Y2141" s="121"/>
      <c r="Z2141" s="121"/>
      <c r="AA2141" s="121"/>
      <c r="AB2141" s="121"/>
      <c r="AC2141" s="121"/>
      <c r="AD2141" s="121"/>
    </row>
    <row r="2142" spans="5:30" ht="15">
      <c r="E2142" s="517">
        <v>1.5</v>
      </c>
      <c r="F2142" s="557">
        <f>Input!E612</f>
        <v>0</v>
      </c>
      <c r="G2142" s="515"/>
      <c r="H2142" s="515"/>
      <c r="I2142" s="515"/>
      <c r="L2142" s="121"/>
      <c r="M2142" s="121"/>
      <c r="N2142" s="121"/>
      <c r="O2142" s="121"/>
      <c r="P2142" s="121"/>
      <c r="Q2142" s="121"/>
      <c r="R2142" s="121"/>
      <c r="S2142" s="121"/>
      <c r="T2142" s="121"/>
      <c r="U2142" s="121"/>
      <c r="V2142" s="121"/>
      <c r="W2142" s="121"/>
      <c r="X2142" s="121"/>
      <c r="Y2142" s="121"/>
      <c r="Z2142" s="121"/>
      <c r="AA2142" s="121"/>
      <c r="AB2142" s="121"/>
      <c r="AC2142" s="121"/>
      <c r="AD2142" s="121"/>
    </row>
    <row r="2143" spans="3:30" ht="15">
      <c r="C2143" s="509" t="s">
        <v>423</v>
      </c>
      <c r="E2143" s="34"/>
      <c r="F2143" s="515"/>
      <c r="G2143" s="515"/>
      <c r="H2143" s="515"/>
      <c r="I2143" s="515"/>
      <c r="L2143" s="121"/>
      <c r="M2143" s="121"/>
      <c r="N2143" s="121"/>
      <c r="O2143" s="121"/>
      <c r="P2143" s="121"/>
      <c r="Q2143" s="121"/>
      <c r="R2143" s="121"/>
      <c r="S2143" s="121"/>
      <c r="T2143" s="121"/>
      <c r="U2143" s="121"/>
      <c r="V2143" s="121"/>
      <c r="W2143" s="121"/>
      <c r="X2143" s="121"/>
      <c r="Y2143" s="121"/>
      <c r="Z2143" s="121"/>
      <c r="AA2143" s="121"/>
      <c r="AB2143" s="121"/>
      <c r="AC2143" s="121"/>
      <c r="AD2143" s="121"/>
    </row>
    <row r="2144" spans="3:30" ht="15">
      <c r="C2144" s="509"/>
      <c r="E2144" s="517">
        <v>1</v>
      </c>
      <c r="F2144" s="558">
        <f>SUM(Input!G611,Input!J611,Input!M611)</f>
        <v>0</v>
      </c>
      <c r="G2144" s="515"/>
      <c r="H2144" s="515"/>
      <c r="I2144" s="515"/>
      <c r="L2144" s="121"/>
      <c r="M2144" s="121"/>
      <c r="N2144" s="121"/>
      <c r="O2144" s="121"/>
      <c r="P2144" s="121"/>
      <c r="Q2144" s="121"/>
      <c r="R2144" s="121"/>
      <c r="S2144" s="121"/>
      <c r="T2144" s="121"/>
      <c r="U2144" s="121"/>
      <c r="V2144" s="121"/>
      <c r="W2144" s="121"/>
      <c r="X2144" s="121"/>
      <c r="Y2144" s="121"/>
      <c r="Z2144" s="121"/>
      <c r="AA2144" s="121"/>
      <c r="AB2144" s="121"/>
      <c r="AC2144" s="121"/>
      <c r="AD2144" s="121"/>
    </row>
    <row r="2145" spans="3:30" ht="15">
      <c r="C2145" s="509"/>
      <c r="E2145" s="517">
        <v>1.5</v>
      </c>
      <c r="F2145" s="558">
        <f>SUM(Input!G612,Input!J612,Input!M612)</f>
        <v>0</v>
      </c>
      <c r="G2145" s="515"/>
      <c r="H2145" s="515"/>
      <c r="I2145" s="515"/>
      <c r="L2145" s="121"/>
      <c r="M2145" s="121"/>
      <c r="N2145" s="121"/>
      <c r="O2145" s="121"/>
      <c r="P2145" s="121"/>
      <c r="Q2145" s="121"/>
      <c r="R2145" s="121"/>
      <c r="S2145" s="121"/>
      <c r="T2145" s="121"/>
      <c r="U2145" s="121"/>
      <c r="V2145" s="121"/>
      <c r="W2145" s="121"/>
      <c r="X2145" s="121"/>
      <c r="Y2145" s="121"/>
      <c r="Z2145" s="121"/>
      <c r="AA2145" s="121"/>
      <c r="AB2145" s="121"/>
      <c r="AC2145" s="121"/>
      <c r="AD2145" s="121"/>
    </row>
    <row r="2146" spans="3:30" ht="15">
      <c r="C2146" s="509" t="s">
        <v>111</v>
      </c>
      <c r="E2146" s="34"/>
      <c r="L2146" s="121"/>
      <c r="M2146" s="121"/>
      <c r="N2146" s="121"/>
      <c r="O2146" s="121"/>
      <c r="P2146" s="121"/>
      <c r="Q2146" s="121"/>
      <c r="R2146" s="121"/>
      <c r="S2146" s="121"/>
      <c r="T2146" s="121"/>
      <c r="U2146" s="121"/>
      <c r="V2146" s="121"/>
      <c r="W2146" s="121"/>
      <c r="X2146" s="121"/>
      <c r="Y2146" s="121"/>
      <c r="Z2146" s="121"/>
      <c r="AA2146" s="121"/>
      <c r="AB2146" s="121"/>
      <c r="AC2146" s="121"/>
      <c r="AD2146" s="121"/>
    </row>
    <row r="2147" spans="3:30" ht="15">
      <c r="C2147" s="514"/>
      <c r="E2147" s="517" t="s">
        <v>754</v>
      </c>
      <c r="F2147" s="558" t="e">
        <f>Input!C619/Input!C618-1</f>
        <v>#DIV/0!</v>
      </c>
      <c r="G2147" s="515"/>
      <c r="H2147" s="515"/>
      <c r="I2147" s="515"/>
      <c r="L2147" s="121"/>
      <c r="M2147" s="121"/>
      <c r="N2147" s="121"/>
      <c r="O2147" s="121"/>
      <c r="P2147" s="121"/>
      <c r="Q2147" s="121"/>
      <c r="R2147" s="121"/>
      <c r="S2147" s="121"/>
      <c r="T2147" s="121"/>
      <c r="U2147" s="121"/>
      <c r="V2147" s="121"/>
      <c r="W2147" s="121"/>
      <c r="X2147" s="121"/>
      <c r="Y2147" s="121"/>
      <c r="Z2147" s="121"/>
      <c r="AA2147" s="121"/>
      <c r="AB2147" s="121"/>
      <c r="AC2147" s="121"/>
      <c r="AD2147" s="121"/>
    </row>
    <row r="2148" spans="3:30" ht="15">
      <c r="C2148" s="514"/>
      <c r="E2148" s="517"/>
      <c r="F2148" s="558"/>
      <c r="G2148" s="515"/>
      <c r="H2148" s="515"/>
      <c r="I2148" s="515"/>
      <c r="L2148" s="121"/>
      <c r="M2148" s="121"/>
      <c r="N2148" s="121"/>
      <c r="O2148" s="121"/>
      <c r="P2148" s="121"/>
      <c r="Q2148" s="121"/>
      <c r="R2148" s="121"/>
      <c r="S2148" s="121"/>
      <c r="T2148" s="121"/>
      <c r="U2148" s="121"/>
      <c r="V2148" s="121"/>
      <c r="W2148" s="121"/>
      <c r="X2148" s="121"/>
      <c r="Y2148" s="121"/>
      <c r="Z2148" s="121"/>
      <c r="AA2148" s="121"/>
      <c r="AB2148" s="121"/>
      <c r="AC2148" s="121"/>
      <c r="AD2148" s="121"/>
    </row>
    <row r="2149" spans="1:30" ht="15">
      <c r="A2149" s="584"/>
      <c r="B2149" s="585" t="s">
        <v>692</v>
      </c>
      <c r="C2149" s="585"/>
      <c r="D2149" s="584"/>
      <c r="E2149" s="586"/>
      <c r="F2149" s="587"/>
      <c r="G2149" s="588"/>
      <c r="H2149" s="588"/>
      <c r="I2149" s="588"/>
      <c r="J2149" s="584"/>
      <c r="K2149" s="584"/>
      <c r="L2149" s="121"/>
      <c r="M2149" s="121"/>
      <c r="N2149" s="121"/>
      <c r="O2149" s="121"/>
      <c r="P2149" s="121"/>
      <c r="Q2149" s="121"/>
      <c r="R2149" s="121"/>
      <c r="S2149" s="121"/>
      <c r="T2149" s="121"/>
      <c r="U2149" s="121"/>
      <c r="V2149" s="121"/>
      <c r="W2149" s="121"/>
      <c r="X2149" s="121"/>
      <c r="Y2149" s="121"/>
      <c r="Z2149" s="121"/>
      <c r="AA2149" s="121"/>
      <c r="AB2149" s="121"/>
      <c r="AC2149" s="121"/>
      <c r="AD2149" s="121"/>
    </row>
    <row r="2150" spans="3:30" ht="15">
      <c r="C2150" s="509" t="s">
        <v>424</v>
      </c>
      <c r="L2150" s="121"/>
      <c r="M2150" s="121"/>
      <c r="N2150" s="121"/>
      <c r="O2150" s="121"/>
      <c r="P2150" s="121"/>
      <c r="Q2150" s="121"/>
      <c r="R2150" s="121"/>
      <c r="S2150" s="121"/>
      <c r="T2150" s="121"/>
      <c r="U2150" s="121"/>
      <c r="V2150" s="121"/>
      <c r="W2150" s="121"/>
      <c r="X2150" s="121"/>
      <c r="Y2150" s="121"/>
      <c r="Z2150" s="121"/>
      <c r="AA2150" s="121"/>
      <c r="AB2150" s="121"/>
      <c r="AC2150" s="121"/>
      <c r="AD2150" s="121"/>
    </row>
    <row r="2151" spans="4:30" ht="15">
      <c r="D2151" s="1" t="s">
        <v>425</v>
      </c>
      <c r="L2151" s="121"/>
      <c r="M2151" s="121"/>
      <c r="N2151" s="121"/>
      <c r="O2151" s="121"/>
      <c r="P2151" s="121"/>
      <c r="Q2151" s="121"/>
      <c r="R2151" s="121"/>
      <c r="S2151" s="121"/>
      <c r="T2151" s="121"/>
      <c r="U2151" s="121"/>
      <c r="V2151" s="121"/>
      <c r="W2151" s="121"/>
      <c r="X2151" s="121"/>
      <c r="Y2151" s="121"/>
      <c r="Z2151" s="121"/>
      <c r="AA2151" s="121"/>
      <c r="AB2151" s="121"/>
      <c r="AC2151" s="121"/>
      <c r="AD2151" s="121"/>
    </row>
    <row r="2152" spans="5:30" ht="15">
      <c r="E2152" s="517" t="s">
        <v>344</v>
      </c>
      <c r="F2152" s="513">
        <f>Input!E629</f>
        <v>0</v>
      </c>
      <c r="G2152" s="513"/>
      <c r="H2152" s="513"/>
      <c r="I2152" s="513"/>
      <c r="J2152" s="513"/>
      <c r="L2152" s="121"/>
      <c r="M2152" s="121"/>
      <c r="N2152" s="121"/>
      <c r="O2152" s="121"/>
      <c r="P2152" s="121"/>
      <c r="Q2152" s="121"/>
      <c r="R2152" s="121"/>
      <c r="S2152" s="121"/>
      <c r="T2152" s="121"/>
      <c r="U2152" s="121"/>
      <c r="V2152" s="121"/>
      <c r="W2152" s="121"/>
      <c r="X2152" s="121"/>
      <c r="Y2152" s="121"/>
      <c r="Z2152" s="121"/>
      <c r="AA2152" s="121"/>
      <c r="AB2152" s="121"/>
      <c r="AC2152" s="121"/>
      <c r="AD2152" s="121"/>
    </row>
    <row r="2153" spans="5:30" ht="15">
      <c r="E2153" s="517">
        <v>0.5</v>
      </c>
      <c r="F2153" s="513">
        <f>Input!E630</f>
        <v>0</v>
      </c>
      <c r="G2153" s="513"/>
      <c r="H2153" s="513"/>
      <c r="I2153" s="513"/>
      <c r="J2153" s="513"/>
      <c r="L2153" s="121"/>
      <c r="M2153" s="121"/>
      <c r="N2153" s="121"/>
      <c r="O2153" s="121"/>
      <c r="P2153" s="121"/>
      <c r="Q2153" s="121"/>
      <c r="R2153" s="121"/>
      <c r="S2153" s="121"/>
      <c r="T2153" s="121"/>
      <c r="U2153" s="121"/>
      <c r="V2153" s="121"/>
      <c r="W2153" s="121"/>
      <c r="X2153" s="121"/>
      <c r="Y2153" s="121"/>
      <c r="Z2153" s="121"/>
      <c r="AA2153" s="121"/>
      <c r="AB2153" s="121"/>
      <c r="AC2153" s="121"/>
      <c r="AD2153" s="121"/>
    </row>
    <row r="2154" spans="5:30" ht="15">
      <c r="E2154" s="517" t="s">
        <v>214</v>
      </c>
      <c r="F2154" s="513">
        <f>Input!E631</f>
        <v>0</v>
      </c>
      <c r="G2154" s="513"/>
      <c r="H2154" s="513"/>
      <c r="I2154" s="513"/>
      <c r="J2154" s="513"/>
      <c r="L2154" s="121"/>
      <c r="M2154" s="121"/>
      <c r="N2154" s="121"/>
      <c r="O2154" s="121"/>
      <c r="P2154" s="121"/>
      <c r="Q2154" s="121"/>
      <c r="R2154" s="121"/>
      <c r="S2154" s="121"/>
      <c r="T2154" s="121"/>
      <c r="U2154" s="121"/>
      <c r="V2154" s="121"/>
      <c r="W2154" s="121"/>
      <c r="X2154" s="121"/>
      <c r="Y2154" s="121"/>
      <c r="Z2154" s="121"/>
      <c r="AA2154" s="121"/>
      <c r="AB2154" s="121"/>
      <c r="AC2154" s="121"/>
      <c r="AD2154" s="121"/>
    </row>
    <row r="2155" spans="5:30" ht="15">
      <c r="E2155" s="517" t="s">
        <v>680</v>
      </c>
      <c r="F2155" s="513">
        <f>Input!E633</f>
        <v>0</v>
      </c>
      <c r="G2155" s="513"/>
      <c r="H2155" s="513"/>
      <c r="I2155" s="513"/>
      <c r="J2155" s="513"/>
      <c r="L2155" s="121"/>
      <c r="M2155" s="121"/>
      <c r="N2155" s="121"/>
      <c r="O2155" s="121"/>
      <c r="P2155" s="121"/>
      <c r="Q2155" s="121"/>
      <c r="R2155" s="121"/>
      <c r="S2155" s="121"/>
      <c r="T2155" s="121"/>
      <c r="U2155" s="121"/>
      <c r="V2155" s="121"/>
      <c r="W2155" s="121"/>
      <c r="X2155" s="121"/>
      <c r="Y2155" s="121"/>
      <c r="Z2155" s="121"/>
      <c r="AA2155" s="121"/>
      <c r="AB2155" s="121"/>
      <c r="AC2155" s="121"/>
      <c r="AD2155" s="121"/>
    </row>
    <row r="2156" spans="5:30" ht="15">
      <c r="E2156" s="517" t="s">
        <v>668</v>
      </c>
      <c r="F2156" s="513">
        <f>Input!E632</f>
        <v>0</v>
      </c>
      <c r="G2156" s="513"/>
      <c r="H2156" s="513"/>
      <c r="I2156" s="513"/>
      <c r="J2156" s="513"/>
      <c r="L2156" s="121"/>
      <c r="M2156" s="121"/>
      <c r="N2156" s="121"/>
      <c r="O2156" s="121"/>
      <c r="P2156" s="121"/>
      <c r="Q2156" s="121"/>
      <c r="R2156" s="121"/>
      <c r="S2156" s="121"/>
      <c r="T2156" s="121"/>
      <c r="U2156" s="121"/>
      <c r="V2156" s="121"/>
      <c r="W2156" s="121"/>
      <c r="X2156" s="121"/>
      <c r="Y2156" s="121"/>
      <c r="Z2156" s="121"/>
      <c r="AA2156" s="121"/>
      <c r="AB2156" s="121"/>
      <c r="AC2156" s="121"/>
      <c r="AD2156" s="121"/>
    </row>
    <row r="2157" spans="5:30" ht="15">
      <c r="E2157" s="34" t="s">
        <v>345</v>
      </c>
      <c r="F2157" s="513">
        <f>Input!E634</f>
        <v>0</v>
      </c>
      <c r="G2157" s="513"/>
      <c r="H2157" s="513"/>
      <c r="I2157" s="513"/>
      <c r="J2157" s="513"/>
      <c r="L2157" s="121"/>
      <c r="M2157" s="121"/>
      <c r="N2157" s="121"/>
      <c r="O2157" s="121"/>
      <c r="P2157" s="121"/>
      <c r="Q2157" s="121"/>
      <c r="R2157" s="121"/>
      <c r="S2157" s="121"/>
      <c r="T2157" s="121"/>
      <c r="U2157" s="121"/>
      <c r="V2157" s="121"/>
      <c r="W2157" s="121"/>
      <c r="X2157" s="121"/>
      <c r="Y2157" s="121"/>
      <c r="Z2157" s="121"/>
      <c r="AA2157" s="121"/>
      <c r="AB2157" s="121"/>
      <c r="AC2157" s="121"/>
      <c r="AD2157" s="121"/>
    </row>
    <row r="2158" spans="3:30" ht="15">
      <c r="C2158" s="509" t="s">
        <v>426</v>
      </c>
      <c r="E2158" s="517"/>
      <c r="F2158" s="558"/>
      <c r="G2158" s="515"/>
      <c r="H2158" s="515"/>
      <c r="I2158" s="515"/>
      <c r="L2158" s="121"/>
      <c r="M2158" s="121"/>
      <c r="N2158" s="121"/>
      <c r="O2158" s="121"/>
      <c r="P2158" s="121"/>
      <c r="Q2158" s="121"/>
      <c r="R2158" s="121"/>
      <c r="S2158" s="121"/>
      <c r="T2158" s="121"/>
      <c r="U2158" s="121"/>
      <c r="V2158" s="121"/>
      <c r="W2158" s="121"/>
      <c r="X2158" s="121"/>
      <c r="Y2158" s="121"/>
      <c r="Z2158" s="121"/>
      <c r="AA2158" s="121"/>
      <c r="AB2158" s="121"/>
      <c r="AC2158" s="121"/>
      <c r="AD2158" s="121"/>
    </row>
    <row r="2159" spans="4:30" ht="15">
      <c r="D2159" s="1" t="s">
        <v>425</v>
      </c>
      <c r="L2159" s="121"/>
      <c r="M2159" s="121"/>
      <c r="N2159" s="121"/>
      <c r="O2159" s="121"/>
      <c r="P2159" s="121"/>
      <c r="Q2159" s="121"/>
      <c r="R2159" s="121"/>
      <c r="S2159" s="121"/>
      <c r="T2159" s="121"/>
      <c r="U2159" s="121"/>
      <c r="V2159" s="121"/>
      <c r="W2159" s="121"/>
      <c r="X2159" s="121"/>
      <c r="Y2159" s="121"/>
      <c r="Z2159" s="121"/>
      <c r="AA2159" s="121"/>
      <c r="AB2159" s="121"/>
      <c r="AC2159" s="121"/>
      <c r="AD2159" s="121"/>
    </row>
    <row r="2160" spans="5:30" ht="15">
      <c r="E2160" s="517" t="s">
        <v>344</v>
      </c>
      <c r="F2160" s="513">
        <f>SUM(Input!G629,Input!J627:J629,Input!M627:M629)</f>
        <v>0</v>
      </c>
      <c r="G2160" s="513"/>
      <c r="H2160" s="513"/>
      <c r="I2160" s="513"/>
      <c r="J2160" s="513"/>
      <c r="L2160" s="121"/>
      <c r="M2160" s="121"/>
      <c r="N2160" s="121"/>
      <c r="O2160" s="121"/>
      <c r="P2160" s="121"/>
      <c r="Q2160" s="121"/>
      <c r="R2160" s="121"/>
      <c r="S2160" s="121"/>
      <c r="T2160" s="121"/>
      <c r="U2160" s="121"/>
      <c r="V2160" s="121"/>
      <c r="W2160" s="121"/>
      <c r="X2160" s="121"/>
      <c r="Y2160" s="121"/>
      <c r="Z2160" s="121"/>
      <c r="AA2160" s="121"/>
      <c r="AB2160" s="121"/>
      <c r="AC2160" s="121"/>
      <c r="AD2160" s="121"/>
    </row>
    <row r="2161" spans="5:30" ht="15">
      <c r="E2161" s="517">
        <v>0.5</v>
      </c>
      <c r="F2161" s="513">
        <f>SUM(Input!E630,Input!J630,Input!M630)</f>
        <v>0</v>
      </c>
      <c r="G2161" s="513"/>
      <c r="H2161" s="513"/>
      <c r="I2161" s="513"/>
      <c r="J2161" s="513"/>
      <c r="L2161" s="121"/>
      <c r="M2161" s="121"/>
      <c r="N2161" s="121"/>
      <c r="O2161" s="121"/>
      <c r="P2161" s="121"/>
      <c r="Q2161" s="121"/>
      <c r="R2161" s="121"/>
      <c r="S2161" s="121"/>
      <c r="T2161" s="121"/>
      <c r="U2161" s="121"/>
      <c r="V2161" s="121"/>
      <c r="W2161" s="121"/>
      <c r="X2161" s="121"/>
      <c r="Y2161" s="121"/>
      <c r="Z2161" s="121"/>
      <c r="AA2161" s="121"/>
      <c r="AB2161" s="121"/>
      <c r="AC2161" s="121"/>
      <c r="AD2161" s="121"/>
    </row>
    <row r="2162" spans="5:30" ht="15">
      <c r="E2162" s="517" t="s">
        <v>214</v>
      </c>
      <c r="F2162" s="513">
        <f>SUM(Input!E631,Input!J631,Input!M631)</f>
        <v>0</v>
      </c>
      <c r="G2162" s="513"/>
      <c r="H2162" s="513"/>
      <c r="I2162" s="513"/>
      <c r="J2162" s="513"/>
      <c r="L2162" s="121"/>
      <c r="M2162" s="121"/>
      <c r="N2162" s="121"/>
      <c r="O2162" s="121"/>
      <c r="P2162" s="121"/>
      <c r="Q2162" s="121"/>
      <c r="R2162" s="121"/>
      <c r="S2162" s="121"/>
      <c r="T2162" s="121"/>
      <c r="U2162" s="121"/>
      <c r="V2162" s="121"/>
      <c r="W2162" s="121"/>
      <c r="X2162" s="121"/>
      <c r="Y2162" s="121"/>
      <c r="Z2162" s="121"/>
      <c r="AA2162" s="121"/>
      <c r="AB2162" s="121"/>
      <c r="AC2162" s="121"/>
      <c r="AD2162" s="121"/>
    </row>
    <row r="2163" spans="5:30" ht="15">
      <c r="E2163" s="517" t="s">
        <v>680</v>
      </c>
      <c r="F2163" s="513">
        <f>SUM(Input!E634,Input!J634,Input!M634)</f>
        <v>0</v>
      </c>
      <c r="G2163" s="513"/>
      <c r="H2163" s="513"/>
      <c r="I2163" s="513"/>
      <c r="J2163" s="513"/>
      <c r="L2163" s="121"/>
      <c r="M2163" s="121"/>
      <c r="N2163" s="121"/>
      <c r="O2163" s="121"/>
      <c r="P2163" s="121"/>
      <c r="Q2163" s="121"/>
      <c r="R2163" s="121"/>
      <c r="S2163" s="121"/>
      <c r="T2163" s="121"/>
      <c r="U2163" s="121"/>
      <c r="V2163" s="121"/>
      <c r="W2163" s="121"/>
      <c r="X2163" s="121"/>
      <c r="Y2163" s="121"/>
      <c r="Z2163" s="121"/>
      <c r="AA2163" s="121"/>
      <c r="AB2163" s="121"/>
      <c r="AC2163" s="121"/>
      <c r="AD2163" s="121"/>
    </row>
    <row r="2164" spans="5:30" ht="15">
      <c r="E2164" s="517" t="s">
        <v>668</v>
      </c>
      <c r="F2164" s="513">
        <f>SUM(Input!G632,Input!J632,Input!M632)</f>
        <v>0</v>
      </c>
      <c r="G2164" s="513"/>
      <c r="H2164" s="513"/>
      <c r="I2164" s="513"/>
      <c r="J2164" s="513"/>
      <c r="L2164" s="121"/>
      <c r="M2164" s="121"/>
      <c r="N2164" s="121"/>
      <c r="O2164" s="121"/>
      <c r="P2164" s="121"/>
      <c r="Q2164" s="121"/>
      <c r="R2164" s="121"/>
      <c r="S2164" s="121"/>
      <c r="T2164" s="121"/>
      <c r="U2164" s="121"/>
      <c r="V2164" s="121"/>
      <c r="W2164" s="121"/>
      <c r="X2164" s="121"/>
      <c r="Y2164" s="121"/>
      <c r="Z2164" s="121"/>
      <c r="AA2164" s="121"/>
      <c r="AB2164" s="121"/>
      <c r="AC2164" s="121"/>
      <c r="AD2164" s="121"/>
    </row>
    <row r="2165" spans="5:30" ht="15">
      <c r="E2165" s="34" t="s">
        <v>345</v>
      </c>
      <c r="F2165" s="513">
        <f>SUM(Input!G634,Input!J634,Input!M634)</f>
        <v>0</v>
      </c>
      <c r="G2165" s="513"/>
      <c r="H2165" s="513"/>
      <c r="I2165" s="513"/>
      <c r="J2165" s="513"/>
      <c r="L2165" s="121"/>
      <c r="M2165" s="121"/>
      <c r="N2165" s="121"/>
      <c r="O2165" s="121"/>
      <c r="P2165" s="121"/>
      <c r="Q2165" s="121"/>
      <c r="R2165" s="121"/>
      <c r="S2165" s="121"/>
      <c r="T2165" s="121"/>
      <c r="U2165" s="121"/>
      <c r="V2165" s="121"/>
      <c r="W2165" s="121"/>
      <c r="X2165" s="121"/>
      <c r="Y2165" s="121"/>
      <c r="Z2165" s="121"/>
      <c r="AA2165" s="121"/>
      <c r="AB2165" s="121"/>
      <c r="AC2165" s="121"/>
      <c r="AD2165" s="121"/>
    </row>
    <row r="2166" spans="3:30" ht="15">
      <c r="C2166" s="509" t="s">
        <v>111</v>
      </c>
      <c r="E2166" s="34"/>
      <c r="G2166" s="515"/>
      <c r="H2166" s="515"/>
      <c r="I2166" s="515"/>
      <c r="L2166" s="121"/>
      <c r="M2166" s="121"/>
      <c r="N2166" s="121"/>
      <c r="O2166" s="121"/>
      <c r="P2166" s="121"/>
      <c r="Q2166" s="121"/>
      <c r="R2166" s="121"/>
      <c r="S2166" s="121"/>
      <c r="T2166" s="121"/>
      <c r="U2166" s="121"/>
      <c r="V2166" s="121"/>
      <c r="W2166" s="121"/>
      <c r="X2166" s="121"/>
      <c r="Y2166" s="121"/>
      <c r="Z2166" s="121"/>
      <c r="AA2166" s="121"/>
      <c r="AB2166" s="121"/>
      <c r="AC2166" s="121"/>
      <c r="AD2166" s="121"/>
    </row>
    <row r="2167" spans="3:30" ht="15">
      <c r="C2167" s="509"/>
      <c r="E2167" s="517" t="s">
        <v>681</v>
      </c>
      <c r="F2167" s="558" t="e">
        <f>Input!C641/Input!C640-1</f>
        <v>#DIV/0!</v>
      </c>
      <c r="G2167" s="515"/>
      <c r="H2167" s="515"/>
      <c r="I2167" s="515"/>
      <c r="L2167" s="121"/>
      <c r="M2167" s="121"/>
      <c r="N2167" s="121"/>
      <c r="O2167" s="121"/>
      <c r="P2167" s="121"/>
      <c r="Q2167" s="121"/>
      <c r="R2167" s="121"/>
      <c r="S2167" s="121"/>
      <c r="T2167" s="121"/>
      <c r="U2167" s="121"/>
      <c r="V2167" s="121"/>
      <c r="W2167" s="121"/>
      <c r="X2167" s="121"/>
      <c r="Y2167" s="121"/>
      <c r="Z2167" s="121"/>
      <c r="AA2167" s="121"/>
      <c r="AB2167" s="121"/>
      <c r="AC2167" s="121"/>
      <c r="AD2167" s="121"/>
    </row>
    <row r="2168" spans="5:30" ht="15">
      <c r="E2168" s="34"/>
      <c r="F2168" s="515"/>
      <c r="G2168" s="515"/>
      <c r="H2168" s="515"/>
      <c r="I2168" s="515"/>
      <c r="L2168" s="121"/>
      <c r="M2168" s="121"/>
      <c r="N2168" s="121"/>
      <c r="O2168" s="121"/>
      <c r="P2168" s="121"/>
      <c r="Q2168" s="121"/>
      <c r="R2168" s="121"/>
      <c r="S2168" s="121"/>
      <c r="T2168" s="121"/>
      <c r="U2168" s="121"/>
      <c r="V2168" s="121"/>
      <c r="W2168" s="121"/>
      <c r="X2168" s="121"/>
      <c r="Y2168" s="121"/>
      <c r="Z2168" s="121"/>
      <c r="AA2168" s="121"/>
      <c r="AB2168" s="121"/>
      <c r="AC2168" s="121"/>
      <c r="AD2168" s="121"/>
    </row>
    <row r="2169" spans="1:30" ht="15">
      <c r="A2169" s="589"/>
      <c r="B2169" s="590" t="s">
        <v>527</v>
      </c>
      <c r="C2169" s="589"/>
      <c r="D2169" s="589"/>
      <c r="E2169" s="591"/>
      <c r="F2169" s="592"/>
      <c r="G2169" s="592"/>
      <c r="H2169" s="592"/>
      <c r="I2169" s="592"/>
      <c r="J2169" s="589"/>
      <c r="K2169" s="589"/>
      <c r="L2169" s="121"/>
      <c r="M2169" s="121"/>
      <c r="N2169" s="121"/>
      <c r="O2169" s="121"/>
      <c r="P2169" s="121"/>
      <c r="Q2169" s="121"/>
      <c r="R2169" s="121"/>
      <c r="S2169" s="121"/>
      <c r="T2169" s="121"/>
      <c r="U2169" s="121"/>
      <c r="V2169" s="121"/>
      <c r="W2169" s="121"/>
      <c r="X2169" s="121"/>
      <c r="Y2169" s="121"/>
      <c r="Z2169" s="121"/>
      <c r="AA2169" s="121"/>
      <c r="AB2169" s="121"/>
      <c r="AC2169" s="121"/>
      <c r="AD2169" s="121"/>
    </row>
    <row r="2170" spans="3:30" ht="15">
      <c r="C2170" s="509" t="s">
        <v>748</v>
      </c>
      <c r="E2170" s="34"/>
      <c r="F2170" s="515"/>
      <c r="G2170" s="515"/>
      <c r="H2170" s="515"/>
      <c r="I2170" s="515"/>
      <c r="L2170" s="121"/>
      <c r="M2170" s="121"/>
      <c r="N2170" s="121"/>
      <c r="O2170" s="121"/>
      <c r="P2170" s="121"/>
      <c r="Q2170" s="121"/>
      <c r="R2170" s="121"/>
      <c r="S2170" s="121"/>
      <c r="T2170" s="121"/>
      <c r="U2170" s="121"/>
      <c r="V2170" s="121"/>
      <c r="W2170" s="121"/>
      <c r="X2170" s="121"/>
      <c r="Y2170" s="121"/>
      <c r="Z2170" s="121"/>
      <c r="AA2170" s="121"/>
      <c r="AB2170" s="121"/>
      <c r="AC2170" s="121"/>
      <c r="AD2170" s="121"/>
    </row>
    <row r="2171" spans="4:30" ht="15">
      <c r="D2171" s="1" t="s">
        <v>427</v>
      </c>
      <c r="E2171" s="34"/>
      <c r="J2171" s="513"/>
      <c r="L2171" s="121"/>
      <c r="M2171" s="121"/>
      <c r="N2171" s="121"/>
      <c r="O2171" s="121"/>
      <c r="P2171" s="121"/>
      <c r="Q2171" s="121"/>
      <c r="R2171" s="121"/>
      <c r="S2171" s="121"/>
      <c r="T2171" s="121"/>
      <c r="U2171" s="121"/>
      <c r="V2171" s="121"/>
      <c r="W2171" s="121"/>
      <c r="X2171" s="121"/>
      <c r="Y2171" s="121"/>
      <c r="Z2171" s="121"/>
      <c r="AA2171" s="121"/>
      <c r="AB2171" s="121"/>
      <c r="AC2171" s="121"/>
      <c r="AD2171" s="121"/>
    </row>
    <row r="2172" spans="5:30" ht="15">
      <c r="E2172" s="517" t="s">
        <v>344</v>
      </c>
      <c r="F2172" s="513">
        <f>SUM(Input!I650:I652)</f>
        <v>0</v>
      </c>
      <c r="G2172" s="513"/>
      <c r="H2172" s="513"/>
      <c r="I2172" s="513"/>
      <c r="L2172" s="121"/>
      <c r="M2172" s="121"/>
      <c r="N2172" s="121"/>
      <c r="O2172" s="121"/>
      <c r="P2172" s="121"/>
      <c r="Q2172" s="121"/>
      <c r="R2172" s="121"/>
      <c r="S2172" s="121"/>
      <c r="T2172" s="121"/>
      <c r="U2172" s="121"/>
      <c r="V2172" s="121"/>
      <c r="W2172" s="121"/>
      <c r="X2172" s="121"/>
      <c r="Y2172" s="121"/>
      <c r="Z2172" s="121"/>
      <c r="AA2172" s="121"/>
      <c r="AB2172" s="121"/>
      <c r="AC2172" s="121"/>
      <c r="AD2172" s="121"/>
    </row>
    <row r="2173" spans="5:30" ht="15">
      <c r="E2173" s="517">
        <v>0.5</v>
      </c>
      <c r="F2173" s="513">
        <f>Input!I653</f>
        <v>0</v>
      </c>
      <c r="G2173" s="513"/>
      <c r="H2173" s="513"/>
      <c r="I2173" s="513"/>
      <c r="J2173" s="513"/>
      <c r="L2173" s="121"/>
      <c r="M2173" s="121"/>
      <c r="N2173" s="121"/>
      <c r="O2173" s="121"/>
      <c r="P2173" s="121"/>
      <c r="Q2173" s="121"/>
      <c r="R2173" s="121"/>
      <c r="S2173" s="121"/>
      <c r="T2173" s="121"/>
      <c r="U2173" s="121"/>
      <c r="V2173" s="121"/>
      <c r="W2173" s="121"/>
      <c r="X2173" s="121"/>
      <c r="Y2173" s="121"/>
      <c r="Z2173" s="121"/>
      <c r="AA2173" s="121"/>
      <c r="AB2173" s="121"/>
      <c r="AC2173" s="121"/>
      <c r="AD2173" s="121"/>
    </row>
    <row r="2174" spans="5:30" ht="15">
      <c r="E2174" s="517" t="s">
        <v>214</v>
      </c>
      <c r="F2174" s="513">
        <f>Input!I654</f>
        <v>0</v>
      </c>
      <c r="G2174" s="513"/>
      <c r="H2174" s="513"/>
      <c r="I2174" s="513"/>
      <c r="J2174" s="513"/>
      <c r="L2174" s="121"/>
      <c r="M2174" s="121"/>
      <c r="N2174" s="121"/>
      <c r="O2174" s="121"/>
      <c r="P2174" s="121"/>
      <c r="Q2174" s="121"/>
      <c r="R2174" s="121"/>
      <c r="S2174" s="121"/>
      <c r="T2174" s="121"/>
      <c r="U2174" s="121"/>
      <c r="V2174" s="121"/>
      <c r="W2174" s="121"/>
      <c r="X2174" s="121"/>
      <c r="Y2174" s="121"/>
      <c r="Z2174" s="121"/>
      <c r="AA2174" s="121"/>
      <c r="AB2174" s="121"/>
      <c r="AC2174" s="121"/>
      <c r="AD2174" s="121"/>
    </row>
    <row r="2175" spans="5:30" ht="15">
      <c r="E2175" s="517" t="s">
        <v>680</v>
      </c>
      <c r="F2175" s="513">
        <f>Input!I656</f>
        <v>0</v>
      </c>
      <c r="G2175" s="513"/>
      <c r="H2175" s="513"/>
      <c r="I2175" s="513"/>
      <c r="J2175" s="513"/>
      <c r="L2175" s="121"/>
      <c r="M2175" s="121"/>
      <c r="N2175" s="121"/>
      <c r="O2175" s="121"/>
      <c r="P2175" s="121"/>
      <c r="Q2175" s="121"/>
      <c r="R2175" s="121"/>
      <c r="S2175" s="121"/>
      <c r="T2175" s="121"/>
      <c r="U2175" s="121"/>
      <c r="V2175" s="121"/>
      <c r="W2175" s="121"/>
      <c r="X2175" s="121"/>
      <c r="Y2175" s="121"/>
      <c r="Z2175" s="121"/>
      <c r="AA2175" s="121"/>
      <c r="AB2175" s="121"/>
      <c r="AC2175" s="121"/>
      <c r="AD2175" s="121"/>
    </row>
    <row r="2176" spans="5:30" ht="15">
      <c r="E2176" s="517" t="s">
        <v>668</v>
      </c>
      <c r="F2176" s="513">
        <f>Input!I655</f>
        <v>0</v>
      </c>
      <c r="G2176" s="513"/>
      <c r="H2176" s="513"/>
      <c r="I2176" s="513"/>
      <c r="J2176" s="513"/>
      <c r="L2176" s="121"/>
      <c r="M2176" s="121"/>
      <c r="N2176" s="121"/>
      <c r="O2176" s="121"/>
      <c r="P2176" s="121"/>
      <c r="Q2176" s="121"/>
      <c r="R2176" s="121"/>
      <c r="S2176" s="121"/>
      <c r="T2176" s="121"/>
      <c r="U2176" s="121"/>
      <c r="V2176" s="121"/>
      <c r="W2176" s="121"/>
      <c r="X2176" s="121"/>
      <c r="Y2176" s="121"/>
      <c r="Z2176" s="121"/>
      <c r="AA2176" s="121"/>
      <c r="AB2176" s="121"/>
      <c r="AC2176" s="121"/>
      <c r="AD2176" s="121"/>
    </row>
    <row r="2177" spans="5:30" ht="15">
      <c r="E2177" s="34" t="s">
        <v>345</v>
      </c>
      <c r="F2177" s="513">
        <f>Input!I657</f>
        <v>0</v>
      </c>
      <c r="G2177" s="513"/>
      <c r="H2177" s="513"/>
      <c r="I2177" s="513"/>
      <c r="J2177" s="513"/>
      <c r="L2177" s="121"/>
      <c r="M2177" s="121"/>
      <c r="N2177" s="121"/>
      <c r="O2177" s="121"/>
      <c r="P2177" s="121"/>
      <c r="Q2177" s="121"/>
      <c r="R2177" s="121"/>
      <c r="S2177" s="121"/>
      <c r="T2177" s="121"/>
      <c r="U2177" s="121"/>
      <c r="V2177" s="121"/>
      <c r="W2177" s="121"/>
      <c r="X2177" s="121"/>
      <c r="Y2177" s="121"/>
      <c r="Z2177" s="121"/>
      <c r="AA2177" s="121"/>
      <c r="AB2177" s="121"/>
      <c r="AC2177" s="121"/>
      <c r="AD2177" s="121"/>
    </row>
    <row r="2178" spans="4:30" ht="15">
      <c r="D2178" s="1" t="s">
        <v>428</v>
      </c>
      <c r="E2178" s="34"/>
      <c r="J2178" s="513"/>
      <c r="L2178" s="121"/>
      <c r="M2178" s="121"/>
      <c r="N2178" s="121"/>
      <c r="O2178" s="121"/>
      <c r="P2178" s="121"/>
      <c r="Q2178" s="121"/>
      <c r="R2178" s="121"/>
      <c r="S2178" s="121"/>
      <c r="T2178" s="121"/>
      <c r="U2178" s="121"/>
      <c r="V2178" s="121"/>
      <c r="W2178" s="121"/>
      <c r="X2178" s="121"/>
      <c r="Y2178" s="121"/>
      <c r="Z2178" s="121"/>
      <c r="AA2178" s="121"/>
      <c r="AB2178" s="121"/>
      <c r="AC2178" s="121"/>
      <c r="AD2178" s="121"/>
    </row>
    <row r="2179" spans="5:30" ht="15">
      <c r="E2179" s="517" t="s">
        <v>344</v>
      </c>
      <c r="F2179" s="513">
        <f>SUM(Input!J650:J652)</f>
        <v>0</v>
      </c>
      <c r="G2179" s="513"/>
      <c r="H2179" s="513"/>
      <c r="I2179" s="513"/>
      <c r="N2179" s="121"/>
      <c r="O2179" s="121"/>
      <c r="P2179" s="121"/>
      <c r="Q2179" s="121"/>
      <c r="R2179" s="121"/>
      <c r="S2179" s="121"/>
      <c r="T2179" s="121"/>
      <c r="U2179" s="121"/>
      <c r="V2179" s="121"/>
      <c r="W2179" s="121"/>
      <c r="X2179" s="121"/>
      <c r="Y2179" s="121"/>
      <c r="Z2179" s="121"/>
      <c r="AA2179" s="121"/>
      <c r="AB2179" s="121"/>
      <c r="AC2179" s="121"/>
      <c r="AD2179" s="121"/>
    </row>
    <row r="2180" spans="5:30" ht="15">
      <c r="E2180" s="517">
        <v>0.5</v>
      </c>
      <c r="F2180" s="513">
        <f>Input!J653</f>
        <v>0</v>
      </c>
      <c r="G2180" s="513"/>
      <c r="H2180" s="513"/>
      <c r="I2180" s="513"/>
      <c r="N2180" s="121"/>
      <c r="O2180" s="121"/>
      <c r="P2180" s="121"/>
      <c r="Q2180" s="121"/>
      <c r="R2180" s="121"/>
      <c r="S2180" s="121"/>
      <c r="T2180" s="121"/>
      <c r="U2180" s="121"/>
      <c r="V2180" s="121"/>
      <c r="W2180" s="121"/>
      <c r="X2180" s="121"/>
      <c r="Y2180" s="121"/>
      <c r="Z2180" s="121"/>
      <c r="AA2180" s="121"/>
      <c r="AB2180" s="121"/>
      <c r="AC2180" s="121"/>
      <c r="AD2180" s="121"/>
    </row>
    <row r="2181" spans="5:30" ht="15">
      <c r="E2181" s="517" t="s">
        <v>214</v>
      </c>
      <c r="F2181" s="513">
        <f>Input!J654</f>
        <v>0</v>
      </c>
      <c r="G2181" s="513"/>
      <c r="H2181" s="513"/>
      <c r="I2181" s="513"/>
      <c r="N2181" s="121"/>
      <c r="O2181" s="121"/>
      <c r="P2181" s="121"/>
      <c r="Q2181" s="121"/>
      <c r="R2181" s="121"/>
      <c r="S2181" s="121"/>
      <c r="T2181" s="121"/>
      <c r="U2181" s="121"/>
      <c r="V2181" s="121"/>
      <c r="W2181" s="121"/>
      <c r="X2181" s="121"/>
      <c r="Y2181" s="121"/>
      <c r="Z2181" s="121"/>
      <c r="AA2181" s="121"/>
      <c r="AB2181" s="121"/>
      <c r="AC2181" s="121"/>
      <c r="AD2181" s="121"/>
    </row>
    <row r="2182" spans="5:30" ht="15">
      <c r="E2182" s="517" t="s">
        <v>680</v>
      </c>
      <c r="F2182" s="513">
        <f>Input!J656</f>
        <v>0</v>
      </c>
      <c r="G2182" s="513"/>
      <c r="H2182" s="513"/>
      <c r="I2182" s="513"/>
      <c r="N2182" s="121"/>
      <c r="O2182" s="121"/>
      <c r="P2182" s="121"/>
      <c r="Q2182" s="121"/>
      <c r="R2182" s="121"/>
      <c r="S2182" s="121"/>
      <c r="T2182" s="121"/>
      <c r="U2182" s="121"/>
      <c r="V2182" s="121"/>
      <c r="W2182" s="121"/>
      <c r="X2182" s="121"/>
      <c r="Y2182" s="121"/>
      <c r="Z2182" s="121"/>
      <c r="AA2182" s="121"/>
      <c r="AB2182" s="121"/>
      <c r="AC2182" s="121"/>
      <c r="AD2182" s="121"/>
    </row>
    <row r="2183" spans="5:30" ht="15">
      <c r="E2183" s="517" t="s">
        <v>668</v>
      </c>
      <c r="F2183" s="513">
        <f>Input!J655</f>
        <v>0</v>
      </c>
      <c r="G2183" s="513"/>
      <c r="H2183" s="513"/>
      <c r="I2183" s="513"/>
      <c r="N2183" s="121"/>
      <c r="O2183" s="121"/>
      <c r="P2183" s="121"/>
      <c r="Q2183" s="121"/>
      <c r="R2183" s="121"/>
      <c r="S2183" s="121"/>
      <c r="T2183" s="121"/>
      <c r="U2183" s="121"/>
      <c r="V2183" s="121"/>
      <c r="W2183" s="121"/>
      <c r="X2183" s="121"/>
      <c r="Y2183" s="121"/>
      <c r="Z2183" s="121"/>
      <c r="AA2183" s="121"/>
      <c r="AB2183" s="121"/>
      <c r="AC2183" s="121"/>
      <c r="AD2183" s="121"/>
    </row>
    <row r="2184" spans="5:30" ht="15">
      <c r="E2184" s="34" t="s">
        <v>345</v>
      </c>
      <c r="F2184" s="513">
        <f>Input!J657</f>
        <v>0</v>
      </c>
      <c r="G2184" s="513"/>
      <c r="H2184" s="513"/>
      <c r="I2184" s="513"/>
      <c r="N2184" s="121"/>
      <c r="O2184" s="121"/>
      <c r="P2184" s="121"/>
      <c r="Q2184" s="121"/>
      <c r="R2184" s="121"/>
      <c r="S2184" s="121"/>
      <c r="T2184" s="121"/>
      <c r="U2184" s="121"/>
      <c r="V2184" s="121"/>
      <c r="W2184" s="121"/>
      <c r="X2184" s="121"/>
      <c r="Y2184" s="121"/>
      <c r="Z2184" s="121"/>
      <c r="AA2184" s="121"/>
      <c r="AB2184" s="121"/>
      <c r="AC2184" s="121"/>
      <c r="AD2184" s="121"/>
    </row>
    <row r="2185" spans="3:30" ht="15">
      <c r="C2185" s="509" t="s">
        <v>429</v>
      </c>
      <c r="E2185" s="34"/>
      <c r="F2185" s="515"/>
      <c r="G2185" s="515"/>
      <c r="H2185" s="515"/>
      <c r="I2185" s="515"/>
      <c r="N2185" s="121"/>
      <c r="O2185" s="121"/>
      <c r="P2185" s="121"/>
      <c r="Q2185" s="121"/>
      <c r="R2185" s="121"/>
      <c r="S2185" s="121"/>
      <c r="T2185" s="121"/>
      <c r="U2185" s="121"/>
      <c r="V2185" s="121"/>
      <c r="W2185" s="121"/>
      <c r="X2185" s="121"/>
      <c r="Y2185" s="121"/>
      <c r="Z2185" s="121"/>
      <c r="AA2185" s="121"/>
      <c r="AB2185" s="121"/>
      <c r="AC2185" s="121"/>
      <c r="AD2185" s="121"/>
    </row>
    <row r="2186" spans="4:30" ht="15">
      <c r="D2186" s="1" t="s">
        <v>427</v>
      </c>
      <c r="E2186" s="34"/>
      <c r="N2186" s="121"/>
      <c r="O2186" s="121"/>
      <c r="P2186" s="121"/>
      <c r="Q2186" s="121"/>
      <c r="R2186" s="121"/>
      <c r="S2186" s="121"/>
      <c r="T2186" s="121"/>
      <c r="U2186" s="121"/>
      <c r="V2186" s="121"/>
      <c r="W2186" s="121"/>
      <c r="X2186" s="121"/>
      <c r="Y2186" s="121"/>
      <c r="Z2186" s="121"/>
      <c r="AA2186" s="121"/>
      <c r="AB2186" s="121"/>
      <c r="AC2186" s="121"/>
      <c r="AD2186" s="121"/>
    </row>
    <row r="2187" spans="5:30" ht="15">
      <c r="E2187" s="517" t="s">
        <v>344</v>
      </c>
      <c r="F2187" s="513">
        <f>SUM(Input!L650:L652)</f>
        <v>0</v>
      </c>
      <c r="G2187" s="513"/>
      <c r="H2187" s="513"/>
      <c r="I2187" s="513"/>
      <c r="N2187" s="121"/>
      <c r="O2187" s="121"/>
      <c r="P2187" s="121"/>
      <c r="Q2187" s="121"/>
      <c r="R2187" s="121"/>
      <c r="S2187" s="121"/>
      <c r="T2187" s="121"/>
      <c r="U2187" s="121"/>
      <c r="V2187" s="121"/>
      <c r="W2187" s="121"/>
      <c r="X2187" s="121"/>
      <c r="Y2187" s="121"/>
      <c r="Z2187" s="121"/>
      <c r="AA2187" s="121"/>
      <c r="AB2187" s="121"/>
      <c r="AC2187" s="121"/>
      <c r="AD2187" s="121"/>
    </row>
    <row r="2188" spans="5:30" ht="15">
      <c r="E2188" s="517">
        <v>0.5</v>
      </c>
      <c r="F2188" s="513">
        <f>Input!L653</f>
        <v>0</v>
      </c>
      <c r="G2188" s="513"/>
      <c r="H2188" s="513"/>
      <c r="I2188" s="513"/>
      <c r="N2188" s="121"/>
      <c r="O2188" s="121"/>
      <c r="P2188" s="121"/>
      <c r="Q2188" s="121"/>
      <c r="R2188" s="121"/>
      <c r="S2188" s="121"/>
      <c r="T2188" s="121"/>
      <c r="U2188" s="121"/>
      <c r="V2188" s="121"/>
      <c r="W2188" s="121"/>
      <c r="X2188" s="121"/>
      <c r="Y2188" s="121"/>
      <c r="Z2188" s="121"/>
      <c r="AA2188" s="121"/>
      <c r="AB2188" s="121"/>
      <c r="AC2188" s="121"/>
      <c r="AD2188" s="121"/>
    </row>
    <row r="2189" spans="5:30" ht="15">
      <c r="E2189" s="517" t="s">
        <v>214</v>
      </c>
      <c r="F2189" s="513">
        <f>Input!L654</f>
        <v>0</v>
      </c>
      <c r="G2189" s="513"/>
      <c r="H2189" s="513"/>
      <c r="I2189" s="513"/>
      <c r="N2189" s="121"/>
      <c r="O2189" s="121"/>
      <c r="P2189" s="121"/>
      <c r="Q2189" s="121"/>
      <c r="R2189" s="121"/>
      <c r="S2189" s="121"/>
      <c r="T2189" s="121"/>
      <c r="U2189" s="121"/>
      <c r="V2189" s="121"/>
      <c r="W2189" s="121"/>
      <c r="X2189" s="121"/>
      <c r="Y2189" s="121"/>
      <c r="Z2189" s="121"/>
      <c r="AA2189" s="121"/>
      <c r="AB2189" s="121"/>
      <c r="AC2189" s="121"/>
      <c r="AD2189" s="121"/>
    </row>
    <row r="2190" spans="5:30" ht="15">
      <c r="E2190" s="517" t="s">
        <v>680</v>
      </c>
      <c r="F2190" s="513">
        <f>Input!L656</f>
        <v>0</v>
      </c>
      <c r="G2190" s="513"/>
      <c r="H2190" s="513"/>
      <c r="I2190" s="513"/>
      <c r="N2190" s="121"/>
      <c r="O2190" s="121"/>
      <c r="P2190" s="121"/>
      <c r="Q2190" s="121"/>
      <c r="R2190" s="121"/>
      <c r="S2190" s="121"/>
      <c r="T2190" s="121"/>
      <c r="U2190" s="121"/>
      <c r="V2190" s="121"/>
      <c r="W2190" s="121"/>
      <c r="X2190" s="121"/>
      <c r="Y2190" s="121"/>
      <c r="Z2190" s="121"/>
      <c r="AA2190" s="121"/>
      <c r="AB2190" s="121"/>
      <c r="AC2190" s="121"/>
      <c r="AD2190" s="121"/>
    </row>
    <row r="2191" spans="5:30" ht="15">
      <c r="E2191" s="517" t="s">
        <v>668</v>
      </c>
      <c r="F2191" s="513">
        <f>Input!L655</f>
        <v>0</v>
      </c>
      <c r="G2191" s="513"/>
      <c r="H2191" s="513"/>
      <c r="I2191" s="513"/>
      <c r="N2191" s="121"/>
      <c r="O2191" s="121"/>
      <c r="P2191" s="121"/>
      <c r="Q2191" s="121"/>
      <c r="R2191" s="121"/>
      <c r="S2191" s="121"/>
      <c r="T2191" s="121"/>
      <c r="U2191" s="121"/>
      <c r="V2191" s="121"/>
      <c r="W2191" s="121"/>
      <c r="X2191" s="121"/>
      <c r="Y2191" s="121"/>
      <c r="Z2191" s="121"/>
      <c r="AA2191" s="121"/>
      <c r="AB2191" s="121"/>
      <c r="AC2191" s="121"/>
      <c r="AD2191" s="121"/>
    </row>
    <row r="2192" spans="5:30" ht="15">
      <c r="E2192" s="34" t="s">
        <v>345</v>
      </c>
      <c r="F2192" s="513">
        <f>Input!L657</f>
        <v>0</v>
      </c>
      <c r="G2192" s="513"/>
      <c r="H2192" s="513"/>
      <c r="I2192" s="513"/>
      <c r="N2192" s="121"/>
      <c r="O2192" s="121"/>
      <c r="P2192" s="121"/>
      <c r="Q2192" s="121"/>
      <c r="R2192" s="121"/>
      <c r="S2192" s="121"/>
      <c r="T2192" s="121"/>
      <c r="U2192" s="121"/>
      <c r="V2192" s="121"/>
      <c r="W2192" s="121"/>
      <c r="X2192" s="121"/>
      <c r="Y2192" s="121"/>
      <c r="Z2192" s="121"/>
      <c r="AA2192" s="121"/>
      <c r="AB2192" s="121"/>
      <c r="AC2192" s="121"/>
      <c r="AD2192" s="121"/>
    </row>
    <row r="2193" spans="4:30" ht="15">
      <c r="D2193" s="1" t="s">
        <v>428</v>
      </c>
      <c r="E2193" s="34"/>
      <c r="N2193" s="121"/>
      <c r="O2193" s="121"/>
      <c r="P2193" s="121"/>
      <c r="Q2193" s="121"/>
      <c r="R2193" s="121"/>
      <c r="S2193" s="121"/>
      <c r="T2193" s="121"/>
      <c r="U2193" s="121"/>
      <c r="V2193" s="121"/>
      <c r="W2193" s="121"/>
      <c r="X2193" s="121"/>
      <c r="Y2193" s="121"/>
      <c r="Z2193" s="121"/>
      <c r="AA2193" s="121"/>
      <c r="AB2193" s="121"/>
      <c r="AC2193" s="121"/>
      <c r="AD2193" s="121"/>
    </row>
    <row r="2194" spans="5:30" ht="15">
      <c r="E2194" s="517" t="s">
        <v>344</v>
      </c>
      <c r="F2194" s="513">
        <f>SUM(Input!M650:M652)</f>
        <v>0</v>
      </c>
      <c r="G2194" s="513"/>
      <c r="H2194" s="513"/>
      <c r="I2194" s="513"/>
      <c r="N2194" s="121"/>
      <c r="O2194" s="121"/>
      <c r="P2194" s="121"/>
      <c r="Q2194" s="121"/>
      <c r="R2194" s="121"/>
      <c r="S2194" s="121"/>
      <c r="T2194" s="121"/>
      <c r="U2194" s="121"/>
      <c r="V2194" s="121"/>
      <c r="W2194" s="121"/>
      <c r="X2194" s="121"/>
      <c r="Y2194" s="121"/>
      <c r="Z2194" s="121"/>
      <c r="AA2194" s="121"/>
      <c r="AB2194" s="121"/>
      <c r="AC2194" s="121"/>
      <c r="AD2194" s="121"/>
    </row>
    <row r="2195" spans="5:30" ht="15">
      <c r="E2195" s="517">
        <v>0.5</v>
      </c>
      <c r="F2195" s="513">
        <f>Input!M653</f>
        <v>0</v>
      </c>
      <c r="G2195" s="513"/>
      <c r="H2195" s="513"/>
      <c r="I2195" s="513"/>
      <c r="N2195" s="121"/>
      <c r="O2195" s="121"/>
      <c r="P2195" s="121"/>
      <c r="Q2195" s="121"/>
      <c r="R2195" s="121"/>
      <c r="S2195" s="121"/>
      <c r="T2195" s="121"/>
      <c r="U2195" s="121"/>
      <c r="V2195" s="121"/>
      <c r="W2195" s="121"/>
      <c r="X2195" s="121"/>
      <c r="Y2195" s="121"/>
      <c r="Z2195" s="121"/>
      <c r="AA2195" s="121"/>
      <c r="AB2195" s="121"/>
      <c r="AC2195" s="121"/>
      <c r="AD2195" s="121"/>
    </row>
    <row r="2196" spans="5:30" ht="15">
      <c r="E2196" s="517" t="s">
        <v>214</v>
      </c>
      <c r="F2196" s="513">
        <f>Input!M654</f>
        <v>0</v>
      </c>
      <c r="G2196" s="513"/>
      <c r="H2196" s="513"/>
      <c r="I2196" s="513"/>
      <c r="N2196" s="121"/>
      <c r="O2196" s="121"/>
      <c r="P2196" s="121"/>
      <c r="Q2196" s="121"/>
      <c r="R2196" s="121"/>
      <c r="S2196" s="121"/>
      <c r="T2196" s="121"/>
      <c r="U2196" s="121"/>
      <c r="V2196" s="121"/>
      <c r="W2196" s="121"/>
      <c r="X2196" s="121"/>
      <c r="Y2196" s="121"/>
      <c r="Z2196" s="121"/>
      <c r="AA2196" s="121"/>
      <c r="AB2196" s="121"/>
      <c r="AC2196" s="121"/>
      <c r="AD2196" s="121"/>
    </row>
    <row r="2197" spans="5:30" ht="15">
      <c r="E2197" s="517" t="s">
        <v>680</v>
      </c>
      <c r="F2197" s="513">
        <f>Input!M656</f>
        <v>0</v>
      </c>
      <c r="G2197" s="513"/>
      <c r="H2197" s="513"/>
      <c r="I2197" s="513"/>
      <c r="N2197" s="121"/>
      <c r="O2197" s="121"/>
      <c r="P2197" s="121"/>
      <c r="Q2197" s="121"/>
      <c r="R2197" s="121"/>
      <c r="S2197" s="121"/>
      <c r="T2197" s="121"/>
      <c r="U2197" s="121"/>
      <c r="V2197" s="121"/>
      <c r="W2197" s="121"/>
      <c r="X2197" s="121"/>
      <c r="Y2197" s="121"/>
      <c r="Z2197" s="121"/>
      <c r="AA2197" s="121"/>
      <c r="AB2197" s="121"/>
      <c r="AC2197" s="121"/>
      <c r="AD2197" s="121"/>
    </row>
    <row r="2198" spans="5:30" ht="15">
      <c r="E2198" s="517" t="s">
        <v>668</v>
      </c>
      <c r="F2198" s="513">
        <f>Input!M655</f>
        <v>0</v>
      </c>
      <c r="G2198" s="513"/>
      <c r="H2198" s="513"/>
      <c r="I2198" s="513"/>
      <c r="N2198" s="121"/>
      <c r="O2198" s="121"/>
      <c r="P2198" s="121"/>
      <c r="Q2198" s="121"/>
      <c r="R2198" s="121"/>
      <c r="S2198" s="121"/>
      <c r="T2198" s="121"/>
      <c r="U2198" s="121"/>
      <c r="V2198" s="121"/>
      <c r="W2198" s="121"/>
      <c r="X2198" s="121"/>
      <c r="Y2198" s="121"/>
      <c r="Z2198" s="121"/>
      <c r="AA2198" s="121"/>
      <c r="AB2198" s="121"/>
      <c r="AC2198" s="121"/>
      <c r="AD2198" s="121"/>
    </row>
    <row r="2199" spans="5:30" ht="15">
      <c r="E2199" s="34" t="s">
        <v>345</v>
      </c>
      <c r="F2199" s="513">
        <f>Input!M657</f>
        <v>0</v>
      </c>
      <c r="G2199" s="513"/>
      <c r="H2199" s="513"/>
      <c r="I2199" s="513"/>
      <c r="N2199" s="121"/>
      <c r="O2199" s="121"/>
      <c r="P2199" s="121"/>
      <c r="Q2199" s="121"/>
      <c r="R2199" s="121"/>
      <c r="S2199" s="121"/>
      <c r="T2199" s="121"/>
      <c r="U2199" s="121"/>
      <c r="V2199" s="121"/>
      <c r="W2199" s="121"/>
      <c r="X2199" s="121"/>
      <c r="Y2199" s="121"/>
      <c r="Z2199" s="121"/>
      <c r="AA2199" s="121"/>
      <c r="AB2199" s="121"/>
      <c r="AC2199" s="121"/>
      <c r="AD2199" s="121"/>
    </row>
    <row r="2200" spans="3:30" ht="15">
      <c r="C2200" s="509" t="s">
        <v>749</v>
      </c>
      <c r="E2200" s="34"/>
      <c r="F2200" s="513"/>
      <c r="G2200" s="513"/>
      <c r="H2200" s="513"/>
      <c r="I2200" s="513"/>
      <c r="N2200" s="121"/>
      <c r="O2200" s="121"/>
      <c r="P2200" s="121"/>
      <c r="Q2200" s="121"/>
      <c r="R2200" s="121"/>
      <c r="S2200" s="121"/>
      <c r="T2200" s="121"/>
      <c r="U2200" s="121"/>
      <c r="V2200" s="121"/>
      <c r="W2200" s="121"/>
      <c r="X2200" s="121"/>
      <c r="Y2200" s="121"/>
      <c r="Z2200" s="121"/>
      <c r="AA2200" s="121"/>
      <c r="AB2200" s="121"/>
      <c r="AC2200" s="121"/>
      <c r="AD2200" s="121"/>
    </row>
    <row r="2201" spans="5:30" ht="15">
      <c r="E2201" s="106" t="s">
        <v>291</v>
      </c>
      <c r="F2201" s="513">
        <f>Input!E674</f>
        <v>0</v>
      </c>
      <c r="G2201" s="513"/>
      <c r="H2201" s="513"/>
      <c r="I2201" s="513"/>
      <c r="O2201" s="121"/>
      <c r="P2201" s="121"/>
      <c r="Q2201" s="121"/>
      <c r="R2201" s="121"/>
      <c r="S2201" s="121"/>
      <c r="T2201" s="121"/>
      <c r="U2201" s="121"/>
      <c r="V2201" s="121"/>
      <c r="W2201" s="121"/>
      <c r="X2201" s="121"/>
      <c r="Y2201" s="121"/>
      <c r="Z2201" s="121"/>
      <c r="AA2201" s="121"/>
      <c r="AB2201" s="121"/>
      <c r="AC2201" s="121"/>
      <c r="AD2201" s="121"/>
    </row>
    <row r="2202" spans="5:30" ht="15">
      <c r="E2202" s="106" t="s">
        <v>290</v>
      </c>
      <c r="F2202" s="513">
        <f>Input!E675</f>
        <v>0</v>
      </c>
      <c r="G2202" s="513"/>
      <c r="H2202" s="513"/>
      <c r="I2202" s="513"/>
      <c r="O2202" s="121"/>
      <c r="P2202" s="121"/>
      <c r="Q2202" s="121"/>
      <c r="R2202" s="121"/>
      <c r="S2202" s="121"/>
      <c r="T2202" s="121"/>
      <c r="U2202" s="121"/>
      <c r="V2202" s="121"/>
      <c r="W2202" s="121"/>
      <c r="X2202" s="121"/>
      <c r="Y2202" s="121"/>
      <c r="Z2202" s="121"/>
      <c r="AA2202" s="121"/>
      <c r="AB2202" s="121"/>
      <c r="AC2202" s="121"/>
      <c r="AD2202" s="121"/>
    </row>
    <row r="2203" spans="5:30" ht="15">
      <c r="E2203" s="106" t="s">
        <v>292</v>
      </c>
      <c r="F2203" s="513">
        <f>Input!E676</f>
        <v>0</v>
      </c>
      <c r="G2203" s="513"/>
      <c r="H2203" s="513"/>
      <c r="I2203" s="513"/>
      <c r="O2203" s="121"/>
      <c r="P2203" s="121"/>
      <c r="Q2203" s="121"/>
      <c r="R2203" s="121"/>
      <c r="S2203" s="121"/>
      <c r="T2203" s="121"/>
      <c r="U2203" s="121"/>
      <c r="V2203" s="121"/>
      <c r="W2203" s="121"/>
      <c r="X2203" s="121"/>
      <c r="Y2203" s="121"/>
      <c r="Z2203" s="121"/>
      <c r="AA2203" s="121"/>
      <c r="AB2203" s="121"/>
      <c r="AC2203" s="121"/>
      <c r="AD2203" s="121"/>
    </row>
    <row r="2204" spans="5:30" ht="15">
      <c r="E2204" s="106" t="s">
        <v>293</v>
      </c>
      <c r="F2204" s="513">
        <f>Input!E677</f>
        <v>0</v>
      </c>
      <c r="G2204" s="513"/>
      <c r="H2204" s="513"/>
      <c r="I2204" s="513"/>
      <c r="O2204" s="121"/>
      <c r="P2204" s="121"/>
      <c r="Q2204" s="121"/>
      <c r="R2204" s="121"/>
      <c r="S2204" s="121"/>
      <c r="T2204" s="121"/>
      <c r="U2204" s="121"/>
      <c r="V2204" s="121"/>
      <c r="W2204" s="121"/>
      <c r="X2204" s="121"/>
      <c r="Y2204" s="121"/>
      <c r="Z2204" s="121"/>
      <c r="AA2204" s="121"/>
      <c r="AB2204" s="121"/>
      <c r="AC2204" s="121"/>
      <c r="AD2204" s="121"/>
    </row>
    <row r="2205" spans="5:30" ht="15">
      <c r="E2205" s="106" t="s">
        <v>530</v>
      </c>
      <c r="F2205" s="513">
        <f>Input!E678</f>
        <v>0</v>
      </c>
      <c r="G2205" s="513"/>
      <c r="H2205" s="513"/>
      <c r="I2205" s="513"/>
      <c r="O2205" s="121"/>
      <c r="P2205" s="121"/>
      <c r="Q2205" s="121"/>
      <c r="R2205" s="121"/>
      <c r="S2205" s="121"/>
      <c r="T2205" s="121"/>
      <c r="U2205" s="121"/>
      <c r="V2205" s="121"/>
      <c r="W2205" s="121"/>
      <c r="X2205" s="121"/>
      <c r="Y2205" s="121"/>
      <c r="Z2205" s="121"/>
      <c r="AA2205" s="121"/>
      <c r="AB2205" s="121"/>
      <c r="AC2205" s="121"/>
      <c r="AD2205" s="121"/>
    </row>
    <row r="2206" spans="5:30" ht="15">
      <c r="E2206" s="106" t="s">
        <v>294</v>
      </c>
      <c r="F2206" s="513">
        <f>Input!E679</f>
        <v>0</v>
      </c>
      <c r="G2206" s="513"/>
      <c r="H2206" s="513"/>
      <c r="I2206" s="513"/>
      <c r="O2206" s="121"/>
      <c r="P2206" s="121"/>
      <c r="Q2206" s="121"/>
      <c r="R2206" s="121"/>
      <c r="S2206" s="121"/>
      <c r="T2206" s="121"/>
      <c r="U2206" s="121"/>
      <c r="V2206" s="121"/>
      <c r="W2206" s="121"/>
      <c r="X2206" s="121"/>
      <c r="Y2206" s="121"/>
      <c r="Z2206" s="121"/>
      <c r="AA2206" s="121"/>
      <c r="AB2206" s="121"/>
      <c r="AC2206" s="121"/>
      <c r="AD2206" s="121"/>
    </row>
    <row r="2207" spans="5:30" ht="15">
      <c r="E2207" s="106"/>
      <c r="F2207" s="513"/>
      <c r="G2207" s="513"/>
      <c r="H2207" s="513"/>
      <c r="I2207" s="513"/>
      <c r="O2207" s="121"/>
      <c r="P2207" s="121"/>
      <c r="Q2207" s="121"/>
      <c r="R2207" s="121"/>
      <c r="S2207" s="121"/>
      <c r="T2207" s="121"/>
      <c r="U2207" s="121"/>
      <c r="V2207" s="121"/>
      <c r="W2207" s="121"/>
      <c r="X2207" s="121"/>
      <c r="Y2207" s="121"/>
      <c r="Z2207" s="121"/>
      <c r="AA2207" s="121"/>
      <c r="AB2207" s="121"/>
      <c r="AC2207" s="121"/>
      <c r="AD2207" s="121"/>
    </row>
    <row r="2208" spans="1:30" ht="15">
      <c r="A2208" s="520"/>
      <c r="B2208" s="520"/>
      <c r="C2208" s="520"/>
      <c r="D2208" s="520"/>
      <c r="E2208" s="520"/>
      <c r="F2208" s="520"/>
      <c r="G2208" s="520"/>
      <c r="H2208" s="520"/>
      <c r="I2208" s="520"/>
      <c r="O2208" s="121"/>
      <c r="P2208" s="121"/>
      <c r="Q2208" s="121"/>
      <c r="R2208" s="121"/>
      <c r="S2208" s="121"/>
      <c r="T2208" s="121"/>
      <c r="U2208" s="121"/>
      <c r="V2208" s="121"/>
      <c r="W2208" s="121"/>
      <c r="X2208" s="121"/>
      <c r="Y2208" s="121"/>
      <c r="Z2208" s="121"/>
      <c r="AA2208" s="121"/>
      <c r="AB2208" s="121"/>
      <c r="AC2208" s="121"/>
      <c r="AD2208" s="121"/>
    </row>
    <row r="2209" spans="1:30" ht="15">
      <c r="A2209" s="519" t="s">
        <v>188</v>
      </c>
      <c r="B2209" s="519"/>
      <c r="O2209" s="121"/>
      <c r="P2209" s="121"/>
      <c r="Q2209" s="121"/>
      <c r="R2209" s="121"/>
      <c r="S2209" s="121"/>
      <c r="T2209" s="121"/>
      <c r="U2209" s="121"/>
      <c r="V2209" s="121"/>
      <c r="W2209" s="121"/>
      <c r="X2209" s="121"/>
      <c r="Y2209" s="121"/>
      <c r="Z2209" s="121"/>
      <c r="AA2209" s="121"/>
      <c r="AB2209" s="121"/>
      <c r="AC2209" s="121"/>
      <c r="AD2209" s="121"/>
    </row>
    <row r="2210" spans="1:30" ht="15">
      <c r="A2210" s="634"/>
      <c r="B2210" s="658" t="s">
        <v>710</v>
      </c>
      <c r="C2210" s="604"/>
      <c r="D2210" s="604"/>
      <c r="E2210" s="604"/>
      <c r="F2210" s="605"/>
      <c r="G2210" s="605"/>
      <c r="H2210" s="605"/>
      <c r="I2210" s="605"/>
      <c r="O2210" s="121"/>
      <c r="P2210" s="121"/>
      <c r="Q2210" s="121"/>
      <c r="R2210" s="121"/>
      <c r="S2210" s="121"/>
      <c r="T2210" s="121"/>
      <c r="U2210" s="121"/>
      <c r="V2210" s="121"/>
      <c r="W2210" s="121"/>
      <c r="X2210" s="121"/>
      <c r="Y2210" s="121"/>
      <c r="Z2210" s="121"/>
      <c r="AA2210" s="121"/>
      <c r="AB2210" s="121"/>
      <c r="AC2210" s="121"/>
      <c r="AD2210" s="121"/>
    </row>
    <row r="2211" spans="1:30" ht="15">
      <c r="A2211" s="32"/>
      <c r="B2211" s="32"/>
      <c r="C2211" s="593" t="s">
        <v>711</v>
      </c>
      <c r="D2211" s="32"/>
      <c r="E2211" s="32"/>
      <c r="F2211" s="659"/>
      <c r="G2211" s="659"/>
      <c r="H2211" s="659"/>
      <c r="I2211" s="659"/>
      <c r="L2211" s="407"/>
      <c r="M2211" s="407"/>
      <c r="N2211" s="407"/>
      <c r="O2211" s="407"/>
      <c r="P2211" s="407"/>
      <c r="Q2211" s="407"/>
      <c r="R2211" s="407"/>
      <c r="S2211" s="407"/>
      <c r="T2211" s="407"/>
      <c r="U2211" s="407"/>
      <c r="V2211" s="407"/>
      <c r="W2211" s="407"/>
      <c r="X2211" s="407"/>
      <c r="Y2211" s="407"/>
      <c r="Z2211" s="407"/>
      <c r="AA2211" s="407"/>
      <c r="AB2211" s="407"/>
      <c r="AC2211" s="407"/>
      <c r="AD2211" s="407"/>
    </row>
    <row r="2212" spans="1:30" ht="15">
      <c r="A2212" s="32"/>
      <c r="B2212" s="32"/>
      <c r="C2212" s="32"/>
      <c r="D2212" s="32"/>
      <c r="E2212" s="660" t="s">
        <v>712</v>
      </c>
      <c r="F2212" s="661">
        <f>'Related entities'!D10</f>
        <v>0</v>
      </c>
      <c r="G2212" s="659"/>
      <c r="H2212" s="659"/>
      <c r="I2212" s="659"/>
      <c r="L2212" s="407"/>
      <c r="M2212" s="407"/>
      <c r="N2212" s="407"/>
      <c r="O2212" s="407"/>
      <c r="P2212" s="407"/>
      <c r="Q2212" s="407"/>
      <c r="R2212" s="407"/>
      <c r="S2212" s="407"/>
      <c r="T2212" s="407"/>
      <c r="U2212" s="407"/>
      <c r="V2212" s="407"/>
      <c r="W2212" s="407"/>
      <c r="X2212" s="407"/>
      <c r="Y2212" s="407"/>
      <c r="Z2212" s="407"/>
      <c r="AA2212" s="407"/>
      <c r="AB2212" s="407"/>
      <c r="AC2212" s="407"/>
      <c r="AD2212" s="407"/>
    </row>
    <row r="2213" spans="1:30" ht="15">
      <c r="A2213" s="32"/>
      <c r="B2213" s="32"/>
      <c r="C2213" s="32"/>
      <c r="D2213" s="32"/>
      <c r="E2213" s="660" t="s">
        <v>713</v>
      </c>
      <c r="F2213" s="661">
        <f>'Related entities'!D11</f>
        <v>0</v>
      </c>
      <c r="G2213" s="659"/>
      <c r="H2213" s="659"/>
      <c r="I2213" s="659"/>
      <c r="L2213" s="407"/>
      <c r="M2213" s="407"/>
      <c r="N2213" s="407"/>
      <c r="O2213" s="407"/>
      <c r="P2213" s="407"/>
      <c r="Q2213" s="407"/>
      <c r="R2213" s="407"/>
      <c r="S2213" s="407"/>
      <c r="T2213" s="407"/>
      <c r="U2213" s="407"/>
      <c r="V2213" s="407"/>
      <c r="W2213" s="407"/>
      <c r="X2213" s="407"/>
      <c r="Y2213" s="407"/>
      <c r="Z2213" s="407"/>
      <c r="AA2213" s="407"/>
      <c r="AB2213" s="407"/>
      <c r="AC2213" s="407"/>
      <c r="AD2213" s="407"/>
    </row>
    <row r="2214" spans="1:30" ht="15">
      <c r="A2214" s="32"/>
      <c r="B2214" s="32"/>
      <c r="C2214" s="32"/>
      <c r="D2214" s="32"/>
      <c r="E2214" s="660" t="s">
        <v>714</v>
      </c>
      <c r="F2214" s="661">
        <f>'Related entities'!D12</f>
        <v>0</v>
      </c>
      <c r="G2214" s="659"/>
      <c r="H2214" s="659"/>
      <c r="I2214" s="659"/>
      <c r="L2214" s="407"/>
      <c r="M2214" s="407"/>
      <c r="N2214" s="407"/>
      <c r="O2214" s="407"/>
      <c r="P2214" s="407"/>
      <c r="Q2214" s="407"/>
      <c r="R2214" s="407"/>
      <c r="S2214" s="407"/>
      <c r="T2214" s="407"/>
      <c r="U2214" s="407"/>
      <c r="V2214" s="407"/>
      <c r="W2214" s="407"/>
      <c r="X2214" s="407"/>
      <c r="Y2214" s="407"/>
      <c r="Z2214" s="407"/>
      <c r="AA2214" s="407"/>
      <c r="AB2214" s="407"/>
      <c r="AC2214" s="407"/>
      <c r="AD2214" s="407"/>
    </row>
    <row r="2215" spans="1:30" ht="15">
      <c r="A2215" s="32"/>
      <c r="B2215" s="32"/>
      <c r="C2215" s="32"/>
      <c r="D2215" s="32"/>
      <c r="E2215" s="660" t="s">
        <v>715</v>
      </c>
      <c r="F2215" s="661">
        <f>'Related entities'!D13</f>
        <v>0</v>
      </c>
      <c r="G2215" s="659"/>
      <c r="H2215" s="659"/>
      <c r="I2215" s="659"/>
      <c r="L2215" s="407"/>
      <c r="M2215" s="407"/>
      <c r="N2215" s="407"/>
      <c r="O2215" s="407"/>
      <c r="P2215" s="407"/>
      <c r="Q2215" s="407"/>
      <c r="R2215" s="407"/>
      <c r="S2215" s="407"/>
      <c r="T2215" s="407"/>
      <c r="U2215" s="407"/>
      <c r="V2215" s="407"/>
      <c r="W2215" s="407"/>
      <c r="X2215" s="407"/>
      <c r="Y2215" s="407"/>
      <c r="Z2215" s="407"/>
      <c r="AA2215" s="407"/>
      <c r="AB2215" s="407"/>
      <c r="AC2215" s="407"/>
      <c r="AD2215" s="407"/>
    </row>
    <row r="2216" spans="1:30" ht="15">
      <c r="A2216" s="32"/>
      <c r="B2216" s="32"/>
      <c r="C2216" s="32"/>
      <c r="D2216" s="32"/>
      <c r="E2216" s="660" t="s">
        <v>55</v>
      </c>
      <c r="F2216" s="661">
        <f>'Related entities'!D14</f>
        <v>0</v>
      </c>
      <c r="G2216" s="659"/>
      <c r="H2216" s="659"/>
      <c r="I2216" s="659"/>
      <c r="L2216" s="407"/>
      <c r="M2216" s="407"/>
      <c r="N2216" s="407"/>
      <c r="O2216" s="407"/>
      <c r="P2216" s="407"/>
      <c r="Q2216" s="407"/>
      <c r="R2216" s="407"/>
      <c r="S2216" s="407"/>
      <c r="T2216" s="407"/>
      <c r="U2216" s="407"/>
      <c r="V2216" s="407"/>
      <c r="W2216" s="407"/>
      <c r="X2216" s="407"/>
      <c r="Y2216" s="407"/>
      <c r="Z2216" s="407"/>
      <c r="AA2216" s="407"/>
      <c r="AB2216" s="407"/>
      <c r="AC2216" s="407"/>
      <c r="AD2216" s="407"/>
    </row>
    <row r="2217" spans="1:30" ht="15">
      <c r="A2217" s="32"/>
      <c r="B2217" s="32"/>
      <c r="C2217" s="32"/>
      <c r="D2217" s="32"/>
      <c r="E2217" s="662" t="s">
        <v>56</v>
      </c>
      <c r="F2217" s="661">
        <f>'Related entities'!D15</f>
        <v>0</v>
      </c>
      <c r="G2217" s="659"/>
      <c r="H2217" s="659"/>
      <c r="I2217" s="659"/>
      <c r="L2217" s="407"/>
      <c r="M2217" s="407"/>
      <c r="N2217" s="407"/>
      <c r="O2217" s="407"/>
      <c r="P2217" s="407"/>
      <c r="Q2217" s="407"/>
      <c r="R2217" s="407"/>
      <c r="S2217" s="407"/>
      <c r="T2217" s="407"/>
      <c r="U2217" s="407"/>
      <c r="V2217" s="407"/>
      <c r="W2217" s="407"/>
      <c r="X2217" s="407"/>
      <c r="Y2217" s="407"/>
      <c r="Z2217" s="407"/>
      <c r="AA2217" s="407"/>
      <c r="AB2217" s="407"/>
      <c r="AC2217" s="407"/>
      <c r="AD2217" s="407"/>
    </row>
    <row r="2218" spans="1:30" ht="15">
      <c r="A2218" s="32"/>
      <c r="B2218" s="32"/>
      <c r="C2218" s="593" t="s">
        <v>57</v>
      </c>
      <c r="D2218" s="32"/>
      <c r="E2218" s="32"/>
      <c r="F2218" s="659"/>
      <c r="G2218" s="659"/>
      <c r="H2218" s="659"/>
      <c r="I2218" s="659"/>
      <c r="L2218" s="407"/>
      <c r="M2218" s="407"/>
      <c r="N2218" s="407"/>
      <c r="O2218" s="407"/>
      <c r="P2218" s="407"/>
      <c r="Q2218" s="407"/>
      <c r="R2218" s="407"/>
      <c r="S2218" s="407"/>
      <c r="T2218" s="407"/>
      <c r="U2218" s="407"/>
      <c r="V2218" s="407"/>
      <c r="W2218" s="407"/>
      <c r="X2218" s="407"/>
      <c r="Y2218" s="407"/>
      <c r="Z2218" s="407"/>
      <c r="AA2218" s="407"/>
      <c r="AB2218" s="407"/>
      <c r="AC2218" s="407"/>
      <c r="AD2218" s="407"/>
    </row>
    <row r="2219" spans="1:30" ht="15">
      <c r="A2219" s="32"/>
      <c r="B2219" s="32"/>
      <c r="C2219" s="32"/>
      <c r="D2219" s="32" t="s">
        <v>58</v>
      </c>
      <c r="E2219" s="32"/>
      <c r="F2219" s="659"/>
      <c r="G2219" s="659"/>
      <c r="H2219" s="659"/>
      <c r="I2219" s="659"/>
      <c r="L2219" s="407"/>
      <c r="M2219" s="407"/>
      <c r="N2219" s="407"/>
      <c r="O2219" s="407"/>
      <c r="P2219" s="407"/>
      <c r="Q2219" s="407"/>
      <c r="R2219" s="407"/>
      <c r="S2219" s="407"/>
      <c r="T2219" s="407"/>
      <c r="U2219" s="407"/>
      <c r="V2219" s="407"/>
      <c r="W2219" s="407"/>
      <c r="X2219" s="407"/>
      <c r="Y2219" s="407"/>
      <c r="Z2219" s="407"/>
      <c r="AA2219" s="407"/>
      <c r="AB2219" s="407"/>
      <c r="AC2219" s="407"/>
      <c r="AD2219" s="407"/>
    </row>
    <row r="2220" spans="1:30" ht="15">
      <c r="A2220" s="32"/>
      <c r="B2220" s="32"/>
      <c r="C2220" s="32"/>
      <c r="D2220" s="32"/>
      <c r="E2220" s="660" t="s">
        <v>712</v>
      </c>
      <c r="F2220" s="555">
        <f>'Related entities'!F10</f>
        <v>0</v>
      </c>
      <c r="G2220" s="659"/>
      <c r="H2220" s="659"/>
      <c r="I2220" s="659"/>
      <c r="L2220" s="407"/>
      <c r="M2220" s="407"/>
      <c r="N2220" s="407"/>
      <c r="O2220" s="407"/>
      <c r="P2220" s="407"/>
      <c r="Q2220" s="407"/>
      <c r="R2220" s="407"/>
      <c r="S2220" s="407"/>
      <c r="T2220" s="407"/>
      <c r="U2220" s="407"/>
      <c r="V2220" s="407"/>
      <c r="W2220" s="407"/>
      <c r="X2220" s="407"/>
      <c r="Y2220" s="407"/>
      <c r="Z2220" s="407"/>
      <c r="AA2220" s="407"/>
      <c r="AB2220" s="407"/>
      <c r="AC2220" s="407"/>
      <c r="AD2220" s="407"/>
    </row>
    <row r="2221" spans="1:30" ht="15">
      <c r="A2221" s="32"/>
      <c r="B2221" s="32"/>
      <c r="C2221" s="32"/>
      <c r="D2221" s="32"/>
      <c r="E2221" s="660" t="s">
        <v>713</v>
      </c>
      <c r="F2221" s="555">
        <f>'Related entities'!F11</f>
        <v>0</v>
      </c>
      <c r="G2221" s="659"/>
      <c r="H2221" s="659"/>
      <c r="I2221" s="659"/>
      <c r="L2221" s="407"/>
      <c r="M2221" s="407"/>
      <c r="N2221" s="407"/>
      <c r="O2221" s="407"/>
      <c r="P2221" s="407"/>
      <c r="Q2221" s="407"/>
      <c r="R2221" s="407"/>
      <c r="S2221" s="407"/>
      <c r="T2221" s="407"/>
      <c r="U2221" s="407"/>
      <c r="V2221" s="407"/>
      <c r="W2221" s="407"/>
      <c r="X2221" s="407"/>
      <c r="Y2221" s="407"/>
      <c r="Z2221" s="407"/>
      <c r="AA2221" s="407"/>
      <c r="AB2221" s="407"/>
      <c r="AC2221" s="407"/>
      <c r="AD2221" s="407"/>
    </row>
    <row r="2222" spans="1:30" ht="15">
      <c r="A2222" s="32"/>
      <c r="B2222" s="32"/>
      <c r="C2222" s="32"/>
      <c r="D2222" s="32"/>
      <c r="E2222" s="660" t="s">
        <v>714</v>
      </c>
      <c r="F2222" s="555">
        <f>'Related entities'!F12</f>
        <v>0</v>
      </c>
      <c r="G2222" s="659"/>
      <c r="H2222" s="659"/>
      <c r="I2222" s="659"/>
      <c r="L2222" s="407"/>
      <c r="M2222" s="407"/>
      <c r="N2222" s="407"/>
      <c r="O2222" s="407"/>
      <c r="P2222" s="407"/>
      <c r="Q2222" s="407"/>
      <c r="R2222" s="407"/>
      <c r="S2222" s="407"/>
      <c r="T2222" s="407"/>
      <c r="U2222" s="407"/>
      <c r="V2222" s="407"/>
      <c r="W2222" s="407"/>
      <c r="X2222" s="407"/>
      <c r="Y2222" s="407"/>
      <c r="Z2222" s="407"/>
      <c r="AA2222" s="407"/>
      <c r="AB2222" s="407"/>
      <c r="AC2222" s="407"/>
      <c r="AD2222" s="407"/>
    </row>
    <row r="2223" spans="1:30" ht="15">
      <c r="A2223" s="32"/>
      <c r="B2223" s="32"/>
      <c r="C2223" s="32"/>
      <c r="D2223" s="32"/>
      <c r="E2223" s="660" t="s">
        <v>715</v>
      </c>
      <c r="F2223" s="555">
        <f>'Related entities'!F13</f>
        <v>0</v>
      </c>
      <c r="G2223" s="659"/>
      <c r="H2223" s="659"/>
      <c r="I2223" s="659"/>
      <c r="L2223" s="407"/>
      <c r="M2223" s="407"/>
      <c r="N2223" s="407"/>
      <c r="O2223" s="407"/>
      <c r="P2223" s="407"/>
      <c r="Q2223" s="407"/>
      <c r="R2223" s="407"/>
      <c r="S2223" s="407"/>
      <c r="T2223" s="407"/>
      <c r="U2223" s="407"/>
      <c r="V2223" s="407"/>
      <c r="W2223" s="407"/>
      <c r="X2223" s="407"/>
      <c r="Y2223" s="407"/>
      <c r="Z2223" s="407"/>
      <c r="AA2223" s="407"/>
      <c r="AB2223" s="407"/>
      <c r="AC2223" s="407"/>
      <c r="AD2223" s="407"/>
    </row>
    <row r="2224" spans="1:30" ht="15">
      <c r="A2224" s="32"/>
      <c r="B2224" s="32"/>
      <c r="C2224" s="32"/>
      <c r="D2224" s="32"/>
      <c r="E2224" s="660" t="s">
        <v>55</v>
      </c>
      <c r="F2224" s="555">
        <f>'Related entities'!F14</f>
        <v>0</v>
      </c>
      <c r="G2224" s="659"/>
      <c r="H2224" s="659"/>
      <c r="I2224" s="659"/>
      <c r="L2224" s="407"/>
      <c r="M2224" s="407"/>
      <c r="N2224" s="407"/>
      <c r="O2224" s="407"/>
      <c r="P2224" s="407"/>
      <c r="Q2224" s="407"/>
      <c r="R2224" s="407"/>
      <c r="S2224" s="407"/>
      <c r="T2224" s="407"/>
      <c r="U2224" s="407"/>
      <c r="V2224" s="407"/>
      <c r="W2224" s="407"/>
      <c r="X2224" s="407"/>
      <c r="Y2224" s="407"/>
      <c r="Z2224" s="407"/>
      <c r="AA2224" s="407"/>
      <c r="AB2224" s="407"/>
      <c r="AC2224" s="407"/>
      <c r="AD2224" s="407"/>
    </row>
    <row r="2225" spans="1:30" ht="15">
      <c r="A2225" s="32"/>
      <c r="B2225" s="32"/>
      <c r="C2225" s="32"/>
      <c r="D2225" s="32"/>
      <c r="E2225" s="662" t="s">
        <v>56</v>
      </c>
      <c r="F2225" s="555">
        <f>'Related entities'!F15</f>
        <v>0</v>
      </c>
      <c r="G2225" s="659"/>
      <c r="H2225" s="659"/>
      <c r="I2225" s="659"/>
      <c r="L2225" s="407"/>
      <c r="M2225" s="407"/>
      <c r="N2225" s="407"/>
      <c r="O2225" s="407"/>
      <c r="P2225" s="407"/>
      <c r="Q2225" s="407"/>
      <c r="R2225" s="407"/>
      <c r="S2225" s="407"/>
      <c r="T2225" s="407"/>
      <c r="U2225" s="407"/>
      <c r="V2225" s="407"/>
      <c r="W2225" s="407"/>
      <c r="X2225" s="407"/>
      <c r="Y2225" s="407"/>
      <c r="Z2225" s="407"/>
      <c r="AA2225" s="407"/>
      <c r="AB2225" s="407"/>
      <c r="AC2225" s="407"/>
      <c r="AD2225" s="407"/>
    </row>
    <row r="2226" spans="1:30" ht="15">
      <c r="A2226" s="32"/>
      <c r="B2226" s="32"/>
      <c r="C2226" s="32"/>
      <c r="D2226" s="32" t="s">
        <v>59</v>
      </c>
      <c r="E2226" s="32"/>
      <c r="F2226" s="659"/>
      <c r="G2226" s="659"/>
      <c r="H2226" s="659"/>
      <c r="I2226" s="659"/>
      <c r="L2226" s="407"/>
      <c r="M2226" s="407"/>
      <c r="N2226" s="407"/>
      <c r="O2226" s="407"/>
      <c r="P2226" s="407"/>
      <c r="Q2226" s="407"/>
      <c r="R2226" s="407"/>
      <c r="S2226" s="407"/>
      <c r="T2226" s="407"/>
      <c r="U2226" s="407"/>
      <c r="V2226" s="407"/>
      <c r="W2226" s="407"/>
      <c r="X2226" s="407"/>
      <c r="Y2226" s="407"/>
      <c r="Z2226" s="407"/>
      <c r="AA2226" s="407"/>
      <c r="AB2226" s="407"/>
      <c r="AC2226" s="407"/>
      <c r="AD2226" s="407"/>
    </row>
    <row r="2227" spans="1:30" ht="15">
      <c r="A2227" s="32"/>
      <c r="B2227" s="32"/>
      <c r="C2227" s="32"/>
      <c r="D2227" s="32"/>
      <c r="E2227" s="660" t="s">
        <v>712</v>
      </c>
      <c r="F2227" s="555">
        <f>'Related entities'!G10</f>
        <v>0</v>
      </c>
      <c r="G2227" s="659"/>
      <c r="H2227" s="659"/>
      <c r="I2227" s="659"/>
      <c r="L2227" s="407"/>
      <c r="M2227" s="407"/>
      <c r="N2227" s="407"/>
      <c r="O2227" s="407"/>
      <c r="P2227" s="407"/>
      <c r="Q2227" s="407"/>
      <c r="R2227" s="407"/>
      <c r="S2227" s="407"/>
      <c r="T2227" s="407"/>
      <c r="U2227" s="407"/>
      <c r="V2227" s="407"/>
      <c r="W2227" s="407"/>
      <c r="X2227" s="407"/>
      <c r="Y2227" s="407"/>
      <c r="Z2227" s="407"/>
      <c r="AA2227" s="407"/>
      <c r="AB2227" s="407"/>
      <c r="AC2227" s="407"/>
      <c r="AD2227" s="407"/>
    </row>
    <row r="2228" spans="1:30" ht="15">
      <c r="A2228" s="32"/>
      <c r="B2228" s="32"/>
      <c r="C2228" s="32"/>
      <c r="D2228" s="32"/>
      <c r="E2228" s="660" t="s">
        <v>713</v>
      </c>
      <c r="F2228" s="555">
        <f>'Related entities'!G11</f>
        <v>0</v>
      </c>
      <c r="G2228" s="659"/>
      <c r="H2228" s="659"/>
      <c r="I2228" s="659"/>
      <c r="L2228" s="407"/>
      <c r="M2228" s="407"/>
      <c r="N2228" s="407"/>
      <c r="O2228" s="407"/>
      <c r="P2228" s="407"/>
      <c r="Q2228" s="407"/>
      <c r="R2228" s="407"/>
      <c r="S2228" s="407"/>
      <c r="T2228" s="407"/>
      <c r="U2228" s="407"/>
      <c r="V2228" s="407"/>
      <c r="W2228" s="407"/>
      <c r="X2228" s="407"/>
      <c r="Y2228" s="407"/>
      <c r="Z2228" s="407"/>
      <c r="AA2228" s="407"/>
      <c r="AB2228" s="407"/>
      <c r="AC2228" s="407"/>
      <c r="AD2228" s="407"/>
    </row>
    <row r="2229" spans="1:30" ht="15">
      <c r="A2229" s="32"/>
      <c r="B2229" s="32"/>
      <c r="C2229" s="32"/>
      <c r="D2229" s="32"/>
      <c r="E2229" s="660" t="s">
        <v>714</v>
      </c>
      <c r="F2229" s="555">
        <f>'Related entities'!G12</f>
        <v>0</v>
      </c>
      <c r="G2229" s="659"/>
      <c r="H2229" s="659"/>
      <c r="I2229" s="659"/>
      <c r="L2229" s="407"/>
      <c r="M2229" s="407"/>
      <c r="N2229" s="407"/>
      <c r="O2229" s="407"/>
      <c r="P2229" s="407"/>
      <c r="Q2229" s="407"/>
      <c r="R2229" s="407"/>
      <c r="S2229" s="407"/>
      <c r="T2229" s="407"/>
      <c r="U2229" s="407"/>
      <c r="V2229" s="407"/>
      <c r="W2229" s="407"/>
      <c r="X2229" s="407"/>
      <c r="Y2229" s="407"/>
      <c r="Z2229" s="407"/>
      <c r="AA2229" s="407"/>
      <c r="AB2229" s="407"/>
      <c r="AC2229" s="407"/>
      <c r="AD2229" s="407"/>
    </row>
    <row r="2230" spans="1:30" ht="15">
      <c r="A2230" s="32"/>
      <c r="B2230" s="32"/>
      <c r="C2230" s="32"/>
      <c r="D2230" s="32"/>
      <c r="E2230" s="660" t="s">
        <v>715</v>
      </c>
      <c r="F2230" s="555">
        <f>'Related entities'!G13</f>
        <v>0</v>
      </c>
      <c r="G2230" s="659"/>
      <c r="H2230" s="659"/>
      <c r="I2230" s="659"/>
      <c r="L2230" s="407"/>
      <c r="M2230" s="407"/>
      <c r="N2230" s="407"/>
      <c r="O2230" s="407"/>
      <c r="P2230" s="407"/>
      <c r="Q2230" s="407"/>
      <c r="R2230" s="407"/>
      <c r="S2230" s="407"/>
      <c r="T2230" s="407"/>
      <c r="U2230" s="407"/>
      <c r="V2230" s="407"/>
      <c r="W2230" s="407"/>
      <c r="X2230" s="407"/>
      <c r="Y2230" s="407"/>
      <c r="Z2230" s="407"/>
      <c r="AA2230" s="407"/>
      <c r="AB2230" s="407"/>
      <c r="AC2230" s="407"/>
      <c r="AD2230" s="407"/>
    </row>
    <row r="2231" spans="1:30" ht="15">
      <c r="A2231" s="32"/>
      <c r="B2231" s="32"/>
      <c r="C2231" s="32"/>
      <c r="D2231" s="32"/>
      <c r="E2231" s="660" t="s">
        <v>55</v>
      </c>
      <c r="F2231" s="555">
        <f>'Related entities'!G14</f>
        <v>0</v>
      </c>
      <c r="G2231" s="659"/>
      <c r="H2231" s="659"/>
      <c r="I2231" s="659"/>
      <c r="L2231" s="407"/>
      <c r="M2231" s="407"/>
      <c r="N2231" s="407"/>
      <c r="O2231" s="407"/>
      <c r="P2231" s="407"/>
      <c r="Q2231" s="407"/>
      <c r="R2231" s="407"/>
      <c r="S2231" s="407"/>
      <c r="T2231" s="407"/>
      <c r="U2231" s="407"/>
      <c r="V2231" s="407"/>
      <c r="W2231" s="407"/>
      <c r="X2231" s="407"/>
      <c r="Y2231" s="407"/>
      <c r="Z2231" s="407"/>
      <c r="AA2231" s="407"/>
      <c r="AB2231" s="407"/>
      <c r="AC2231" s="407"/>
      <c r="AD2231" s="407"/>
    </row>
    <row r="2232" spans="1:30" ht="15">
      <c r="A2232" s="32"/>
      <c r="B2232" s="32"/>
      <c r="C2232" s="32"/>
      <c r="D2232" s="32"/>
      <c r="E2232" s="662" t="s">
        <v>56</v>
      </c>
      <c r="F2232" s="555">
        <f>'Related entities'!G15</f>
        <v>0</v>
      </c>
      <c r="G2232" s="659"/>
      <c r="H2232" s="659"/>
      <c r="I2232" s="659"/>
      <c r="L2232" s="407"/>
      <c r="M2232" s="407"/>
      <c r="N2232" s="407"/>
      <c r="O2232" s="407"/>
      <c r="P2232" s="407"/>
      <c r="Q2232" s="407"/>
      <c r="R2232" s="407"/>
      <c r="S2232" s="407"/>
      <c r="T2232" s="407"/>
      <c r="U2232" s="407"/>
      <c r="V2232" s="407"/>
      <c r="W2232" s="407"/>
      <c r="X2232" s="407"/>
      <c r="Y2232" s="407"/>
      <c r="Z2232" s="407"/>
      <c r="AA2232" s="407"/>
      <c r="AB2232" s="407"/>
      <c r="AC2232" s="407"/>
      <c r="AD2232" s="407"/>
    </row>
    <row r="2233" spans="1:30" ht="15">
      <c r="A2233" s="32"/>
      <c r="B2233" s="32"/>
      <c r="C2233" s="593" t="s">
        <v>60</v>
      </c>
      <c r="D2233" s="32"/>
      <c r="E2233" s="32"/>
      <c r="F2233" s="659"/>
      <c r="G2233" s="659"/>
      <c r="H2233" s="659"/>
      <c r="I2233" s="659"/>
      <c r="L2233" s="407"/>
      <c r="M2233" s="407"/>
      <c r="N2233" s="407"/>
      <c r="O2233" s="407"/>
      <c r="P2233" s="407"/>
      <c r="Q2233" s="407"/>
      <c r="R2233" s="407"/>
      <c r="S2233" s="407"/>
      <c r="T2233" s="407"/>
      <c r="U2233" s="407"/>
      <c r="V2233" s="407"/>
      <c r="W2233" s="407"/>
      <c r="X2233" s="407"/>
      <c r="Y2233" s="407"/>
      <c r="Z2233" s="407"/>
      <c r="AA2233" s="407"/>
      <c r="AB2233" s="407"/>
      <c r="AC2233" s="407"/>
      <c r="AD2233" s="407"/>
    </row>
    <row r="2234" spans="1:30" ht="15">
      <c r="A2234" s="32"/>
      <c r="B2234" s="32"/>
      <c r="C2234" s="32"/>
      <c r="D2234" s="32" t="s">
        <v>61</v>
      </c>
      <c r="E2234" s="32"/>
      <c r="F2234" s="659"/>
      <c r="G2234" s="659"/>
      <c r="H2234" s="659"/>
      <c r="I2234" s="659"/>
      <c r="L2234" s="407"/>
      <c r="M2234" s="407"/>
      <c r="N2234" s="407"/>
      <c r="O2234" s="407"/>
      <c r="P2234" s="407"/>
      <c r="Q2234" s="407"/>
      <c r="R2234" s="407"/>
      <c r="S2234" s="407"/>
      <c r="T2234" s="407"/>
      <c r="U2234" s="407"/>
      <c r="V2234" s="407"/>
      <c r="W2234" s="407"/>
      <c r="X2234" s="407"/>
      <c r="Y2234" s="407"/>
      <c r="Z2234" s="407"/>
      <c r="AA2234" s="407"/>
      <c r="AB2234" s="407"/>
      <c r="AC2234" s="407"/>
      <c r="AD2234" s="407"/>
    </row>
    <row r="2235" spans="1:30" ht="15">
      <c r="A2235" s="32"/>
      <c r="B2235" s="32"/>
      <c r="C2235" s="32"/>
      <c r="D2235" s="32"/>
      <c r="E2235" s="660" t="s">
        <v>712</v>
      </c>
      <c r="F2235" s="555">
        <f>'Related entities'!I10</f>
        <v>0</v>
      </c>
      <c r="G2235" s="659"/>
      <c r="H2235" s="659"/>
      <c r="I2235" s="659"/>
      <c r="L2235" s="407"/>
      <c r="M2235" s="407"/>
      <c r="N2235" s="407"/>
      <c r="O2235" s="407"/>
      <c r="P2235" s="407"/>
      <c r="Q2235" s="407"/>
      <c r="R2235" s="407"/>
      <c r="S2235" s="407"/>
      <c r="T2235" s="407"/>
      <c r="U2235" s="407"/>
      <c r="V2235" s="407"/>
      <c r="W2235" s="407"/>
      <c r="X2235" s="407"/>
      <c r="Y2235" s="407"/>
      <c r="Z2235" s="407"/>
      <c r="AA2235" s="407"/>
      <c r="AB2235" s="407"/>
      <c r="AC2235" s="407"/>
      <c r="AD2235" s="407"/>
    </row>
    <row r="2236" spans="1:30" ht="15">
      <c r="A2236" s="32"/>
      <c r="B2236" s="32"/>
      <c r="C2236" s="32"/>
      <c r="D2236" s="32"/>
      <c r="E2236" s="660" t="s">
        <v>713</v>
      </c>
      <c r="F2236" s="555">
        <f>'Related entities'!I11</f>
        <v>0</v>
      </c>
      <c r="G2236" s="659"/>
      <c r="H2236" s="659"/>
      <c r="I2236" s="659"/>
      <c r="L2236" s="407"/>
      <c r="M2236" s="407"/>
      <c r="N2236" s="407"/>
      <c r="O2236" s="407"/>
      <c r="P2236" s="407"/>
      <c r="Q2236" s="407"/>
      <c r="R2236" s="407"/>
      <c r="S2236" s="407"/>
      <c r="T2236" s="407"/>
      <c r="U2236" s="407"/>
      <c r="V2236" s="407"/>
      <c r="W2236" s="407"/>
      <c r="X2236" s="407"/>
      <c r="Y2236" s="407"/>
      <c r="Z2236" s="407"/>
      <c r="AA2236" s="407"/>
      <c r="AB2236" s="407"/>
      <c r="AC2236" s="407"/>
      <c r="AD2236" s="407"/>
    </row>
    <row r="2237" spans="1:30" ht="15">
      <c r="A2237" s="32"/>
      <c r="B2237" s="32"/>
      <c r="C2237" s="32"/>
      <c r="D2237" s="32"/>
      <c r="E2237" s="660" t="s">
        <v>714</v>
      </c>
      <c r="F2237" s="555">
        <f>'Related entities'!I12</f>
        <v>0</v>
      </c>
      <c r="G2237" s="659"/>
      <c r="H2237" s="659"/>
      <c r="I2237" s="659"/>
      <c r="L2237" s="407"/>
      <c r="M2237" s="407"/>
      <c r="N2237" s="407"/>
      <c r="O2237" s="407"/>
      <c r="P2237" s="407"/>
      <c r="Q2237" s="407"/>
      <c r="R2237" s="407"/>
      <c r="S2237" s="407"/>
      <c r="T2237" s="407"/>
      <c r="U2237" s="407"/>
      <c r="V2237" s="407"/>
      <c r="W2237" s="407"/>
      <c r="X2237" s="407"/>
      <c r="Y2237" s="407"/>
      <c r="Z2237" s="407"/>
      <c r="AA2237" s="407"/>
      <c r="AB2237" s="407"/>
      <c r="AC2237" s="407"/>
      <c r="AD2237" s="407"/>
    </row>
    <row r="2238" spans="1:30" ht="15">
      <c r="A2238" s="32"/>
      <c r="B2238" s="32"/>
      <c r="C2238" s="32"/>
      <c r="D2238" s="32"/>
      <c r="E2238" s="660" t="s">
        <v>715</v>
      </c>
      <c r="F2238" s="555">
        <f>'Related entities'!I13</f>
        <v>0</v>
      </c>
      <c r="G2238" s="659"/>
      <c r="H2238" s="659"/>
      <c r="I2238" s="659"/>
      <c r="L2238" s="407"/>
      <c r="M2238" s="407"/>
      <c r="N2238" s="407"/>
      <c r="O2238" s="407"/>
      <c r="P2238" s="407"/>
      <c r="Q2238" s="407"/>
      <c r="R2238" s="407"/>
      <c r="S2238" s="407"/>
      <c r="T2238" s="407"/>
      <c r="U2238" s="407"/>
      <c r="V2238" s="407"/>
      <c r="W2238" s="407"/>
      <c r="X2238" s="407"/>
      <c r="Y2238" s="407"/>
      <c r="Z2238" s="407"/>
      <c r="AA2238" s="407"/>
      <c r="AB2238" s="407"/>
      <c r="AC2238" s="407"/>
      <c r="AD2238" s="407"/>
    </row>
    <row r="2239" spans="1:30" ht="15">
      <c r="A2239" s="32"/>
      <c r="B2239" s="32"/>
      <c r="C2239" s="32"/>
      <c r="D2239" s="32"/>
      <c r="E2239" s="660" t="s">
        <v>55</v>
      </c>
      <c r="F2239" s="555">
        <f>'Related entities'!I14</f>
        <v>0</v>
      </c>
      <c r="G2239" s="659"/>
      <c r="H2239" s="659"/>
      <c r="I2239" s="659"/>
      <c r="L2239" s="407"/>
      <c r="M2239" s="407"/>
      <c r="N2239" s="407"/>
      <c r="O2239" s="407"/>
      <c r="P2239" s="407"/>
      <c r="Q2239" s="407"/>
      <c r="R2239" s="407"/>
      <c r="S2239" s="407"/>
      <c r="T2239" s="407"/>
      <c r="U2239" s="407"/>
      <c r="V2239" s="407"/>
      <c r="W2239" s="407"/>
      <c r="X2239" s="407"/>
      <c r="Y2239" s="407"/>
      <c r="Z2239" s="407"/>
      <c r="AA2239" s="407"/>
      <c r="AB2239" s="407"/>
      <c r="AC2239" s="407"/>
      <c r="AD2239" s="407"/>
    </row>
    <row r="2240" spans="1:30" ht="15">
      <c r="A2240" s="32"/>
      <c r="B2240" s="32"/>
      <c r="C2240" s="32"/>
      <c r="D2240" s="32"/>
      <c r="E2240" s="662" t="s">
        <v>56</v>
      </c>
      <c r="F2240" s="555">
        <f>'Related entities'!I15</f>
        <v>0</v>
      </c>
      <c r="G2240" s="659"/>
      <c r="H2240" s="659"/>
      <c r="I2240" s="659"/>
      <c r="L2240" s="407"/>
      <c r="M2240" s="407"/>
      <c r="N2240" s="407"/>
      <c r="O2240" s="407"/>
      <c r="P2240" s="407"/>
      <c r="Q2240" s="407"/>
      <c r="R2240" s="407"/>
      <c r="S2240" s="407"/>
      <c r="T2240" s="407"/>
      <c r="U2240" s="407"/>
      <c r="V2240" s="407"/>
      <c r="W2240" s="407"/>
      <c r="X2240" s="407"/>
      <c r="Y2240" s="407"/>
      <c r="Z2240" s="407"/>
      <c r="AA2240" s="407"/>
      <c r="AB2240" s="407"/>
      <c r="AC2240" s="407"/>
      <c r="AD2240" s="407"/>
    </row>
    <row r="2241" spans="1:30" ht="15">
      <c r="A2241" s="32"/>
      <c r="B2241" s="32"/>
      <c r="C2241" s="32"/>
      <c r="D2241" s="32" t="s">
        <v>62</v>
      </c>
      <c r="E2241" s="32"/>
      <c r="F2241" s="659"/>
      <c r="G2241" s="659"/>
      <c r="H2241" s="659"/>
      <c r="I2241" s="659"/>
      <c r="L2241" s="407"/>
      <c r="M2241" s="407"/>
      <c r="N2241" s="407"/>
      <c r="O2241" s="407"/>
      <c r="P2241" s="407"/>
      <c r="Q2241" s="407"/>
      <c r="R2241" s="407"/>
      <c r="S2241" s="407"/>
      <c r="T2241" s="407"/>
      <c r="U2241" s="407"/>
      <c r="V2241" s="407"/>
      <c r="W2241" s="407"/>
      <c r="X2241" s="407"/>
      <c r="Y2241" s="407"/>
      <c r="Z2241" s="407"/>
      <c r="AA2241" s="407"/>
      <c r="AB2241" s="407"/>
      <c r="AC2241" s="407"/>
      <c r="AD2241" s="407"/>
    </row>
    <row r="2242" spans="1:30" ht="15">
      <c r="A2242" s="32"/>
      <c r="B2242" s="32"/>
      <c r="C2242" s="32"/>
      <c r="D2242" s="32"/>
      <c r="E2242" s="660" t="s">
        <v>712</v>
      </c>
      <c r="F2242" s="555"/>
      <c r="G2242" s="659"/>
      <c r="H2242" s="659"/>
      <c r="I2242" s="659"/>
      <c r="L2242" s="407"/>
      <c r="M2242" s="407"/>
      <c r="N2242" s="407"/>
      <c r="O2242" s="407"/>
      <c r="P2242" s="407"/>
      <c r="Q2242" s="407"/>
      <c r="R2242" s="407"/>
      <c r="S2242" s="407"/>
      <c r="T2242" s="407"/>
      <c r="U2242" s="407"/>
      <c r="V2242" s="407"/>
      <c r="W2242" s="407"/>
      <c r="X2242" s="407"/>
      <c r="Y2242" s="407"/>
      <c r="Z2242" s="407"/>
      <c r="AA2242" s="407"/>
      <c r="AB2242" s="407"/>
      <c r="AC2242" s="407"/>
      <c r="AD2242" s="407"/>
    </row>
    <row r="2243" spans="1:30" ht="15">
      <c r="A2243" s="32"/>
      <c r="B2243" s="32"/>
      <c r="C2243" s="32"/>
      <c r="D2243" s="32"/>
      <c r="E2243" s="660" t="s">
        <v>713</v>
      </c>
      <c r="F2243" s="555"/>
      <c r="G2243" s="659"/>
      <c r="H2243" s="659"/>
      <c r="I2243" s="659"/>
      <c r="L2243" s="407"/>
      <c r="M2243" s="407"/>
      <c r="N2243" s="407"/>
      <c r="O2243" s="407"/>
      <c r="P2243" s="407"/>
      <c r="Q2243" s="407"/>
      <c r="R2243" s="407"/>
      <c r="S2243" s="407"/>
      <c r="T2243" s="407"/>
      <c r="U2243" s="407"/>
      <c r="V2243" s="407"/>
      <c r="W2243" s="407"/>
      <c r="X2243" s="407"/>
      <c r="Y2243" s="407"/>
      <c r="Z2243" s="407"/>
      <c r="AA2243" s="407"/>
      <c r="AB2243" s="407"/>
      <c r="AC2243" s="407"/>
      <c r="AD2243" s="407"/>
    </row>
    <row r="2244" spans="1:30" ht="15">
      <c r="A2244" s="32"/>
      <c r="B2244" s="32"/>
      <c r="C2244" s="32"/>
      <c r="D2244" s="32"/>
      <c r="E2244" s="660" t="s">
        <v>714</v>
      </c>
      <c r="F2244" s="555">
        <f>'Related entities'!J12</f>
        <v>0</v>
      </c>
      <c r="G2244" s="659"/>
      <c r="H2244" s="659"/>
      <c r="I2244" s="659"/>
      <c r="L2244" s="407"/>
      <c r="M2244" s="407"/>
      <c r="N2244" s="407"/>
      <c r="O2244" s="407"/>
      <c r="P2244" s="407"/>
      <c r="Q2244" s="407"/>
      <c r="R2244" s="407"/>
      <c r="S2244" s="407"/>
      <c r="T2244" s="407"/>
      <c r="U2244" s="407"/>
      <c r="V2244" s="407"/>
      <c r="W2244" s="407"/>
      <c r="X2244" s="407"/>
      <c r="Y2244" s="407"/>
      <c r="Z2244" s="407"/>
      <c r="AA2244" s="407"/>
      <c r="AB2244" s="407"/>
      <c r="AC2244" s="407"/>
      <c r="AD2244" s="407"/>
    </row>
    <row r="2245" spans="1:30" ht="15">
      <c r="A2245" s="32"/>
      <c r="B2245" s="32"/>
      <c r="C2245" s="32"/>
      <c r="D2245" s="32"/>
      <c r="E2245" s="660" t="s">
        <v>715</v>
      </c>
      <c r="F2245" s="555"/>
      <c r="G2245" s="659"/>
      <c r="H2245" s="659"/>
      <c r="I2245" s="659"/>
      <c r="L2245" s="407"/>
      <c r="M2245" s="407"/>
      <c r="N2245" s="407"/>
      <c r="O2245" s="407"/>
      <c r="P2245" s="407"/>
      <c r="Q2245" s="407"/>
      <c r="R2245" s="407"/>
      <c r="S2245" s="407"/>
      <c r="T2245" s="407"/>
      <c r="U2245" s="407"/>
      <c r="V2245" s="407"/>
      <c r="W2245" s="407"/>
      <c r="X2245" s="407"/>
      <c r="Y2245" s="407"/>
      <c r="Z2245" s="407"/>
      <c r="AA2245" s="407"/>
      <c r="AB2245" s="407"/>
      <c r="AC2245" s="407"/>
      <c r="AD2245" s="407"/>
    </row>
    <row r="2246" spans="1:30" ht="15">
      <c r="A2246" s="32"/>
      <c r="B2246" s="32"/>
      <c r="C2246" s="32"/>
      <c r="D2246" s="32"/>
      <c r="E2246" s="660" t="s">
        <v>55</v>
      </c>
      <c r="F2246" s="555">
        <f>'Related entities'!J14</f>
        <v>0</v>
      </c>
      <c r="G2246" s="659"/>
      <c r="H2246" s="659"/>
      <c r="I2246" s="659"/>
      <c r="L2246" s="407"/>
      <c r="M2246" s="407"/>
      <c r="N2246" s="407"/>
      <c r="O2246" s="407"/>
      <c r="P2246" s="407"/>
      <c r="Q2246" s="407"/>
      <c r="R2246" s="407"/>
      <c r="S2246" s="407"/>
      <c r="T2246" s="407"/>
      <c r="U2246" s="407"/>
      <c r="V2246" s="407"/>
      <c r="W2246" s="407"/>
      <c r="X2246" s="407"/>
      <c r="Y2246" s="407"/>
      <c r="Z2246" s="407"/>
      <c r="AA2246" s="407"/>
      <c r="AB2246" s="407"/>
      <c r="AC2246" s="407"/>
      <c r="AD2246" s="407"/>
    </row>
    <row r="2247" spans="1:30" ht="15">
      <c r="A2247" s="32"/>
      <c r="B2247" s="32"/>
      <c r="C2247" s="32"/>
      <c r="D2247" s="32"/>
      <c r="E2247" s="662" t="s">
        <v>56</v>
      </c>
      <c r="F2247" s="555">
        <f>'Related entities'!J15</f>
        <v>0</v>
      </c>
      <c r="G2247" s="659"/>
      <c r="H2247" s="659"/>
      <c r="I2247" s="659"/>
      <c r="L2247" s="407"/>
      <c r="M2247" s="407"/>
      <c r="N2247" s="407"/>
      <c r="O2247" s="407"/>
      <c r="P2247" s="407"/>
      <c r="Q2247" s="407"/>
      <c r="R2247" s="407"/>
      <c r="S2247" s="407"/>
      <c r="T2247" s="407"/>
      <c r="U2247" s="407"/>
      <c r="V2247" s="407"/>
      <c r="W2247" s="407"/>
      <c r="X2247" s="407"/>
      <c r="Y2247" s="407"/>
      <c r="Z2247" s="407"/>
      <c r="AA2247" s="407"/>
      <c r="AB2247" s="407"/>
      <c r="AC2247" s="407"/>
      <c r="AD2247" s="407"/>
    </row>
    <row r="2248" spans="1:30" ht="15">
      <c r="A2248" s="32"/>
      <c r="B2248" s="32"/>
      <c r="C2248" s="32"/>
      <c r="D2248" s="32" t="s">
        <v>570</v>
      </c>
      <c r="E2248" s="32"/>
      <c r="F2248" s="659"/>
      <c r="G2248" s="659"/>
      <c r="H2248" s="659"/>
      <c r="I2248" s="659"/>
      <c r="L2248" s="407"/>
      <c r="M2248" s="407"/>
      <c r="N2248" s="407"/>
      <c r="O2248" s="407"/>
      <c r="P2248" s="407"/>
      <c r="Q2248" s="407"/>
      <c r="R2248" s="407"/>
      <c r="S2248" s="407"/>
      <c r="T2248" s="407"/>
      <c r="U2248" s="407"/>
      <c r="V2248" s="407"/>
      <c r="W2248" s="407"/>
      <c r="X2248" s="407"/>
      <c r="Y2248" s="407"/>
      <c r="Z2248" s="407"/>
      <c r="AA2248" s="407"/>
      <c r="AB2248" s="407"/>
      <c r="AC2248" s="407"/>
      <c r="AD2248" s="407"/>
    </row>
    <row r="2249" spans="1:30" ht="15">
      <c r="A2249" s="32"/>
      <c r="B2249" s="32"/>
      <c r="C2249" s="32"/>
      <c r="D2249" s="32"/>
      <c r="E2249" s="660" t="s">
        <v>712</v>
      </c>
      <c r="F2249" s="555"/>
      <c r="G2249" s="659"/>
      <c r="H2249" s="659"/>
      <c r="I2249" s="659"/>
      <c r="L2249" s="407"/>
      <c r="M2249" s="407"/>
      <c r="N2249" s="407"/>
      <c r="O2249" s="407"/>
      <c r="P2249" s="407"/>
      <c r="Q2249" s="407"/>
      <c r="R2249" s="407"/>
      <c r="S2249" s="407"/>
      <c r="T2249" s="407"/>
      <c r="U2249" s="407"/>
      <c r="V2249" s="407"/>
      <c r="W2249" s="407"/>
      <c r="X2249" s="407"/>
      <c r="Y2249" s="407"/>
      <c r="Z2249" s="407"/>
      <c r="AA2249" s="407"/>
      <c r="AB2249" s="407"/>
      <c r="AC2249" s="407"/>
      <c r="AD2249" s="407"/>
    </row>
    <row r="2250" spans="1:30" ht="15">
      <c r="A2250" s="32"/>
      <c r="B2250" s="32"/>
      <c r="C2250" s="32"/>
      <c r="D2250" s="32"/>
      <c r="E2250" s="660" t="s">
        <v>713</v>
      </c>
      <c r="F2250" s="555"/>
      <c r="G2250" s="659"/>
      <c r="H2250" s="659"/>
      <c r="I2250" s="659"/>
      <c r="L2250" s="407"/>
      <c r="M2250" s="407"/>
      <c r="N2250" s="407"/>
      <c r="O2250" s="407"/>
      <c r="P2250" s="407"/>
      <c r="Q2250" s="407"/>
      <c r="R2250" s="407"/>
      <c r="S2250" s="407"/>
      <c r="T2250" s="407"/>
      <c r="U2250" s="407"/>
      <c r="V2250" s="407"/>
      <c r="W2250" s="407"/>
      <c r="X2250" s="407"/>
      <c r="Y2250" s="407"/>
      <c r="Z2250" s="407"/>
      <c r="AA2250" s="407"/>
      <c r="AB2250" s="407"/>
      <c r="AC2250" s="407"/>
      <c r="AD2250" s="407"/>
    </row>
    <row r="2251" spans="1:30" ht="15">
      <c r="A2251" s="32"/>
      <c r="B2251" s="32"/>
      <c r="C2251" s="32"/>
      <c r="D2251" s="32"/>
      <c r="E2251" s="660" t="s">
        <v>714</v>
      </c>
      <c r="F2251" s="555">
        <f>'Related entities'!K12</f>
        <v>0</v>
      </c>
      <c r="G2251" s="659"/>
      <c r="H2251" s="659"/>
      <c r="I2251" s="659"/>
      <c r="L2251" s="407"/>
      <c r="M2251" s="407"/>
      <c r="N2251" s="407"/>
      <c r="O2251" s="407"/>
      <c r="P2251" s="407"/>
      <c r="Q2251" s="407"/>
      <c r="R2251" s="407"/>
      <c r="S2251" s="407"/>
      <c r="T2251" s="407"/>
      <c r="U2251" s="407"/>
      <c r="V2251" s="407"/>
      <c r="W2251" s="407"/>
      <c r="X2251" s="407"/>
      <c r="Y2251" s="407"/>
      <c r="Z2251" s="407"/>
      <c r="AA2251" s="407"/>
      <c r="AB2251" s="407"/>
      <c r="AC2251" s="407"/>
      <c r="AD2251" s="407"/>
    </row>
    <row r="2252" spans="1:30" ht="15">
      <c r="A2252" s="32"/>
      <c r="B2252" s="32"/>
      <c r="C2252" s="32"/>
      <c r="D2252" s="32"/>
      <c r="E2252" s="660" t="s">
        <v>715</v>
      </c>
      <c r="F2252" s="555"/>
      <c r="G2252" s="659"/>
      <c r="H2252" s="659"/>
      <c r="I2252" s="659"/>
      <c r="L2252" s="407"/>
      <c r="M2252" s="407"/>
      <c r="N2252" s="407"/>
      <c r="O2252" s="407"/>
      <c r="P2252" s="407"/>
      <c r="Q2252" s="407"/>
      <c r="R2252" s="407"/>
      <c r="S2252" s="407"/>
      <c r="T2252" s="407"/>
      <c r="U2252" s="407"/>
      <c r="V2252" s="407"/>
      <c r="W2252" s="407"/>
      <c r="X2252" s="407"/>
      <c r="Y2252" s="407"/>
      <c r="Z2252" s="407"/>
      <c r="AA2252" s="407"/>
      <c r="AB2252" s="407"/>
      <c r="AC2252" s="407"/>
      <c r="AD2252" s="407"/>
    </row>
    <row r="2253" spans="1:30" ht="15">
      <c r="A2253" s="32"/>
      <c r="B2253" s="32"/>
      <c r="C2253" s="32"/>
      <c r="D2253" s="32"/>
      <c r="E2253" s="660" t="s">
        <v>55</v>
      </c>
      <c r="F2253" s="555">
        <f>'Related entities'!K14</f>
        <v>0</v>
      </c>
      <c r="G2253" s="659"/>
      <c r="H2253" s="659"/>
      <c r="I2253" s="659"/>
      <c r="L2253" s="407"/>
      <c r="M2253" s="407"/>
      <c r="N2253" s="407"/>
      <c r="O2253" s="407"/>
      <c r="P2253" s="407"/>
      <c r="Q2253" s="407"/>
      <c r="R2253" s="407"/>
      <c r="S2253" s="407"/>
      <c r="T2253" s="407"/>
      <c r="U2253" s="407"/>
      <c r="V2253" s="407"/>
      <c r="W2253" s="407"/>
      <c r="X2253" s="407"/>
      <c r="Y2253" s="407"/>
      <c r="Z2253" s="407"/>
      <c r="AA2253" s="407"/>
      <c r="AB2253" s="407"/>
      <c r="AC2253" s="407"/>
      <c r="AD2253" s="407"/>
    </row>
    <row r="2254" spans="1:30" ht="15">
      <c r="A2254" s="32"/>
      <c r="B2254" s="32"/>
      <c r="C2254" s="32"/>
      <c r="D2254" s="32"/>
      <c r="E2254" s="662" t="s">
        <v>56</v>
      </c>
      <c r="F2254" s="555">
        <f>'Related entities'!K15</f>
        <v>0</v>
      </c>
      <c r="G2254" s="659"/>
      <c r="H2254" s="659"/>
      <c r="I2254" s="659"/>
      <c r="L2254" s="407"/>
      <c r="M2254" s="407"/>
      <c r="N2254" s="407"/>
      <c r="O2254" s="407"/>
      <c r="P2254" s="407"/>
      <c r="Q2254" s="407"/>
      <c r="R2254" s="407"/>
      <c r="S2254" s="407"/>
      <c r="T2254" s="407"/>
      <c r="U2254" s="407"/>
      <c r="V2254" s="407"/>
      <c r="W2254" s="407"/>
      <c r="X2254" s="407"/>
      <c r="Y2254" s="407"/>
      <c r="Z2254" s="407"/>
      <c r="AA2254" s="407"/>
      <c r="AB2254" s="407"/>
      <c r="AC2254" s="407"/>
      <c r="AD2254" s="407"/>
    </row>
    <row r="2255" spans="1:30" ht="15">
      <c r="A2255" s="32"/>
      <c r="B2255" s="32"/>
      <c r="C2255" s="32"/>
      <c r="D2255" s="32" t="s">
        <v>571</v>
      </c>
      <c r="E2255" s="32"/>
      <c r="F2255" s="659"/>
      <c r="G2255" s="659"/>
      <c r="H2255" s="659"/>
      <c r="I2255" s="659"/>
      <c r="L2255" s="407"/>
      <c r="M2255" s="407"/>
      <c r="N2255" s="407"/>
      <c r="O2255" s="407"/>
      <c r="P2255" s="407"/>
      <c r="Q2255" s="407"/>
      <c r="R2255" s="407"/>
      <c r="S2255" s="407"/>
      <c r="T2255" s="407"/>
      <c r="U2255" s="407"/>
      <c r="V2255" s="407"/>
      <c r="W2255" s="407"/>
      <c r="X2255" s="407"/>
      <c r="Y2255" s="407"/>
      <c r="Z2255" s="407"/>
      <c r="AA2255" s="407"/>
      <c r="AB2255" s="407"/>
      <c r="AC2255" s="407"/>
      <c r="AD2255" s="407"/>
    </row>
    <row r="2256" spans="1:30" ht="15">
      <c r="A2256" s="32"/>
      <c r="B2256" s="32"/>
      <c r="C2256" s="32"/>
      <c r="D2256" s="32"/>
      <c r="E2256" s="660" t="s">
        <v>712</v>
      </c>
      <c r="F2256" s="555"/>
      <c r="G2256" s="659"/>
      <c r="H2256" s="659"/>
      <c r="I2256" s="659"/>
      <c r="L2256" s="407"/>
      <c r="M2256" s="407"/>
      <c r="N2256" s="407"/>
      <c r="O2256" s="407"/>
      <c r="P2256" s="407"/>
      <c r="Q2256" s="407"/>
      <c r="R2256" s="407"/>
      <c r="S2256" s="407"/>
      <c r="T2256" s="407"/>
      <c r="U2256" s="407"/>
      <c r="V2256" s="407"/>
      <c r="W2256" s="407"/>
      <c r="X2256" s="407"/>
      <c r="Y2256" s="407"/>
      <c r="Z2256" s="407"/>
      <c r="AA2256" s="407"/>
      <c r="AB2256" s="407"/>
      <c r="AC2256" s="407"/>
      <c r="AD2256" s="407"/>
    </row>
    <row r="2257" spans="1:30" ht="15">
      <c r="A2257" s="32"/>
      <c r="B2257" s="32"/>
      <c r="C2257" s="32"/>
      <c r="D2257" s="32"/>
      <c r="E2257" s="660" t="s">
        <v>713</v>
      </c>
      <c r="F2257" s="555"/>
      <c r="G2257" s="659"/>
      <c r="H2257" s="659"/>
      <c r="I2257" s="659"/>
      <c r="L2257" s="407"/>
      <c r="M2257" s="407"/>
      <c r="N2257" s="407"/>
      <c r="O2257" s="407"/>
      <c r="P2257" s="407"/>
      <c r="Q2257" s="407"/>
      <c r="R2257" s="407"/>
      <c r="S2257" s="407"/>
      <c r="T2257" s="407"/>
      <c r="U2257" s="407"/>
      <c r="V2257" s="407"/>
      <c r="W2257" s="407"/>
      <c r="X2257" s="407"/>
      <c r="Y2257" s="407"/>
      <c r="Z2257" s="407"/>
      <c r="AA2257" s="407"/>
      <c r="AB2257" s="407"/>
      <c r="AC2257" s="407"/>
      <c r="AD2257" s="407"/>
    </row>
    <row r="2258" spans="1:30" ht="15">
      <c r="A2258" s="32"/>
      <c r="B2258" s="32"/>
      <c r="C2258" s="32"/>
      <c r="D2258" s="32"/>
      <c r="E2258" s="660" t="s">
        <v>714</v>
      </c>
      <c r="F2258" s="555">
        <f>'Related entities'!L12</f>
        <v>0</v>
      </c>
      <c r="G2258" s="659"/>
      <c r="H2258" s="659"/>
      <c r="I2258" s="659"/>
      <c r="L2258" s="407"/>
      <c r="M2258" s="407"/>
      <c r="N2258" s="407"/>
      <c r="O2258" s="407"/>
      <c r="P2258" s="407"/>
      <c r="Q2258" s="407"/>
      <c r="R2258" s="407"/>
      <c r="S2258" s="407"/>
      <c r="T2258" s="407"/>
      <c r="U2258" s="407"/>
      <c r="V2258" s="407"/>
      <c r="W2258" s="407"/>
      <c r="X2258" s="407"/>
      <c r="Y2258" s="407"/>
      <c r="Z2258" s="407"/>
      <c r="AA2258" s="407"/>
      <c r="AB2258" s="407"/>
      <c r="AC2258" s="407"/>
      <c r="AD2258" s="407"/>
    </row>
    <row r="2259" spans="1:30" ht="15">
      <c r="A2259" s="32"/>
      <c r="B2259" s="32"/>
      <c r="C2259" s="32"/>
      <c r="D2259" s="32"/>
      <c r="E2259" s="660" t="s">
        <v>715</v>
      </c>
      <c r="F2259" s="555"/>
      <c r="G2259" s="659"/>
      <c r="H2259" s="659"/>
      <c r="I2259" s="659"/>
      <c r="L2259" s="407"/>
      <c r="M2259" s="407"/>
      <c r="N2259" s="407"/>
      <c r="O2259" s="407"/>
      <c r="P2259" s="407"/>
      <c r="Q2259" s="407"/>
      <c r="R2259" s="407"/>
      <c r="S2259" s="407"/>
      <c r="T2259" s="407"/>
      <c r="U2259" s="407"/>
      <c r="V2259" s="407"/>
      <c r="W2259" s="407"/>
      <c r="X2259" s="407"/>
      <c r="Y2259" s="407"/>
      <c r="Z2259" s="407"/>
      <c r="AA2259" s="407"/>
      <c r="AB2259" s="407"/>
      <c r="AC2259" s="407"/>
      <c r="AD2259" s="407"/>
    </row>
    <row r="2260" spans="1:30" ht="15">
      <c r="A2260" s="32"/>
      <c r="B2260" s="32"/>
      <c r="C2260" s="32"/>
      <c r="D2260" s="32"/>
      <c r="E2260" s="660" t="s">
        <v>55</v>
      </c>
      <c r="F2260" s="555">
        <f>'Related entities'!L14</f>
        <v>0</v>
      </c>
      <c r="G2260" s="659"/>
      <c r="H2260" s="659"/>
      <c r="I2260" s="659"/>
      <c r="L2260" s="407"/>
      <c r="M2260" s="407"/>
      <c r="N2260" s="407"/>
      <c r="O2260" s="407"/>
      <c r="P2260" s="407"/>
      <c r="Q2260" s="407"/>
      <c r="R2260" s="407"/>
      <c r="S2260" s="407"/>
      <c r="T2260" s="407"/>
      <c r="U2260" s="407"/>
      <c r="V2260" s="407"/>
      <c r="W2260" s="407"/>
      <c r="X2260" s="407"/>
      <c r="Y2260" s="407"/>
      <c r="Z2260" s="407"/>
      <c r="AA2260" s="407"/>
      <c r="AB2260" s="407"/>
      <c r="AC2260" s="407"/>
      <c r="AD2260" s="407"/>
    </row>
    <row r="2261" spans="1:30" ht="15">
      <c r="A2261" s="32"/>
      <c r="B2261" s="32"/>
      <c r="C2261" s="32"/>
      <c r="D2261" s="32"/>
      <c r="E2261" s="662" t="s">
        <v>56</v>
      </c>
      <c r="F2261" s="555">
        <f>'Related entities'!L15</f>
        <v>0</v>
      </c>
      <c r="G2261" s="659"/>
      <c r="H2261" s="659"/>
      <c r="I2261" s="659"/>
      <c r="L2261" s="407"/>
      <c r="M2261" s="407"/>
      <c r="N2261" s="407"/>
      <c r="O2261" s="407"/>
      <c r="P2261" s="407"/>
      <c r="Q2261" s="407"/>
      <c r="R2261" s="407"/>
      <c r="S2261" s="407"/>
      <c r="T2261" s="407"/>
      <c r="U2261" s="407"/>
      <c r="V2261" s="407"/>
      <c r="W2261" s="407"/>
      <c r="X2261" s="407"/>
      <c r="Y2261" s="407"/>
      <c r="Z2261" s="407"/>
      <c r="AA2261" s="407"/>
      <c r="AB2261" s="407"/>
      <c r="AC2261" s="407"/>
      <c r="AD2261" s="407"/>
    </row>
    <row r="2262" spans="1:30" ht="15">
      <c r="A2262" s="32"/>
      <c r="B2262" s="32"/>
      <c r="C2262" s="32"/>
      <c r="D2262" s="593" t="s">
        <v>572</v>
      </c>
      <c r="E2262" s="32"/>
      <c r="F2262" s="659"/>
      <c r="G2262" s="659"/>
      <c r="H2262" s="659"/>
      <c r="I2262" s="659"/>
      <c r="L2262" s="407"/>
      <c r="M2262" s="407"/>
      <c r="N2262" s="407"/>
      <c r="O2262" s="407"/>
      <c r="P2262" s="407"/>
      <c r="Q2262" s="407"/>
      <c r="R2262" s="407"/>
      <c r="S2262" s="407"/>
      <c r="T2262" s="407"/>
      <c r="U2262" s="407"/>
      <c r="V2262" s="407"/>
      <c r="W2262" s="407"/>
      <c r="X2262" s="407"/>
      <c r="Y2262" s="407"/>
      <c r="Z2262" s="407"/>
      <c r="AA2262" s="407"/>
      <c r="AB2262" s="407"/>
      <c r="AC2262" s="407"/>
      <c r="AD2262" s="407"/>
    </row>
    <row r="2263" spans="1:30" ht="15">
      <c r="A2263" s="32"/>
      <c r="B2263" s="32"/>
      <c r="C2263" s="32"/>
      <c r="D2263" s="593"/>
      <c r="E2263" s="32" t="s">
        <v>573</v>
      </c>
      <c r="F2263" s="555">
        <f>'Related entities'!G19</f>
        <v>0</v>
      </c>
      <c r="G2263" s="659"/>
      <c r="H2263" s="659"/>
      <c r="I2263" s="659"/>
      <c r="L2263" s="407"/>
      <c r="M2263" s="407"/>
      <c r="N2263" s="407"/>
      <c r="O2263" s="407"/>
      <c r="P2263" s="407"/>
      <c r="Q2263" s="407"/>
      <c r="R2263" s="407"/>
      <c r="S2263" s="407"/>
      <c r="T2263" s="407"/>
      <c r="U2263" s="407"/>
      <c r="V2263" s="407"/>
      <c r="W2263" s="407"/>
      <c r="X2263" s="407"/>
      <c r="Y2263" s="407"/>
      <c r="Z2263" s="407"/>
      <c r="AA2263" s="407"/>
      <c r="AB2263" s="407"/>
      <c r="AC2263" s="407"/>
      <c r="AD2263" s="407"/>
    </row>
    <row r="2264" spans="1:30" ht="15">
      <c r="A2264" s="32"/>
      <c r="B2264" s="32"/>
      <c r="C2264" s="32"/>
      <c r="D2264" s="32"/>
      <c r="E2264" s="32" t="s">
        <v>249</v>
      </c>
      <c r="F2264" s="555">
        <f>'Related entities'!J19</f>
        <v>0</v>
      </c>
      <c r="G2264" s="659"/>
      <c r="H2264" s="659"/>
      <c r="I2264" s="659"/>
      <c r="L2264" s="407"/>
      <c r="M2264" s="407"/>
      <c r="N2264" s="407"/>
      <c r="O2264" s="407"/>
      <c r="P2264" s="407"/>
      <c r="Q2264" s="407"/>
      <c r="R2264" s="407"/>
      <c r="S2264" s="407"/>
      <c r="T2264" s="407"/>
      <c r="U2264" s="407"/>
      <c r="V2264" s="407"/>
      <c r="W2264" s="407"/>
      <c r="X2264" s="407"/>
      <c r="Y2264" s="407"/>
      <c r="Z2264" s="407"/>
      <c r="AA2264" s="407"/>
      <c r="AB2264" s="407"/>
      <c r="AC2264" s="407"/>
      <c r="AD2264" s="407"/>
    </row>
    <row r="2265" spans="1:30" ht="15">
      <c r="A2265" s="32"/>
      <c r="B2265" s="32"/>
      <c r="C2265" s="32"/>
      <c r="D2265" s="32"/>
      <c r="E2265" s="32" t="s">
        <v>779</v>
      </c>
      <c r="F2265" s="555">
        <f>'Related entities'!K19</f>
        <v>0</v>
      </c>
      <c r="G2265" s="659"/>
      <c r="H2265" s="659"/>
      <c r="I2265" s="659"/>
      <c r="L2265" s="407"/>
      <c r="M2265" s="407"/>
      <c r="N2265" s="407"/>
      <c r="O2265" s="407"/>
      <c r="P2265" s="407"/>
      <c r="Q2265" s="407"/>
      <c r="R2265" s="407"/>
      <c r="S2265" s="407"/>
      <c r="T2265" s="407"/>
      <c r="U2265" s="407"/>
      <c r="V2265" s="407"/>
      <c r="W2265" s="407"/>
      <c r="X2265" s="407"/>
      <c r="Y2265" s="407"/>
      <c r="Z2265" s="407"/>
      <c r="AA2265" s="407"/>
      <c r="AB2265" s="407"/>
      <c r="AC2265" s="407"/>
      <c r="AD2265" s="407"/>
    </row>
    <row r="2266" spans="1:30" ht="15">
      <c r="A2266" s="32"/>
      <c r="B2266" s="32"/>
      <c r="C2266" s="32"/>
      <c r="D2266" s="32"/>
      <c r="E2266" s="32" t="s">
        <v>780</v>
      </c>
      <c r="F2266" s="555">
        <f>'Related entities'!L19</f>
        <v>0</v>
      </c>
      <c r="G2266" s="659"/>
      <c r="H2266" s="659"/>
      <c r="I2266" s="659"/>
      <c r="L2266" s="407"/>
      <c r="M2266" s="407"/>
      <c r="N2266" s="407"/>
      <c r="O2266" s="407"/>
      <c r="P2266" s="407"/>
      <c r="Q2266" s="407"/>
      <c r="R2266" s="407"/>
      <c r="S2266" s="407"/>
      <c r="T2266" s="407"/>
      <c r="U2266" s="407"/>
      <c r="V2266" s="407"/>
      <c r="W2266" s="407"/>
      <c r="X2266" s="407"/>
      <c r="Y2266" s="407"/>
      <c r="Z2266" s="407"/>
      <c r="AA2266" s="407"/>
      <c r="AB2266" s="407"/>
      <c r="AC2266" s="407"/>
      <c r="AD2266" s="407"/>
    </row>
    <row r="2267" spans="1:30" ht="15">
      <c r="A2267" s="32"/>
      <c r="B2267" s="32"/>
      <c r="C2267" s="593" t="s">
        <v>574</v>
      </c>
      <c r="D2267" s="32"/>
      <c r="E2267" s="32"/>
      <c r="F2267" s="560" t="e">
        <f>(F2240-F2225)/F2225</f>
        <v>#DIV/0!</v>
      </c>
      <c r="G2267" s="659"/>
      <c r="H2267" s="659"/>
      <c r="I2267" s="659"/>
      <c r="L2267" s="407"/>
      <c r="M2267" s="407"/>
      <c r="N2267" s="407"/>
      <c r="O2267" s="407"/>
      <c r="P2267" s="407"/>
      <c r="Q2267" s="407"/>
      <c r="R2267" s="407"/>
      <c r="S2267" s="407"/>
      <c r="T2267" s="407"/>
      <c r="U2267" s="407"/>
      <c r="V2267" s="407"/>
      <c r="W2267" s="407"/>
      <c r="X2267" s="407"/>
      <c r="Y2267" s="407"/>
      <c r="Z2267" s="407"/>
      <c r="AA2267" s="407"/>
      <c r="AB2267" s="407"/>
      <c r="AC2267" s="407"/>
      <c r="AD2267" s="407"/>
    </row>
    <row r="2268" spans="1:30" ht="15">
      <c r="A2268" s="32"/>
      <c r="B2268" s="32"/>
      <c r="C2268" s="593" t="s">
        <v>575</v>
      </c>
      <c r="D2268" s="32"/>
      <c r="E2268" s="32"/>
      <c r="F2268" s="560"/>
      <c r="G2268" s="659"/>
      <c r="H2268" s="659"/>
      <c r="I2268" s="659"/>
      <c r="L2268" s="407"/>
      <c r="M2268" s="407"/>
      <c r="N2268" s="407"/>
      <c r="O2268" s="407"/>
      <c r="P2268" s="407"/>
      <c r="Q2268" s="407"/>
      <c r="R2268" s="407"/>
      <c r="S2268" s="407"/>
      <c r="T2268" s="407"/>
      <c r="U2268" s="407"/>
      <c r="V2268" s="407"/>
      <c r="W2268" s="407"/>
      <c r="X2268" s="407"/>
      <c r="Y2268" s="407"/>
      <c r="Z2268" s="407"/>
      <c r="AA2268" s="407"/>
      <c r="AB2268" s="407"/>
      <c r="AC2268" s="407"/>
      <c r="AD2268" s="407"/>
    </row>
    <row r="2269" spans="1:30" ht="15">
      <c r="A2269" s="32"/>
      <c r="B2269" s="32"/>
      <c r="C2269" s="32"/>
      <c r="D2269" s="32"/>
      <c r="E2269" s="32" t="s">
        <v>249</v>
      </c>
      <c r="F2269" s="560" t="e">
        <f>(F2247-F2232)/F2232</f>
        <v>#DIV/0!</v>
      </c>
      <c r="G2269" s="659"/>
      <c r="H2269" s="659"/>
      <c r="I2269" s="659"/>
      <c r="L2269" s="407"/>
      <c r="M2269" s="407"/>
      <c r="N2269" s="407"/>
      <c r="O2269" s="407"/>
      <c r="P2269" s="407"/>
      <c r="Q2269" s="407"/>
      <c r="R2269" s="407"/>
      <c r="S2269" s="407"/>
      <c r="T2269" s="407"/>
      <c r="U2269" s="407"/>
      <c r="V2269" s="407"/>
      <c r="W2269" s="407"/>
      <c r="X2269" s="407"/>
      <c r="Y2269" s="407"/>
      <c r="Z2269" s="407"/>
      <c r="AA2269" s="407"/>
      <c r="AB2269" s="407"/>
      <c r="AC2269" s="407"/>
      <c r="AD2269" s="407"/>
    </row>
    <row r="2270" spans="1:30" ht="15">
      <c r="A2270" s="32"/>
      <c r="B2270" s="32"/>
      <c r="C2270" s="32"/>
      <c r="D2270" s="32"/>
      <c r="E2270" s="32" t="s">
        <v>779</v>
      </c>
      <c r="F2270" s="560" t="e">
        <f>(F2254-F2232)/F2232</f>
        <v>#DIV/0!</v>
      </c>
      <c r="G2270" s="659"/>
      <c r="H2270" s="659"/>
      <c r="I2270" s="659"/>
      <c r="L2270" s="407"/>
      <c r="M2270" s="407"/>
      <c r="N2270" s="407"/>
      <c r="O2270" s="407"/>
      <c r="P2270" s="407"/>
      <c r="Q2270" s="407"/>
      <c r="R2270" s="407"/>
      <c r="S2270" s="407"/>
      <c r="T2270" s="407"/>
      <c r="U2270" s="407"/>
      <c r="V2270" s="407"/>
      <c r="W2270" s="407"/>
      <c r="X2270" s="407"/>
      <c r="Y2270" s="407"/>
      <c r="Z2270" s="407"/>
      <c r="AA2270" s="407"/>
      <c r="AB2270" s="407"/>
      <c r="AC2270" s="407"/>
      <c r="AD2270" s="407"/>
    </row>
    <row r="2271" spans="1:30" ht="15">
      <c r="A2271" s="32"/>
      <c r="B2271" s="32"/>
      <c r="C2271" s="32"/>
      <c r="D2271" s="32"/>
      <c r="E2271" s="32" t="s">
        <v>780</v>
      </c>
      <c r="F2271" s="560" t="e">
        <f>(F2261-F2232)/F2232</f>
        <v>#DIV/0!</v>
      </c>
      <c r="G2271" s="659"/>
      <c r="H2271" s="659"/>
      <c r="I2271" s="659"/>
      <c r="L2271" s="407"/>
      <c r="M2271" s="407"/>
      <c r="N2271" s="407"/>
      <c r="O2271" s="407"/>
      <c r="P2271" s="407"/>
      <c r="Q2271" s="407"/>
      <c r="R2271" s="407"/>
      <c r="S2271" s="407"/>
      <c r="T2271" s="407"/>
      <c r="U2271" s="407"/>
      <c r="V2271" s="407"/>
      <c r="W2271" s="407"/>
      <c r="X2271" s="407"/>
      <c r="Y2271" s="407"/>
      <c r="Z2271" s="407"/>
      <c r="AA2271" s="407"/>
      <c r="AB2271" s="407"/>
      <c r="AC2271" s="407"/>
      <c r="AD2271" s="407"/>
    </row>
    <row r="2272" spans="1:30" ht="15">
      <c r="A2272" s="32"/>
      <c r="B2272" s="32"/>
      <c r="C2272" s="593" t="s">
        <v>576</v>
      </c>
      <c r="D2272" s="32"/>
      <c r="E2272" s="32"/>
      <c r="F2272" s="560"/>
      <c r="G2272" s="659"/>
      <c r="H2272" s="659"/>
      <c r="I2272" s="659"/>
      <c r="L2272" s="407"/>
      <c r="M2272" s="407"/>
      <c r="N2272" s="407"/>
      <c r="O2272" s="407"/>
      <c r="P2272" s="407"/>
      <c r="Q2272" s="407"/>
      <c r="R2272" s="407"/>
      <c r="S2272" s="407"/>
      <c r="T2272" s="407"/>
      <c r="U2272" s="407"/>
      <c r="V2272" s="407"/>
      <c r="W2272" s="407"/>
      <c r="X2272" s="407"/>
      <c r="Y2272" s="407"/>
      <c r="Z2272" s="407"/>
      <c r="AA2272" s="407"/>
      <c r="AB2272" s="407"/>
      <c r="AC2272" s="407"/>
      <c r="AD2272" s="407"/>
    </row>
    <row r="2273" spans="1:30" ht="15">
      <c r="A2273" s="32"/>
      <c r="B2273" s="32"/>
      <c r="C2273" s="32"/>
      <c r="D2273" s="32"/>
      <c r="E2273" s="32" t="s">
        <v>249</v>
      </c>
      <c r="F2273" s="560" t="e">
        <f>(F2264-F2263)/$F$2263</f>
        <v>#DIV/0!</v>
      </c>
      <c r="G2273" s="659"/>
      <c r="H2273" s="659"/>
      <c r="I2273" s="659"/>
      <c r="L2273" s="407"/>
      <c r="M2273" s="407"/>
      <c r="N2273" s="407"/>
      <c r="O2273" s="407"/>
      <c r="P2273" s="407"/>
      <c r="Q2273" s="407"/>
      <c r="R2273" s="407"/>
      <c r="S2273" s="407"/>
      <c r="T2273" s="407"/>
      <c r="U2273" s="407"/>
      <c r="V2273" s="407"/>
      <c r="W2273" s="407"/>
      <c r="X2273" s="407"/>
      <c r="Y2273" s="407"/>
      <c r="Z2273" s="407"/>
      <c r="AA2273" s="407"/>
      <c r="AB2273" s="407"/>
      <c r="AC2273" s="407"/>
      <c r="AD2273" s="407"/>
    </row>
    <row r="2274" spans="1:30" ht="15">
      <c r="A2274" s="32"/>
      <c r="B2274" s="32"/>
      <c r="C2274" s="32"/>
      <c r="D2274" s="32"/>
      <c r="E2274" s="32" t="s">
        <v>779</v>
      </c>
      <c r="F2274" s="560" t="e">
        <f>(F2265-F2263)/$F$2263</f>
        <v>#DIV/0!</v>
      </c>
      <c r="G2274" s="659"/>
      <c r="H2274" s="659"/>
      <c r="I2274" s="659"/>
      <c r="L2274" s="407"/>
      <c r="M2274" s="407"/>
      <c r="N2274" s="407"/>
      <c r="O2274" s="407"/>
      <c r="P2274" s="407"/>
      <c r="Q2274" s="407"/>
      <c r="R2274" s="407"/>
      <c r="S2274" s="407"/>
      <c r="T2274" s="407"/>
      <c r="U2274" s="407"/>
      <c r="V2274" s="407"/>
      <c r="W2274" s="407"/>
      <c r="X2274" s="407"/>
      <c r="Y2274" s="407"/>
      <c r="Z2274" s="407"/>
      <c r="AA2274" s="407"/>
      <c r="AB2274" s="407"/>
      <c r="AC2274" s="407"/>
      <c r="AD2274" s="407"/>
    </row>
    <row r="2275" spans="1:30" ht="15">
      <c r="A2275" s="32"/>
      <c r="B2275" s="32"/>
      <c r="C2275" s="32"/>
      <c r="D2275" s="32"/>
      <c r="E2275" s="32" t="s">
        <v>780</v>
      </c>
      <c r="F2275" s="560" t="e">
        <f>(F2266-F2263)/$F$2263</f>
        <v>#DIV/0!</v>
      </c>
      <c r="G2275" s="659"/>
      <c r="H2275" s="659"/>
      <c r="I2275" s="659"/>
      <c r="L2275" s="407"/>
      <c r="M2275" s="407"/>
      <c r="N2275" s="407"/>
      <c r="O2275" s="407"/>
      <c r="P2275" s="407"/>
      <c r="Q2275" s="407"/>
      <c r="R2275" s="407"/>
      <c r="S2275" s="407"/>
      <c r="T2275" s="407"/>
      <c r="U2275" s="407"/>
      <c r="V2275" s="407"/>
      <c r="W2275" s="407"/>
      <c r="X2275" s="407"/>
      <c r="Y2275" s="407"/>
      <c r="Z2275" s="407"/>
      <c r="AA2275" s="407"/>
      <c r="AB2275" s="407"/>
      <c r="AC2275" s="407"/>
      <c r="AD2275" s="407"/>
    </row>
    <row r="2276" spans="1:30" ht="15">
      <c r="A2276" s="32"/>
      <c r="B2276" s="32"/>
      <c r="C2276" s="32"/>
      <c r="D2276" s="32"/>
      <c r="E2276" s="32"/>
      <c r="F2276" s="659"/>
      <c r="G2276" s="659"/>
      <c r="H2276" s="659"/>
      <c r="I2276" s="659"/>
      <c r="L2276" s="407"/>
      <c r="M2276" s="407"/>
      <c r="N2276" s="407"/>
      <c r="O2276" s="407"/>
      <c r="P2276" s="407"/>
      <c r="Q2276" s="407"/>
      <c r="R2276" s="407"/>
      <c r="S2276" s="407"/>
      <c r="T2276" s="407"/>
      <c r="U2276" s="407"/>
      <c r="V2276" s="407"/>
      <c r="W2276" s="407"/>
      <c r="X2276" s="407"/>
      <c r="Y2276" s="407"/>
      <c r="Z2276" s="407"/>
      <c r="AA2276" s="407"/>
      <c r="AB2276" s="407"/>
      <c r="AC2276" s="407"/>
      <c r="AD2276" s="407"/>
    </row>
    <row r="2277" spans="1:30" ht="15">
      <c r="A2277" s="598"/>
      <c r="B2277" s="598" t="s">
        <v>534</v>
      </c>
      <c r="C2277" s="599"/>
      <c r="D2277" s="599"/>
      <c r="E2277" s="599"/>
      <c r="F2277" s="599"/>
      <c r="G2277" s="599"/>
      <c r="H2277" s="599"/>
      <c r="I2277" s="599"/>
      <c r="L2277" s="121"/>
      <c r="M2277" s="121"/>
      <c r="N2277" s="121"/>
      <c r="O2277" s="121"/>
      <c r="P2277" s="121"/>
      <c r="Q2277" s="121"/>
      <c r="R2277" s="121"/>
      <c r="S2277" s="121"/>
      <c r="T2277" s="121"/>
      <c r="U2277" s="121"/>
      <c r="V2277" s="121"/>
      <c r="W2277" s="121"/>
      <c r="X2277" s="121"/>
      <c r="Y2277" s="121"/>
      <c r="Z2277" s="121"/>
      <c r="AA2277" s="121"/>
      <c r="AB2277" s="121"/>
      <c r="AC2277" s="121"/>
      <c r="AD2277" s="121"/>
    </row>
    <row r="2278" spans="3:30" ht="15">
      <c r="C2278" s="509" t="s">
        <v>257</v>
      </c>
      <c r="E2278" s="32"/>
      <c r="F2278" s="32"/>
      <c r="O2278" s="121"/>
      <c r="P2278" s="121"/>
      <c r="Q2278" s="121"/>
      <c r="R2278" s="121"/>
      <c r="S2278" s="121"/>
      <c r="T2278" s="121"/>
      <c r="U2278" s="121"/>
      <c r="V2278" s="121"/>
      <c r="W2278" s="121"/>
      <c r="X2278" s="121"/>
      <c r="Y2278" s="121"/>
      <c r="Z2278" s="121"/>
      <c r="AA2278" s="121"/>
      <c r="AB2278" s="121"/>
      <c r="AC2278" s="121"/>
      <c r="AD2278" s="121"/>
    </row>
    <row r="2279" spans="4:30" ht="15">
      <c r="D2279" s="1" t="s">
        <v>258</v>
      </c>
      <c r="E2279" s="32"/>
      <c r="F2279" s="32"/>
      <c r="O2279" s="121"/>
      <c r="P2279" s="121"/>
      <c r="Q2279" s="121"/>
      <c r="R2279" s="121"/>
      <c r="S2279" s="121"/>
      <c r="T2279" s="121"/>
      <c r="U2279" s="121"/>
      <c r="V2279" s="121"/>
      <c r="W2279" s="121"/>
      <c r="X2279" s="121"/>
      <c r="Y2279" s="121"/>
      <c r="Z2279" s="121"/>
      <c r="AA2279" s="121"/>
      <c r="AB2279" s="121"/>
      <c r="AC2279" s="121"/>
      <c r="AD2279" s="121"/>
    </row>
    <row r="2280" spans="5:30" ht="15">
      <c r="E2280" s="697">
        <v>1999</v>
      </c>
      <c r="F2280" s="32">
        <f>'Operational risk'!$E$23</f>
        <v>0</v>
      </c>
      <c r="O2280" s="121"/>
      <c r="P2280" s="121"/>
      <c r="Q2280" s="121"/>
      <c r="R2280" s="121"/>
      <c r="S2280" s="121"/>
      <c r="T2280" s="121"/>
      <c r="U2280" s="121"/>
      <c r="V2280" s="121"/>
      <c r="W2280" s="121"/>
      <c r="X2280" s="121"/>
      <c r="Y2280" s="121"/>
      <c r="Z2280" s="121"/>
      <c r="AA2280" s="121"/>
      <c r="AB2280" s="121"/>
      <c r="AC2280" s="121"/>
      <c r="AD2280" s="121"/>
    </row>
    <row r="2281" spans="5:30" ht="15">
      <c r="E2281" s="697">
        <v>2000</v>
      </c>
      <c r="F2281" s="32">
        <f>'Operational risk'!$E$24</f>
        <v>0</v>
      </c>
      <c r="O2281" s="121"/>
      <c r="P2281" s="121"/>
      <c r="Q2281" s="121"/>
      <c r="R2281" s="121"/>
      <c r="S2281" s="121"/>
      <c r="T2281" s="121"/>
      <c r="U2281" s="121"/>
      <c r="V2281" s="121"/>
      <c r="W2281" s="121"/>
      <c r="X2281" s="121"/>
      <c r="Y2281" s="121"/>
      <c r="Z2281" s="121"/>
      <c r="AA2281" s="121"/>
      <c r="AB2281" s="121"/>
      <c r="AC2281" s="121"/>
      <c r="AD2281" s="121"/>
    </row>
    <row r="2282" spans="5:30" ht="15">
      <c r="E2282" s="697">
        <v>2001</v>
      </c>
      <c r="F2282" s="32">
        <f>'Operational risk'!$E$25</f>
        <v>0</v>
      </c>
      <c r="O2282" s="121"/>
      <c r="P2282" s="121"/>
      <c r="Q2282" s="121"/>
      <c r="R2282" s="121"/>
      <c r="S2282" s="121"/>
      <c r="T2282" s="121"/>
      <c r="U2282" s="121"/>
      <c r="V2282" s="121"/>
      <c r="W2282" s="121"/>
      <c r="X2282" s="121"/>
      <c r="Y2282" s="121"/>
      <c r="Z2282" s="121"/>
      <c r="AA2282" s="121"/>
      <c r="AB2282" s="121"/>
      <c r="AC2282" s="121"/>
      <c r="AD2282" s="121"/>
    </row>
    <row r="2283" spans="4:30" ht="15">
      <c r="D2283" s="1" t="s">
        <v>289</v>
      </c>
      <c r="E2283" s="32"/>
      <c r="F2283" s="32">
        <f>'Operational risk'!$G$32</f>
        <v>0</v>
      </c>
      <c r="O2283" s="121"/>
      <c r="P2283" s="121"/>
      <c r="Q2283" s="121"/>
      <c r="R2283" s="121"/>
      <c r="S2283" s="121"/>
      <c r="T2283" s="121"/>
      <c r="U2283" s="121"/>
      <c r="V2283" s="121"/>
      <c r="W2283" s="121"/>
      <c r="X2283" s="121"/>
      <c r="Y2283" s="121"/>
      <c r="Z2283" s="121"/>
      <c r="AA2283" s="121"/>
      <c r="AB2283" s="121"/>
      <c r="AC2283" s="121"/>
      <c r="AD2283" s="121"/>
    </row>
    <row r="2284" spans="3:30" ht="15">
      <c r="C2284" s="509" t="s">
        <v>29</v>
      </c>
      <c r="E2284" s="32"/>
      <c r="F2284" s="32"/>
      <c r="O2284" s="121"/>
      <c r="P2284" s="121"/>
      <c r="Q2284" s="121"/>
      <c r="R2284" s="121"/>
      <c r="S2284" s="121"/>
      <c r="T2284" s="121"/>
      <c r="U2284" s="121"/>
      <c r="V2284" s="121"/>
      <c r="W2284" s="121"/>
      <c r="X2284" s="121"/>
      <c r="Y2284" s="121"/>
      <c r="Z2284" s="121"/>
      <c r="AA2284" s="121"/>
      <c r="AB2284" s="121"/>
      <c r="AC2284" s="121"/>
      <c r="AD2284" s="121"/>
    </row>
    <row r="2285" spans="5:30" ht="15">
      <c r="E2285" s="32" t="s">
        <v>259</v>
      </c>
      <c r="F2285" s="32"/>
      <c r="O2285" s="121"/>
      <c r="P2285" s="121"/>
      <c r="Q2285" s="121"/>
      <c r="R2285" s="121"/>
      <c r="S2285" s="121"/>
      <c r="T2285" s="121"/>
      <c r="U2285" s="121"/>
      <c r="V2285" s="121"/>
      <c r="W2285" s="121"/>
      <c r="X2285" s="121"/>
      <c r="Y2285" s="121"/>
      <c r="Z2285" s="121"/>
      <c r="AA2285" s="121"/>
      <c r="AB2285" s="121"/>
      <c r="AC2285" s="121"/>
      <c r="AD2285" s="121"/>
    </row>
    <row r="2286" spans="5:30" ht="15">
      <c r="E2286" s="106">
        <v>1999</v>
      </c>
      <c r="F2286" s="32"/>
      <c r="O2286" s="121"/>
      <c r="P2286" s="121"/>
      <c r="Q2286" s="121"/>
      <c r="R2286" s="121"/>
      <c r="S2286" s="121"/>
      <c r="T2286" s="121"/>
      <c r="U2286" s="121"/>
      <c r="V2286" s="121"/>
      <c r="W2286" s="121"/>
      <c r="X2286" s="121"/>
      <c r="Y2286" s="121"/>
      <c r="Z2286" s="121"/>
      <c r="AA2286" s="121"/>
      <c r="AB2286" s="121"/>
      <c r="AC2286" s="121"/>
      <c r="AD2286" s="121"/>
    </row>
    <row r="2287" spans="5:30" ht="15">
      <c r="E2287" s="698" t="s">
        <v>621</v>
      </c>
      <c r="F2287" s="32">
        <f>'Operational risk'!E40</f>
        <v>0</v>
      </c>
      <c r="O2287" s="121"/>
      <c r="P2287" s="121"/>
      <c r="Q2287" s="121"/>
      <c r="R2287" s="121"/>
      <c r="S2287" s="121"/>
      <c r="T2287" s="121"/>
      <c r="U2287" s="121"/>
      <c r="V2287" s="121"/>
      <c r="W2287" s="121"/>
      <c r="X2287" s="121"/>
      <c r="Y2287" s="121"/>
      <c r="Z2287" s="121"/>
      <c r="AA2287" s="121"/>
      <c r="AB2287" s="121"/>
      <c r="AC2287" s="121"/>
      <c r="AD2287" s="121"/>
    </row>
    <row r="2288" spans="5:30" ht="15">
      <c r="E2288" s="698" t="s">
        <v>623</v>
      </c>
      <c r="F2288" s="32">
        <f>'Operational risk'!E41</f>
        <v>0</v>
      </c>
      <c r="O2288" s="121"/>
      <c r="P2288" s="121"/>
      <c r="Q2288" s="121"/>
      <c r="R2288" s="121"/>
      <c r="S2288" s="121"/>
      <c r="T2288" s="121"/>
      <c r="U2288" s="121"/>
      <c r="V2288" s="121"/>
      <c r="W2288" s="121"/>
      <c r="X2288" s="121"/>
      <c r="Y2288" s="121"/>
      <c r="Z2288" s="121"/>
      <c r="AA2288" s="121"/>
      <c r="AB2288" s="121"/>
      <c r="AC2288" s="121"/>
      <c r="AD2288" s="121"/>
    </row>
    <row r="2289" spans="5:30" ht="15">
      <c r="E2289" s="698" t="s">
        <v>625</v>
      </c>
      <c r="F2289" s="32">
        <f>'Operational risk'!E42</f>
        <v>0</v>
      </c>
      <c r="L2289" s="121"/>
      <c r="M2289" s="121"/>
      <c r="N2289" s="121"/>
      <c r="O2289" s="121"/>
      <c r="P2289" s="121"/>
      <c r="Q2289" s="121"/>
      <c r="R2289" s="121"/>
      <c r="S2289" s="121"/>
      <c r="T2289" s="121"/>
      <c r="U2289" s="121"/>
      <c r="V2289" s="121"/>
      <c r="W2289" s="121"/>
      <c r="X2289" s="121"/>
      <c r="Y2289" s="121"/>
      <c r="Z2289" s="121"/>
      <c r="AA2289" s="121"/>
      <c r="AB2289" s="121"/>
      <c r="AC2289" s="121"/>
      <c r="AD2289" s="121"/>
    </row>
    <row r="2290" spans="5:30" ht="15">
      <c r="E2290" s="698" t="s">
        <v>627</v>
      </c>
      <c r="F2290" s="32">
        <f>'Operational risk'!E43</f>
        <v>0</v>
      </c>
      <c r="L2290" s="121"/>
      <c r="M2290" s="121"/>
      <c r="N2290" s="121"/>
      <c r="O2290" s="121"/>
      <c r="P2290" s="121"/>
      <c r="Q2290" s="121"/>
      <c r="R2290" s="121"/>
      <c r="S2290" s="121"/>
      <c r="T2290" s="121"/>
      <c r="U2290" s="121"/>
      <c r="V2290" s="121"/>
      <c r="W2290" s="121"/>
      <c r="X2290" s="121"/>
      <c r="Y2290" s="121"/>
      <c r="Z2290" s="121"/>
      <c r="AA2290" s="121"/>
      <c r="AB2290" s="121"/>
      <c r="AC2290" s="121"/>
      <c r="AD2290" s="121"/>
    </row>
    <row r="2291" spans="5:30" ht="15">
      <c r="E2291" s="698" t="s">
        <v>629</v>
      </c>
      <c r="F2291" s="32">
        <f>'Operational risk'!E44</f>
        <v>0</v>
      </c>
      <c r="L2291" s="121"/>
      <c r="M2291" s="121"/>
      <c r="N2291" s="121"/>
      <c r="O2291" s="121"/>
      <c r="P2291" s="121"/>
      <c r="Q2291" s="121"/>
      <c r="R2291" s="121"/>
      <c r="S2291" s="121"/>
      <c r="T2291" s="121"/>
      <c r="U2291" s="121"/>
      <c r="V2291" s="121"/>
      <c r="W2291" s="121"/>
      <c r="X2291" s="121"/>
      <c r="Y2291" s="121"/>
      <c r="Z2291" s="121"/>
      <c r="AA2291" s="121"/>
      <c r="AB2291" s="121"/>
      <c r="AC2291" s="121"/>
      <c r="AD2291" s="121"/>
    </row>
    <row r="2292" spans="5:30" ht="15">
      <c r="E2292" s="698" t="s">
        <v>631</v>
      </c>
      <c r="F2292" s="32">
        <f>'Operational risk'!E45</f>
        <v>0</v>
      </c>
      <c r="L2292" s="121"/>
      <c r="M2292" s="121"/>
      <c r="N2292" s="121"/>
      <c r="O2292" s="121"/>
      <c r="P2292" s="121"/>
      <c r="Q2292" s="121"/>
      <c r="R2292" s="121"/>
      <c r="S2292" s="121"/>
      <c r="T2292" s="121"/>
      <c r="U2292" s="121"/>
      <c r="V2292" s="121"/>
      <c r="W2292" s="121"/>
      <c r="X2292" s="121"/>
      <c r="Y2292" s="121"/>
      <c r="Z2292" s="121"/>
      <c r="AA2292" s="121"/>
      <c r="AB2292" s="121"/>
      <c r="AC2292" s="121"/>
      <c r="AD2292" s="121"/>
    </row>
    <row r="2293" spans="5:30" ht="15">
      <c r="E2293" s="698" t="s">
        <v>633</v>
      </c>
      <c r="F2293" s="32">
        <f>'Operational risk'!E46</f>
        <v>0</v>
      </c>
      <c r="L2293" s="121"/>
      <c r="M2293" s="121"/>
      <c r="N2293" s="121"/>
      <c r="O2293" s="121"/>
      <c r="P2293" s="121"/>
      <c r="Q2293" s="121"/>
      <c r="R2293" s="121"/>
      <c r="S2293" s="121"/>
      <c r="T2293" s="121"/>
      <c r="U2293" s="121"/>
      <c r="V2293" s="121"/>
      <c r="W2293" s="121"/>
      <c r="X2293" s="121"/>
      <c r="Y2293" s="121"/>
      <c r="Z2293" s="121"/>
      <c r="AA2293" s="121"/>
      <c r="AB2293" s="121"/>
      <c r="AC2293" s="121"/>
      <c r="AD2293" s="121"/>
    </row>
    <row r="2294" spans="5:30" ht="15">
      <c r="E2294" s="699" t="s">
        <v>635</v>
      </c>
      <c r="F2294" s="32">
        <f>'Operational risk'!E47</f>
        <v>0</v>
      </c>
      <c r="L2294" s="121"/>
      <c r="M2294" s="121"/>
      <c r="N2294" s="121"/>
      <c r="O2294" s="121"/>
      <c r="P2294" s="121"/>
      <c r="Q2294" s="121"/>
      <c r="R2294" s="121"/>
      <c r="S2294" s="121"/>
      <c r="T2294" s="121"/>
      <c r="U2294" s="121"/>
      <c r="V2294" s="121"/>
      <c r="W2294" s="121"/>
      <c r="X2294" s="121"/>
      <c r="Y2294" s="121"/>
      <c r="Z2294" s="121"/>
      <c r="AA2294" s="121"/>
      <c r="AB2294" s="121"/>
      <c r="AC2294" s="121"/>
      <c r="AD2294" s="121"/>
    </row>
    <row r="2295" spans="5:30" ht="15">
      <c r="E2295" s="699" t="s">
        <v>613</v>
      </c>
      <c r="F2295" s="32">
        <f>'Operational risk'!E48</f>
        <v>0</v>
      </c>
      <c r="L2295" s="121"/>
      <c r="M2295" s="121"/>
      <c r="N2295" s="121"/>
      <c r="O2295" s="121"/>
      <c r="P2295" s="121"/>
      <c r="Q2295" s="121"/>
      <c r="R2295" s="121"/>
      <c r="S2295" s="121"/>
      <c r="T2295" s="121"/>
      <c r="U2295" s="121"/>
      <c r="V2295" s="121"/>
      <c r="W2295" s="121"/>
      <c r="X2295" s="121"/>
      <c r="Y2295" s="121"/>
      <c r="Z2295" s="121"/>
      <c r="AA2295" s="121"/>
      <c r="AB2295" s="121"/>
      <c r="AC2295" s="121"/>
      <c r="AD2295" s="121"/>
    </row>
    <row r="2296" spans="5:30" ht="15">
      <c r="E2296" s="106">
        <v>2000</v>
      </c>
      <c r="F2296" s="32"/>
      <c r="L2296" s="121"/>
      <c r="M2296" s="121"/>
      <c r="N2296" s="121"/>
      <c r="O2296" s="121"/>
      <c r="P2296" s="121"/>
      <c r="Q2296" s="121"/>
      <c r="R2296" s="121"/>
      <c r="S2296" s="121"/>
      <c r="T2296" s="121"/>
      <c r="U2296" s="121"/>
      <c r="V2296" s="121"/>
      <c r="W2296" s="121"/>
      <c r="X2296" s="121"/>
      <c r="Y2296" s="121"/>
      <c r="Z2296" s="121"/>
      <c r="AA2296" s="121"/>
      <c r="AB2296" s="121"/>
      <c r="AC2296" s="121"/>
      <c r="AD2296" s="121"/>
    </row>
    <row r="2297" spans="5:30" ht="15">
      <c r="E2297" s="699" t="s">
        <v>621</v>
      </c>
      <c r="F2297" s="32">
        <f>'Operational risk'!E50</f>
        <v>0</v>
      </c>
      <c r="L2297" s="121"/>
      <c r="M2297" s="121"/>
      <c r="N2297" s="121"/>
      <c r="O2297" s="121"/>
      <c r="P2297" s="121"/>
      <c r="Q2297" s="121"/>
      <c r="R2297" s="121"/>
      <c r="S2297" s="121"/>
      <c r="T2297" s="121"/>
      <c r="U2297" s="121"/>
      <c r="V2297" s="121"/>
      <c r="W2297" s="121"/>
      <c r="X2297" s="121"/>
      <c r="Y2297" s="121"/>
      <c r="Z2297" s="121"/>
      <c r="AA2297" s="121"/>
      <c r="AB2297" s="121"/>
      <c r="AC2297" s="121"/>
      <c r="AD2297" s="121"/>
    </row>
    <row r="2298" spans="5:30" ht="15">
      <c r="E2298" s="699" t="s">
        <v>623</v>
      </c>
      <c r="F2298" s="32">
        <f>'Operational risk'!E51</f>
        <v>0</v>
      </c>
      <c r="L2298" s="121"/>
      <c r="M2298" s="121"/>
      <c r="N2298" s="121"/>
      <c r="O2298" s="121"/>
      <c r="P2298" s="121"/>
      <c r="Q2298" s="121"/>
      <c r="R2298" s="121"/>
      <c r="S2298" s="121"/>
      <c r="T2298" s="121"/>
      <c r="U2298" s="121"/>
      <c r="V2298" s="121"/>
      <c r="W2298" s="121"/>
      <c r="X2298" s="121"/>
      <c r="Y2298" s="121"/>
      <c r="Z2298" s="121"/>
      <c r="AA2298" s="121"/>
      <c r="AB2298" s="121"/>
      <c r="AC2298" s="121"/>
      <c r="AD2298" s="121"/>
    </row>
    <row r="2299" spans="5:30" ht="15">
      <c r="E2299" s="699" t="s">
        <v>625</v>
      </c>
      <c r="F2299" s="32">
        <f>'Operational risk'!E52</f>
        <v>0</v>
      </c>
      <c r="L2299" s="121"/>
      <c r="M2299" s="121"/>
      <c r="N2299" s="121"/>
      <c r="O2299" s="121"/>
      <c r="P2299" s="121"/>
      <c r="Q2299" s="121"/>
      <c r="R2299" s="121"/>
      <c r="S2299" s="121"/>
      <c r="T2299" s="121"/>
      <c r="U2299" s="121"/>
      <c r="V2299" s="121"/>
      <c r="W2299" s="121"/>
      <c r="X2299" s="121"/>
      <c r="Y2299" s="121"/>
      <c r="Z2299" s="121"/>
      <c r="AA2299" s="121"/>
      <c r="AB2299" s="121"/>
      <c r="AC2299" s="121"/>
      <c r="AD2299" s="121"/>
    </row>
    <row r="2300" spans="5:30" ht="15">
      <c r="E2300" s="699" t="s">
        <v>627</v>
      </c>
      <c r="F2300" s="32">
        <f>'Operational risk'!E53</f>
        <v>0</v>
      </c>
      <c r="L2300" s="121"/>
      <c r="M2300" s="121"/>
      <c r="N2300" s="121"/>
      <c r="O2300" s="121"/>
      <c r="P2300" s="121"/>
      <c r="Q2300" s="121"/>
      <c r="R2300" s="121"/>
      <c r="S2300" s="121"/>
      <c r="T2300" s="121"/>
      <c r="U2300" s="121"/>
      <c r="V2300" s="121"/>
      <c r="W2300" s="121"/>
      <c r="X2300" s="121"/>
      <c r="Y2300" s="121"/>
      <c r="Z2300" s="121"/>
      <c r="AA2300" s="121"/>
      <c r="AB2300" s="121"/>
      <c r="AC2300" s="121"/>
      <c r="AD2300" s="121"/>
    </row>
    <row r="2301" spans="5:30" ht="15">
      <c r="E2301" s="699" t="s">
        <v>629</v>
      </c>
      <c r="F2301" s="32">
        <f>'Operational risk'!E54</f>
        <v>0</v>
      </c>
      <c r="L2301" s="121"/>
      <c r="M2301" s="121"/>
      <c r="N2301" s="121"/>
      <c r="O2301" s="121"/>
      <c r="P2301" s="121"/>
      <c r="Q2301" s="121"/>
      <c r="R2301" s="121"/>
      <c r="S2301" s="121"/>
      <c r="T2301" s="121"/>
      <c r="U2301" s="121"/>
      <c r="V2301" s="121"/>
      <c r="W2301" s="121"/>
      <c r="X2301" s="121"/>
      <c r="Y2301" s="121"/>
      <c r="Z2301" s="121"/>
      <c r="AA2301" s="121"/>
      <c r="AB2301" s="121"/>
      <c r="AC2301" s="121"/>
      <c r="AD2301" s="121"/>
    </row>
    <row r="2302" spans="5:30" ht="15">
      <c r="E2302" s="699" t="s">
        <v>631</v>
      </c>
      <c r="F2302" s="32">
        <f>'Operational risk'!E55</f>
        <v>0</v>
      </c>
      <c r="L2302" s="121"/>
      <c r="M2302" s="121"/>
      <c r="N2302" s="121"/>
      <c r="O2302" s="121"/>
      <c r="P2302" s="121"/>
      <c r="Q2302" s="121"/>
      <c r="R2302" s="121"/>
      <c r="S2302" s="121"/>
      <c r="T2302" s="121"/>
      <c r="U2302" s="121"/>
      <c r="V2302" s="121"/>
      <c r="W2302" s="121"/>
      <c r="X2302" s="121"/>
      <c r="Y2302" s="121"/>
      <c r="Z2302" s="121"/>
      <c r="AA2302" s="121"/>
      <c r="AB2302" s="121"/>
      <c r="AC2302" s="121"/>
      <c r="AD2302" s="121"/>
    </row>
    <row r="2303" spans="5:30" ht="15">
      <c r="E2303" s="699" t="s">
        <v>633</v>
      </c>
      <c r="F2303" s="32">
        <f>'Operational risk'!E56</f>
        <v>0</v>
      </c>
      <c r="L2303" s="121"/>
      <c r="M2303" s="121"/>
      <c r="N2303" s="121"/>
      <c r="O2303" s="121"/>
      <c r="P2303" s="121"/>
      <c r="Q2303" s="121"/>
      <c r="R2303" s="121"/>
      <c r="S2303" s="121"/>
      <c r="T2303" s="121"/>
      <c r="U2303" s="121"/>
      <c r="V2303" s="121"/>
      <c r="W2303" s="121"/>
      <c r="X2303" s="121"/>
      <c r="Y2303" s="121"/>
      <c r="Z2303" s="121"/>
      <c r="AA2303" s="121"/>
      <c r="AB2303" s="121"/>
      <c r="AC2303" s="121"/>
      <c r="AD2303" s="121"/>
    </row>
    <row r="2304" spans="5:30" ht="15">
      <c r="E2304" s="699" t="s">
        <v>635</v>
      </c>
      <c r="F2304" s="32">
        <f>'Operational risk'!E57</f>
        <v>0</v>
      </c>
      <c r="L2304" s="121"/>
      <c r="M2304" s="121"/>
      <c r="N2304" s="121"/>
      <c r="O2304" s="121"/>
      <c r="P2304" s="121"/>
      <c r="Q2304" s="121"/>
      <c r="R2304" s="121"/>
      <c r="S2304" s="121"/>
      <c r="T2304" s="121"/>
      <c r="U2304" s="121"/>
      <c r="V2304" s="121"/>
      <c r="W2304" s="121"/>
      <c r="X2304" s="121"/>
      <c r="Y2304" s="121"/>
      <c r="Z2304" s="121"/>
      <c r="AA2304" s="121"/>
      <c r="AB2304" s="121"/>
      <c r="AC2304" s="121"/>
      <c r="AD2304" s="121"/>
    </row>
    <row r="2305" spans="5:30" ht="15">
      <c r="E2305" s="699" t="s">
        <v>613</v>
      </c>
      <c r="F2305" s="32">
        <f>'Operational risk'!E58</f>
        <v>0</v>
      </c>
      <c r="L2305" s="121"/>
      <c r="M2305" s="121"/>
      <c r="N2305" s="121"/>
      <c r="O2305" s="121"/>
      <c r="P2305" s="121"/>
      <c r="Q2305" s="121"/>
      <c r="R2305" s="121"/>
      <c r="S2305" s="121"/>
      <c r="T2305" s="121"/>
      <c r="U2305" s="121"/>
      <c r="V2305" s="121"/>
      <c r="W2305" s="121"/>
      <c r="X2305" s="121"/>
      <c r="Y2305" s="121"/>
      <c r="Z2305" s="121"/>
      <c r="AA2305" s="121"/>
      <c r="AB2305" s="121"/>
      <c r="AC2305" s="121"/>
      <c r="AD2305" s="121"/>
    </row>
    <row r="2306" spans="5:30" ht="15">
      <c r="E2306" s="106">
        <v>2001</v>
      </c>
      <c r="F2306" s="32"/>
      <c r="L2306" s="121"/>
      <c r="M2306" s="121"/>
      <c r="N2306" s="121"/>
      <c r="O2306" s="121"/>
      <c r="P2306" s="121"/>
      <c r="Q2306" s="121"/>
      <c r="R2306" s="121"/>
      <c r="S2306" s="121"/>
      <c r="T2306" s="121"/>
      <c r="U2306" s="121"/>
      <c r="V2306" s="121"/>
      <c r="W2306" s="121"/>
      <c r="X2306" s="121"/>
      <c r="Y2306" s="121"/>
      <c r="Z2306" s="121"/>
      <c r="AA2306" s="121"/>
      <c r="AB2306" s="121"/>
      <c r="AC2306" s="121"/>
      <c r="AD2306" s="121"/>
    </row>
    <row r="2307" spans="5:30" ht="15">
      <c r="E2307" s="699" t="s">
        <v>621</v>
      </c>
      <c r="F2307" s="32">
        <f>'Operational risk'!E60</f>
        <v>0</v>
      </c>
      <c r="L2307" s="121"/>
      <c r="M2307" s="121"/>
      <c r="N2307" s="121"/>
      <c r="O2307" s="121"/>
      <c r="P2307" s="121"/>
      <c r="Q2307" s="121"/>
      <c r="R2307" s="121"/>
      <c r="S2307" s="121"/>
      <c r="T2307" s="121"/>
      <c r="U2307" s="121"/>
      <c r="V2307" s="121"/>
      <c r="W2307" s="121"/>
      <c r="X2307" s="121"/>
      <c r="Y2307" s="121"/>
      <c r="Z2307" s="121"/>
      <c r="AA2307" s="121"/>
      <c r="AB2307" s="121"/>
      <c r="AC2307" s="121"/>
      <c r="AD2307" s="121"/>
    </row>
    <row r="2308" spans="5:30" ht="15">
      <c r="E2308" s="698" t="s">
        <v>623</v>
      </c>
      <c r="F2308" s="32">
        <f>'Operational risk'!E61</f>
        <v>0</v>
      </c>
      <c r="L2308" s="121"/>
      <c r="M2308" s="121"/>
      <c r="N2308" s="121"/>
      <c r="O2308" s="121"/>
      <c r="P2308" s="121"/>
      <c r="Q2308" s="121"/>
      <c r="R2308" s="121"/>
      <c r="S2308" s="121"/>
      <c r="T2308" s="121"/>
      <c r="U2308" s="121"/>
      <c r="V2308" s="121"/>
      <c r="W2308" s="121"/>
      <c r="X2308" s="121"/>
      <c r="Y2308" s="121"/>
      <c r="Z2308" s="121"/>
      <c r="AA2308" s="121"/>
      <c r="AB2308" s="121"/>
      <c r="AC2308" s="121"/>
      <c r="AD2308" s="121"/>
    </row>
    <row r="2309" spans="5:30" ht="15">
      <c r="E2309" s="698" t="s">
        <v>625</v>
      </c>
      <c r="F2309" s="32">
        <f>'Operational risk'!E62</f>
        <v>0</v>
      </c>
      <c r="L2309" s="121"/>
      <c r="M2309" s="121"/>
      <c r="N2309" s="121"/>
      <c r="O2309" s="121"/>
      <c r="P2309" s="121"/>
      <c r="Q2309" s="121"/>
      <c r="R2309" s="121"/>
      <c r="S2309" s="121"/>
      <c r="T2309" s="121"/>
      <c r="U2309" s="121"/>
      <c r="V2309" s="121"/>
      <c r="W2309" s="121"/>
      <c r="X2309" s="121"/>
      <c r="Y2309" s="121"/>
      <c r="Z2309" s="121"/>
      <c r="AA2309" s="121"/>
      <c r="AB2309" s="121"/>
      <c r="AC2309" s="121"/>
      <c r="AD2309" s="121"/>
    </row>
    <row r="2310" spans="5:30" ht="15">
      <c r="E2310" s="698" t="s">
        <v>627</v>
      </c>
      <c r="F2310" s="32">
        <f>'Operational risk'!E63</f>
        <v>0</v>
      </c>
      <c r="L2310" s="121"/>
      <c r="M2310" s="121"/>
      <c r="N2310" s="121"/>
      <c r="O2310" s="121"/>
      <c r="P2310" s="121"/>
      <c r="Q2310" s="121"/>
      <c r="R2310" s="121"/>
      <c r="S2310" s="121"/>
      <c r="T2310" s="121"/>
      <c r="U2310" s="121"/>
      <c r="V2310" s="121"/>
      <c r="W2310" s="121"/>
      <c r="X2310" s="121"/>
      <c r="Y2310" s="121"/>
      <c r="Z2310" s="121"/>
      <c r="AA2310" s="121"/>
      <c r="AB2310" s="121"/>
      <c r="AC2310" s="121"/>
      <c r="AD2310" s="121"/>
    </row>
    <row r="2311" spans="5:30" ht="15">
      <c r="E2311" s="698" t="s">
        <v>629</v>
      </c>
      <c r="F2311" s="32">
        <f>'Operational risk'!E64</f>
        <v>0</v>
      </c>
      <c r="L2311" s="121"/>
      <c r="M2311" s="121"/>
      <c r="N2311" s="121"/>
      <c r="O2311" s="121"/>
      <c r="P2311" s="121"/>
      <c r="Q2311" s="121"/>
      <c r="R2311" s="121"/>
      <c r="S2311" s="121"/>
      <c r="T2311" s="121"/>
      <c r="U2311" s="121"/>
      <c r="V2311" s="121"/>
      <c r="W2311" s="121"/>
      <c r="X2311" s="121"/>
      <c r="Y2311" s="121"/>
      <c r="Z2311" s="121"/>
      <c r="AA2311" s="121"/>
      <c r="AB2311" s="121"/>
      <c r="AC2311" s="121"/>
      <c r="AD2311" s="121"/>
    </row>
    <row r="2312" spans="5:30" ht="15">
      <c r="E2312" s="698" t="s">
        <v>631</v>
      </c>
      <c r="F2312" s="32">
        <f>'Operational risk'!E65</f>
        <v>0</v>
      </c>
      <c r="L2312" s="121"/>
      <c r="M2312" s="121"/>
      <c r="N2312" s="121"/>
      <c r="O2312" s="121"/>
      <c r="P2312" s="121"/>
      <c r="Q2312" s="121"/>
      <c r="R2312" s="121"/>
      <c r="S2312" s="121"/>
      <c r="T2312" s="121"/>
      <c r="U2312" s="121"/>
      <c r="V2312" s="121"/>
      <c r="W2312" s="121"/>
      <c r="X2312" s="121"/>
      <c r="Y2312" s="121"/>
      <c r="Z2312" s="121"/>
      <c r="AA2312" s="121"/>
      <c r="AB2312" s="121"/>
      <c r="AC2312" s="121"/>
      <c r="AD2312" s="121"/>
    </row>
    <row r="2313" spans="5:30" ht="15">
      <c r="E2313" s="698" t="s">
        <v>633</v>
      </c>
      <c r="F2313" s="32">
        <f>'Operational risk'!E66</f>
        <v>0</v>
      </c>
      <c r="L2313" s="121"/>
      <c r="M2313" s="121"/>
      <c r="N2313" s="121"/>
      <c r="O2313" s="121"/>
      <c r="P2313" s="121"/>
      <c r="Q2313" s="121"/>
      <c r="R2313" s="121"/>
      <c r="S2313" s="121"/>
      <c r="T2313" s="121"/>
      <c r="U2313" s="121"/>
      <c r="V2313" s="121"/>
      <c r="W2313" s="121"/>
      <c r="X2313" s="121"/>
      <c r="Y2313" s="121"/>
      <c r="Z2313" s="121"/>
      <c r="AA2313" s="121"/>
      <c r="AB2313" s="121"/>
      <c r="AC2313" s="121"/>
      <c r="AD2313" s="121"/>
    </row>
    <row r="2314" spans="5:30" ht="15">
      <c r="E2314" s="698" t="s">
        <v>635</v>
      </c>
      <c r="F2314" s="32">
        <f>'Operational risk'!E67</f>
        <v>0</v>
      </c>
      <c r="L2314" s="121"/>
      <c r="M2314" s="121"/>
      <c r="N2314" s="121"/>
      <c r="O2314" s="121"/>
      <c r="P2314" s="121"/>
      <c r="Q2314" s="121"/>
      <c r="R2314" s="121"/>
      <c r="S2314" s="121"/>
      <c r="T2314" s="121"/>
      <c r="U2314" s="121"/>
      <c r="V2314" s="121"/>
      <c r="W2314" s="121"/>
      <c r="X2314" s="121"/>
      <c r="Y2314" s="121"/>
      <c r="Z2314" s="121"/>
      <c r="AA2314" s="121"/>
      <c r="AB2314" s="121"/>
      <c r="AC2314" s="121"/>
      <c r="AD2314" s="121"/>
    </row>
    <row r="2315" spans="5:30" ht="15">
      <c r="E2315" s="698" t="s">
        <v>613</v>
      </c>
      <c r="F2315" s="32">
        <f>'Operational risk'!E68</f>
        <v>0</v>
      </c>
      <c r="L2315" s="121"/>
      <c r="M2315" s="121"/>
      <c r="N2315" s="121"/>
      <c r="O2315" s="121"/>
      <c r="P2315" s="121"/>
      <c r="Q2315" s="121"/>
      <c r="R2315" s="121"/>
      <c r="S2315" s="121"/>
      <c r="T2315" s="121"/>
      <c r="U2315" s="121"/>
      <c r="V2315" s="121"/>
      <c r="W2315" s="121"/>
      <c r="X2315" s="121"/>
      <c r="Y2315" s="121"/>
      <c r="Z2315" s="121"/>
      <c r="AA2315" s="121"/>
      <c r="AB2315" s="121"/>
      <c r="AC2315" s="121"/>
      <c r="AD2315" s="121"/>
    </row>
    <row r="2316" spans="4:30" ht="15">
      <c r="D2316" s="509" t="s">
        <v>260</v>
      </c>
      <c r="E2316" s="593"/>
      <c r="F2316" s="32"/>
      <c r="L2316" s="121"/>
      <c r="M2316" s="121"/>
      <c r="N2316" s="121"/>
      <c r="O2316" s="121"/>
      <c r="P2316" s="121"/>
      <c r="Q2316" s="121"/>
      <c r="R2316" s="121"/>
      <c r="S2316" s="121"/>
      <c r="T2316" s="121"/>
      <c r="U2316" s="121"/>
      <c r="V2316" s="121"/>
      <c r="W2316" s="121"/>
      <c r="X2316" s="121"/>
      <c r="Y2316" s="121"/>
      <c r="Z2316" s="121"/>
      <c r="AA2316" s="121"/>
      <c r="AB2316" s="121"/>
      <c r="AC2316" s="121"/>
      <c r="AD2316" s="121"/>
    </row>
    <row r="2317" spans="5:30" ht="15">
      <c r="E2317" s="699" t="s">
        <v>621</v>
      </c>
      <c r="F2317" s="560" t="e">
        <f>(F2287+F2297+F2307)/($F$2295+$F$2305+$F$2315)</f>
        <v>#DIV/0!</v>
      </c>
      <c r="L2317" s="121"/>
      <c r="M2317" s="121"/>
      <c r="N2317" s="121"/>
      <c r="O2317" s="121"/>
      <c r="P2317" s="121"/>
      <c r="Q2317" s="121"/>
      <c r="R2317" s="121"/>
      <c r="S2317" s="121"/>
      <c r="T2317" s="121"/>
      <c r="U2317" s="121"/>
      <c r="V2317" s="121"/>
      <c r="W2317" s="121"/>
      <c r="X2317" s="121"/>
      <c r="Y2317" s="121"/>
      <c r="Z2317" s="121"/>
      <c r="AA2317" s="121"/>
      <c r="AB2317" s="121"/>
      <c r="AC2317" s="121"/>
      <c r="AD2317" s="121"/>
    </row>
    <row r="2318" spans="5:30" ht="15">
      <c r="E2318" s="698" t="s">
        <v>623</v>
      </c>
      <c r="F2318" s="560" t="e">
        <f aca="true" t="shared" si="52" ref="F2318:F2324">(F2288+F2298+F2308)/($F$2295+$F$2305+$F$2315)</f>
        <v>#DIV/0!</v>
      </c>
      <c r="L2318" s="121"/>
      <c r="M2318" s="121"/>
      <c r="N2318" s="121"/>
      <c r="O2318" s="121"/>
      <c r="P2318" s="121"/>
      <c r="Q2318" s="121"/>
      <c r="R2318" s="121"/>
      <c r="S2318" s="121"/>
      <c r="T2318" s="121"/>
      <c r="U2318" s="121"/>
      <c r="V2318" s="121"/>
      <c r="W2318" s="121"/>
      <c r="X2318" s="121"/>
      <c r="Y2318" s="121"/>
      <c r="Z2318" s="121"/>
      <c r="AA2318" s="121"/>
      <c r="AB2318" s="121"/>
      <c r="AC2318" s="121"/>
      <c r="AD2318" s="121"/>
    </row>
    <row r="2319" spans="5:30" ht="15">
      <c r="E2319" s="698" t="s">
        <v>625</v>
      </c>
      <c r="F2319" s="560" t="e">
        <f t="shared" si="52"/>
        <v>#DIV/0!</v>
      </c>
      <c r="L2319" s="121"/>
      <c r="M2319" s="121"/>
      <c r="N2319" s="121"/>
      <c r="O2319" s="121"/>
      <c r="P2319" s="121"/>
      <c r="Q2319" s="121"/>
      <c r="R2319" s="121"/>
      <c r="S2319" s="121"/>
      <c r="T2319" s="121"/>
      <c r="U2319" s="121"/>
      <c r="V2319" s="121"/>
      <c r="W2319" s="121"/>
      <c r="X2319" s="121"/>
      <c r="Y2319" s="121"/>
      <c r="Z2319" s="121"/>
      <c r="AA2319" s="121"/>
      <c r="AB2319" s="121"/>
      <c r="AC2319" s="121"/>
      <c r="AD2319" s="121"/>
    </row>
    <row r="2320" spans="5:30" ht="15">
      <c r="E2320" s="698" t="s">
        <v>627</v>
      </c>
      <c r="F2320" s="560" t="e">
        <f t="shared" si="52"/>
        <v>#DIV/0!</v>
      </c>
      <c r="L2320" s="121"/>
      <c r="M2320" s="121"/>
      <c r="N2320" s="121"/>
      <c r="O2320" s="121"/>
      <c r="P2320" s="121"/>
      <c r="Q2320" s="121"/>
      <c r="R2320" s="121"/>
      <c r="S2320" s="121"/>
      <c r="T2320" s="121"/>
      <c r="U2320" s="121"/>
      <c r="V2320" s="121"/>
      <c r="W2320" s="121"/>
      <c r="X2320" s="121"/>
      <c r="Y2320" s="121"/>
      <c r="Z2320" s="121"/>
      <c r="AA2320" s="121"/>
      <c r="AB2320" s="121"/>
      <c r="AC2320" s="121"/>
      <c r="AD2320" s="121"/>
    </row>
    <row r="2321" spans="5:30" ht="15">
      <c r="E2321" s="698" t="s">
        <v>629</v>
      </c>
      <c r="F2321" s="560" t="e">
        <f t="shared" si="52"/>
        <v>#DIV/0!</v>
      </c>
      <c r="L2321" s="121"/>
      <c r="M2321" s="121"/>
      <c r="N2321" s="121"/>
      <c r="O2321" s="121"/>
      <c r="P2321" s="121"/>
      <c r="Q2321" s="121"/>
      <c r="R2321" s="121"/>
      <c r="S2321" s="121"/>
      <c r="T2321" s="121"/>
      <c r="U2321" s="121"/>
      <c r="V2321" s="121"/>
      <c r="W2321" s="121"/>
      <c r="X2321" s="121"/>
      <c r="Y2321" s="121"/>
      <c r="Z2321" s="121"/>
      <c r="AA2321" s="121"/>
      <c r="AB2321" s="121"/>
      <c r="AC2321" s="121"/>
      <c r="AD2321" s="121"/>
    </row>
    <row r="2322" spans="5:30" ht="15">
      <c r="E2322" s="698" t="s">
        <v>631</v>
      </c>
      <c r="F2322" s="560" t="e">
        <f t="shared" si="52"/>
        <v>#DIV/0!</v>
      </c>
      <c r="L2322" s="121"/>
      <c r="M2322" s="121"/>
      <c r="N2322" s="121"/>
      <c r="O2322" s="121"/>
      <c r="P2322" s="121"/>
      <c r="Q2322" s="121"/>
      <c r="R2322" s="121"/>
      <c r="S2322" s="121"/>
      <c r="T2322" s="121"/>
      <c r="U2322" s="121"/>
      <c r="V2322" s="121"/>
      <c r="W2322" s="121"/>
      <c r="X2322" s="121"/>
      <c r="Y2322" s="121"/>
      <c r="Z2322" s="121"/>
      <c r="AA2322" s="121"/>
      <c r="AB2322" s="121"/>
      <c r="AC2322" s="121"/>
      <c r="AD2322" s="121"/>
    </row>
    <row r="2323" spans="5:30" ht="15">
      <c r="E2323" s="698" t="s">
        <v>633</v>
      </c>
      <c r="F2323" s="560" t="e">
        <f t="shared" si="52"/>
        <v>#DIV/0!</v>
      </c>
      <c r="L2323" s="121"/>
      <c r="M2323" s="121"/>
      <c r="N2323" s="121"/>
      <c r="O2323" s="121"/>
      <c r="P2323" s="121"/>
      <c r="Q2323" s="121"/>
      <c r="R2323" s="121"/>
      <c r="S2323" s="121"/>
      <c r="T2323" s="121"/>
      <c r="U2323" s="121"/>
      <c r="V2323" s="121"/>
      <c r="W2323" s="121"/>
      <c r="X2323" s="121"/>
      <c r="Y2323" s="121"/>
      <c r="Z2323" s="121"/>
      <c r="AA2323" s="121"/>
      <c r="AB2323" s="121"/>
      <c r="AC2323" s="121"/>
      <c r="AD2323" s="121"/>
    </row>
    <row r="2324" spans="5:30" ht="15">
      <c r="E2324" s="698" t="s">
        <v>635</v>
      </c>
      <c r="F2324" s="560" t="e">
        <f t="shared" si="52"/>
        <v>#DIV/0!</v>
      </c>
      <c r="L2324" s="121"/>
      <c r="M2324" s="121"/>
      <c r="N2324" s="121"/>
      <c r="O2324" s="121"/>
      <c r="P2324" s="121"/>
      <c r="Q2324" s="121"/>
      <c r="R2324" s="121"/>
      <c r="S2324" s="121"/>
      <c r="T2324" s="121"/>
      <c r="U2324" s="121"/>
      <c r="V2324" s="121"/>
      <c r="W2324" s="121"/>
      <c r="X2324" s="121"/>
      <c r="Y2324" s="121"/>
      <c r="Z2324" s="121"/>
      <c r="AA2324" s="121"/>
      <c r="AB2324" s="121"/>
      <c r="AC2324" s="121"/>
      <c r="AD2324" s="121"/>
    </row>
    <row r="2325" spans="4:30" ht="15">
      <c r="D2325" s="509" t="s">
        <v>261</v>
      </c>
      <c r="E2325" s="32"/>
      <c r="F2325" s="700"/>
      <c r="L2325" s="121"/>
      <c r="M2325" s="121"/>
      <c r="N2325" s="121"/>
      <c r="O2325" s="121"/>
      <c r="P2325" s="121"/>
      <c r="Q2325" s="121"/>
      <c r="R2325" s="121"/>
      <c r="S2325" s="121"/>
      <c r="T2325" s="121"/>
      <c r="U2325" s="121"/>
      <c r="V2325" s="121"/>
      <c r="W2325" s="121"/>
      <c r="X2325" s="121"/>
      <c r="Y2325" s="121"/>
      <c r="Z2325" s="121"/>
      <c r="AA2325" s="121"/>
      <c r="AB2325" s="121"/>
      <c r="AC2325" s="121"/>
      <c r="AD2325" s="121"/>
    </row>
    <row r="2326" spans="5:30" ht="15">
      <c r="E2326" s="699" t="s">
        <v>621</v>
      </c>
      <c r="F2326" s="32">
        <f>'Operational risk'!G76</f>
        <v>0</v>
      </c>
      <c r="L2326" s="121"/>
      <c r="M2326" s="121"/>
      <c r="N2326" s="121"/>
      <c r="O2326" s="121"/>
      <c r="P2326" s="121"/>
      <c r="Q2326" s="121"/>
      <c r="R2326" s="121"/>
      <c r="S2326" s="121"/>
      <c r="T2326" s="121"/>
      <c r="U2326" s="121"/>
      <c r="V2326" s="121"/>
      <c r="W2326" s="121"/>
      <c r="X2326" s="121"/>
      <c r="Y2326" s="121"/>
      <c r="Z2326" s="121"/>
      <c r="AA2326" s="121"/>
      <c r="AB2326" s="121"/>
      <c r="AC2326" s="121"/>
      <c r="AD2326" s="121"/>
    </row>
    <row r="2327" spans="5:30" ht="15">
      <c r="E2327" s="698" t="s">
        <v>623</v>
      </c>
      <c r="F2327" s="32">
        <f>'Operational risk'!G77</f>
        <v>0</v>
      </c>
      <c r="L2327" s="121"/>
      <c r="M2327" s="121"/>
      <c r="N2327" s="121"/>
      <c r="O2327" s="121"/>
      <c r="P2327" s="121"/>
      <c r="Q2327" s="121"/>
      <c r="R2327" s="121"/>
      <c r="S2327" s="121"/>
      <c r="T2327" s="121"/>
      <c r="U2327" s="121"/>
      <c r="V2327" s="121"/>
      <c r="W2327" s="121"/>
      <c r="X2327" s="121"/>
      <c r="Y2327" s="121"/>
      <c r="Z2327" s="121"/>
      <c r="AA2327" s="121"/>
      <c r="AB2327" s="121"/>
      <c r="AC2327" s="121"/>
      <c r="AD2327" s="121"/>
    </row>
    <row r="2328" spans="5:30" ht="15">
      <c r="E2328" s="698" t="s">
        <v>625</v>
      </c>
      <c r="F2328" s="32">
        <f>'Operational risk'!G78</f>
        <v>0</v>
      </c>
      <c r="L2328" s="121"/>
      <c r="M2328" s="121"/>
      <c r="N2328" s="121"/>
      <c r="O2328" s="121"/>
      <c r="P2328" s="121"/>
      <c r="Q2328" s="121"/>
      <c r="R2328" s="121"/>
      <c r="S2328" s="121"/>
      <c r="T2328" s="121"/>
      <c r="U2328" s="121"/>
      <c r="V2328" s="121"/>
      <c r="W2328" s="121"/>
      <c r="X2328" s="121"/>
      <c r="Y2328" s="121"/>
      <c r="Z2328" s="121"/>
      <c r="AA2328" s="121"/>
      <c r="AB2328" s="121"/>
      <c r="AC2328" s="121"/>
      <c r="AD2328" s="121"/>
    </row>
    <row r="2329" spans="5:30" ht="15">
      <c r="E2329" s="698" t="s">
        <v>627</v>
      </c>
      <c r="F2329" s="32">
        <f>'Operational risk'!G79</f>
        <v>0</v>
      </c>
      <c r="L2329" s="121"/>
      <c r="M2329" s="121"/>
      <c r="N2329" s="121"/>
      <c r="O2329" s="121"/>
      <c r="P2329" s="121"/>
      <c r="Q2329" s="121"/>
      <c r="R2329" s="121"/>
      <c r="S2329" s="121"/>
      <c r="T2329" s="121"/>
      <c r="U2329" s="121"/>
      <c r="V2329" s="121"/>
      <c r="W2329" s="121"/>
      <c r="X2329" s="121"/>
      <c r="Y2329" s="121"/>
      <c r="Z2329" s="121"/>
      <c r="AA2329" s="121"/>
      <c r="AB2329" s="121"/>
      <c r="AC2329" s="121"/>
      <c r="AD2329" s="121"/>
    </row>
    <row r="2330" spans="5:30" ht="15">
      <c r="E2330" s="698" t="s">
        <v>629</v>
      </c>
      <c r="F2330" s="32">
        <f>'Operational risk'!G80</f>
        <v>0</v>
      </c>
      <c r="L2330" s="121"/>
      <c r="M2330" s="121"/>
      <c r="N2330" s="121"/>
      <c r="O2330" s="121"/>
      <c r="P2330" s="121"/>
      <c r="Q2330" s="121"/>
      <c r="R2330" s="121"/>
      <c r="S2330" s="121"/>
      <c r="T2330" s="121"/>
      <c r="U2330" s="121"/>
      <c r="V2330" s="121"/>
      <c r="W2330" s="121"/>
      <c r="X2330" s="121"/>
      <c r="Y2330" s="121"/>
      <c r="Z2330" s="121"/>
      <c r="AA2330" s="121"/>
      <c r="AB2330" s="121"/>
      <c r="AC2330" s="121"/>
      <c r="AD2330" s="121"/>
    </row>
    <row r="2331" spans="5:30" ht="15">
      <c r="E2331" s="698" t="s">
        <v>631</v>
      </c>
      <c r="F2331" s="32">
        <f>'Operational risk'!G81</f>
        <v>0</v>
      </c>
      <c r="L2331" s="121"/>
      <c r="M2331" s="121"/>
      <c r="N2331" s="121"/>
      <c r="O2331" s="121"/>
      <c r="P2331" s="121"/>
      <c r="Q2331" s="121"/>
      <c r="R2331" s="121"/>
      <c r="S2331" s="121"/>
      <c r="T2331" s="121"/>
      <c r="U2331" s="121"/>
      <c r="V2331" s="121"/>
      <c r="W2331" s="121"/>
      <c r="X2331" s="121"/>
      <c r="Y2331" s="121"/>
      <c r="Z2331" s="121"/>
      <c r="AA2331" s="121"/>
      <c r="AB2331" s="121"/>
      <c r="AC2331" s="121"/>
      <c r="AD2331" s="121"/>
    </row>
    <row r="2332" spans="5:30" ht="15">
      <c r="E2332" s="698" t="s">
        <v>633</v>
      </c>
      <c r="F2332" s="32">
        <f>'Operational risk'!G82</f>
        <v>0</v>
      </c>
      <c r="L2332" s="121"/>
      <c r="M2332" s="121"/>
      <c r="N2332" s="121"/>
      <c r="O2332" s="121"/>
      <c r="P2332" s="121"/>
      <c r="Q2332" s="121"/>
      <c r="R2332" s="121"/>
      <c r="S2332" s="121"/>
      <c r="T2332" s="121"/>
      <c r="U2332" s="121"/>
      <c r="V2332" s="121"/>
      <c r="W2332" s="121"/>
      <c r="X2332" s="121"/>
      <c r="Y2332" s="121"/>
      <c r="Z2332" s="121"/>
      <c r="AA2332" s="121"/>
      <c r="AB2332" s="121"/>
      <c r="AC2332" s="121"/>
      <c r="AD2332" s="121"/>
    </row>
    <row r="2333" spans="5:30" ht="15">
      <c r="E2333" s="698" t="s">
        <v>635</v>
      </c>
      <c r="F2333" s="32">
        <f>'Operational risk'!G83</f>
        <v>0</v>
      </c>
      <c r="L2333" s="121"/>
      <c r="M2333" s="121"/>
      <c r="N2333" s="121"/>
      <c r="O2333" s="121"/>
      <c r="P2333" s="121"/>
      <c r="Q2333" s="121"/>
      <c r="R2333" s="121"/>
      <c r="S2333" s="121"/>
      <c r="T2333" s="121"/>
      <c r="U2333" s="121"/>
      <c r="V2333" s="121"/>
      <c r="W2333" s="121"/>
      <c r="X2333" s="121"/>
      <c r="Y2333" s="121"/>
      <c r="Z2333" s="121"/>
      <c r="AA2333" s="121"/>
      <c r="AB2333" s="121"/>
      <c r="AC2333" s="121"/>
      <c r="AD2333" s="121"/>
    </row>
    <row r="2334" spans="5:30" ht="15">
      <c r="E2334" s="32" t="s">
        <v>316</v>
      </c>
      <c r="F2334" s="32">
        <f>'Operational risk'!G84</f>
        <v>0</v>
      </c>
      <c r="L2334" s="121"/>
      <c r="M2334" s="121"/>
      <c r="N2334" s="121"/>
      <c r="O2334" s="121"/>
      <c r="P2334" s="121"/>
      <c r="Q2334" s="121"/>
      <c r="R2334" s="121"/>
      <c r="S2334" s="121"/>
      <c r="T2334" s="121"/>
      <c r="U2334" s="121"/>
      <c r="V2334" s="121"/>
      <c r="W2334" s="121"/>
      <c r="X2334" s="121"/>
      <c r="Y2334" s="121"/>
      <c r="Z2334" s="121"/>
      <c r="AA2334" s="121"/>
      <c r="AB2334" s="121"/>
      <c r="AC2334" s="121"/>
      <c r="AD2334" s="121"/>
    </row>
    <row r="2335" spans="12:30" ht="15">
      <c r="L2335" s="121"/>
      <c r="M2335" s="121"/>
      <c r="N2335" s="121"/>
      <c r="O2335" s="121"/>
      <c r="P2335" s="121"/>
      <c r="Q2335" s="121"/>
      <c r="R2335" s="121"/>
      <c r="S2335" s="121"/>
      <c r="T2335" s="121"/>
      <c r="U2335" s="121"/>
      <c r="V2335" s="121"/>
      <c r="W2335" s="121"/>
      <c r="X2335" s="121"/>
      <c r="Y2335" s="121"/>
      <c r="Z2335" s="121"/>
      <c r="AA2335" s="121"/>
      <c r="AB2335" s="121"/>
      <c r="AC2335" s="121"/>
      <c r="AD2335" s="121"/>
    </row>
    <row r="2336" spans="4:30" ht="15">
      <c r="D2336" s="509" t="s">
        <v>317</v>
      </c>
      <c r="L2336" s="121"/>
      <c r="M2336" s="121"/>
      <c r="N2336" s="121"/>
      <c r="O2336" s="121"/>
      <c r="P2336" s="121"/>
      <c r="Q2336" s="121"/>
      <c r="R2336" s="121"/>
      <c r="S2336" s="121"/>
      <c r="T2336" s="121"/>
      <c r="U2336" s="121"/>
      <c r="V2336" s="121"/>
      <c r="W2336" s="121"/>
      <c r="X2336" s="121"/>
      <c r="Y2336" s="121"/>
      <c r="Z2336" s="121"/>
      <c r="AA2336" s="121"/>
      <c r="AB2336" s="121"/>
      <c r="AC2336" s="121"/>
      <c r="AD2336" s="121"/>
    </row>
    <row r="2337" spans="12:30" ht="15">
      <c r="L2337" s="121"/>
      <c r="M2337" s="121"/>
      <c r="N2337" s="121"/>
      <c r="O2337" s="121"/>
      <c r="P2337" s="121"/>
      <c r="Q2337" s="121"/>
      <c r="R2337" s="121"/>
      <c r="S2337" s="121"/>
      <c r="T2337" s="121"/>
      <c r="U2337" s="121"/>
      <c r="V2337" s="121"/>
      <c r="W2337" s="121"/>
      <c r="X2337" s="121"/>
      <c r="Y2337" s="121"/>
      <c r="Z2337" s="121"/>
      <c r="AA2337" s="121"/>
      <c r="AB2337" s="121"/>
      <c r="AC2337" s="121"/>
      <c r="AD2337" s="121"/>
    </row>
  </sheetData>
  <dataValidations count="2">
    <dataValidation type="list" allowBlank="1" showInputMessage="1" showErrorMessage="1" sqref="F10">
      <formula1>$U$1:$U$2</formula1>
    </dataValidation>
    <dataValidation type="list" allowBlank="1" showInputMessage="1" showErrorMessage="1" sqref="F9">
      <formula1>$V$1:$V$2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workbookViewId="0" topLeftCell="A1">
      <selection activeCell="C10" sqref="C10"/>
    </sheetView>
  </sheetViews>
  <sheetFormatPr defaultColWidth="11.00390625" defaultRowHeight="15.75"/>
  <cols>
    <col min="1" max="1" width="2.375" style="0" customWidth="1"/>
    <col min="2" max="2" width="35.75390625" style="0" customWidth="1"/>
    <col min="3" max="3" width="26.125" style="0" bestFit="1" customWidth="1"/>
    <col min="4" max="4" width="31.75390625" style="0" customWidth="1"/>
    <col min="5" max="5" width="20.125" style="0" bestFit="1" customWidth="1"/>
    <col min="6" max="6" width="3.875" style="0" customWidth="1"/>
    <col min="7" max="7" width="25.375" style="0" bestFit="1" customWidth="1"/>
    <col min="8" max="8" width="16.00390625" style="0" bestFit="1" customWidth="1"/>
    <col min="9" max="9" width="16.25390625" style="0" bestFit="1" customWidth="1"/>
    <col min="10" max="10" width="15.375" style="0" customWidth="1"/>
    <col min="11" max="11" width="1.75390625" style="0" customWidth="1"/>
    <col min="12" max="16384" width="8.75390625" style="0" customWidth="1"/>
  </cols>
  <sheetData>
    <row r="1" spans="1:6" ht="30">
      <c r="A1" s="508" t="s">
        <v>115</v>
      </c>
      <c r="B1" s="610"/>
      <c r="C1" s="64"/>
      <c r="D1" s="64"/>
      <c r="E1" s="64"/>
      <c r="F1" s="250"/>
    </row>
    <row r="2" spans="1:11" s="121" customFormat="1" ht="15">
      <c r="A2" s="17"/>
      <c r="B2" s="37"/>
      <c r="C2" s="226"/>
      <c r="D2" s="226"/>
      <c r="E2" s="226"/>
      <c r="F2" s="253"/>
      <c r="G2"/>
      <c r="H2"/>
      <c r="I2"/>
      <c r="J2"/>
      <c r="K2"/>
    </row>
    <row r="3" spans="1:6" ht="30" customHeight="1">
      <c r="A3" s="731" t="s">
        <v>116</v>
      </c>
      <c r="B3" s="732"/>
      <c r="C3" s="732"/>
      <c r="D3" s="732"/>
      <c r="E3" s="732"/>
      <c r="F3" s="11"/>
    </row>
    <row r="4" spans="1:6" ht="15">
      <c r="A4" s="24"/>
      <c r="B4" s="8"/>
      <c r="C4" s="8"/>
      <c r="D4" s="8"/>
      <c r="E4" s="8"/>
      <c r="F4" s="11"/>
    </row>
    <row r="5" spans="1:11" s="3" customFormat="1" ht="17.25">
      <c r="A5" s="612" t="s">
        <v>454</v>
      </c>
      <c r="B5" s="38"/>
      <c r="C5" s="38"/>
      <c r="D5" s="532"/>
      <c r="E5" s="532"/>
      <c r="F5" s="11"/>
      <c r="G5"/>
      <c r="H5"/>
      <c r="I5"/>
      <c r="J5"/>
      <c r="K5"/>
    </row>
    <row r="6" spans="1:11" s="3" customFormat="1" ht="17.25">
      <c r="A6" s="613"/>
      <c r="B6" s="38"/>
      <c r="C6" s="38"/>
      <c r="D6" s="532"/>
      <c r="E6" s="532"/>
      <c r="F6" s="11"/>
      <c r="G6"/>
      <c r="H6"/>
      <c r="I6"/>
      <c r="J6"/>
      <c r="K6"/>
    </row>
    <row r="7" spans="1:11" s="225" customFormat="1" ht="15">
      <c r="A7" s="611"/>
      <c r="B7" s="223"/>
      <c r="C7" s="531" t="s">
        <v>385</v>
      </c>
      <c r="D7" s="542" t="s">
        <v>579</v>
      </c>
      <c r="E7" s="6"/>
      <c r="F7" s="207"/>
      <c r="G7"/>
      <c r="H7"/>
      <c r="I7"/>
      <c r="J7"/>
      <c r="K7"/>
    </row>
    <row r="8" spans="1:11" s="225" customFormat="1" ht="15">
      <c r="A8" s="611"/>
      <c r="B8" s="539" t="s">
        <v>67</v>
      </c>
      <c r="C8" s="539"/>
      <c r="D8" s="533"/>
      <c r="E8" s="6"/>
      <c r="F8" s="207"/>
      <c r="G8"/>
      <c r="H8"/>
      <c r="I8"/>
      <c r="J8"/>
      <c r="K8"/>
    </row>
    <row r="9" spans="1:11" s="225" customFormat="1" ht="15">
      <c r="A9" s="611"/>
      <c r="B9" s="231" t="s">
        <v>708</v>
      </c>
      <c r="C9" s="536" t="str">
        <f>Input!E27</f>
        <v>Yes</v>
      </c>
      <c r="D9" s="537" t="str">
        <f>Input!G27</f>
        <v>Yes</v>
      </c>
      <c r="E9" s="273"/>
      <c r="F9" s="207"/>
      <c r="G9"/>
      <c r="H9"/>
      <c r="I9"/>
      <c r="J9"/>
      <c r="K9"/>
    </row>
    <row r="10" spans="1:11" s="225" customFormat="1" ht="15">
      <c r="A10" s="611"/>
      <c r="B10" s="231" t="s">
        <v>66</v>
      </c>
      <c r="C10" s="536" t="str">
        <f>Input!E55</f>
        <v>Yes</v>
      </c>
      <c r="D10" s="537" t="str">
        <f>Input!G55</f>
        <v>Yes</v>
      </c>
      <c r="E10" s="273"/>
      <c r="F10" s="207"/>
      <c r="G10"/>
      <c r="H10"/>
      <c r="I10"/>
      <c r="J10"/>
      <c r="K10"/>
    </row>
    <row r="11" spans="1:11" s="225" customFormat="1" ht="15">
      <c r="A11" s="611"/>
      <c r="B11" s="231" t="s">
        <v>526</v>
      </c>
      <c r="C11" s="536" t="str">
        <f>Input!I79</f>
        <v>Yes</v>
      </c>
      <c r="D11" s="537"/>
      <c r="E11" s="273"/>
      <c r="F11" s="207"/>
      <c r="G11"/>
      <c r="H11"/>
      <c r="I11"/>
      <c r="J11"/>
      <c r="K11"/>
    </row>
    <row r="12" spans="1:11" s="225" customFormat="1" ht="15">
      <c r="A12" s="611"/>
      <c r="B12" s="231" t="s">
        <v>384</v>
      </c>
      <c r="C12" s="536" t="e">
        <f>Input!J79</f>
        <v>#REF!</v>
      </c>
      <c r="D12" s="537"/>
      <c r="E12" s="273"/>
      <c r="F12" s="207"/>
      <c r="G12"/>
      <c r="H12"/>
      <c r="I12"/>
      <c r="J12"/>
      <c r="K12"/>
    </row>
    <row r="13" spans="1:11" s="225" customFormat="1" ht="15">
      <c r="A13" s="611"/>
      <c r="B13" s="535" t="s">
        <v>68</v>
      </c>
      <c r="C13" s="534"/>
      <c r="D13" s="538"/>
      <c r="E13" s="6"/>
      <c r="F13" s="207"/>
      <c r="G13"/>
      <c r="H13"/>
      <c r="I13"/>
      <c r="J13"/>
      <c r="K13"/>
    </row>
    <row r="14" spans="1:11" s="225" customFormat="1" ht="15">
      <c r="A14" s="611"/>
      <c r="B14" s="49" t="s">
        <v>708</v>
      </c>
      <c r="C14" s="536" t="str">
        <f>Input!E104</f>
        <v>Yes</v>
      </c>
      <c r="D14" s="537" t="str">
        <f>Input!G104</f>
        <v>Yes</v>
      </c>
      <c r="E14" s="6"/>
      <c r="F14" s="207"/>
      <c r="G14"/>
      <c r="H14"/>
      <c r="I14"/>
      <c r="J14"/>
      <c r="K14"/>
    </row>
    <row r="15" spans="1:11" s="225" customFormat="1" ht="15">
      <c r="A15" s="611"/>
      <c r="B15" s="49" t="s">
        <v>66</v>
      </c>
      <c r="C15" s="536" t="str">
        <f>Input!E127</f>
        <v>Yes</v>
      </c>
      <c r="D15" s="537" t="str">
        <f>Input!G127</f>
        <v>Yes</v>
      </c>
      <c r="E15" s="6"/>
      <c r="F15" s="207"/>
      <c r="G15"/>
      <c r="H15"/>
      <c r="I15"/>
      <c r="J15"/>
      <c r="K15"/>
    </row>
    <row r="16" spans="1:11" s="225" customFormat="1" ht="15">
      <c r="A16" s="611"/>
      <c r="B16" s="231" t="s">
        <v>526</v>
      </c>
      <c r="C16" s="536" t="str">
        <f>Input!I150</f>
        <v>Yes</v>
      </c>
      <c r="D16" s="537"/>
      <c r="E16" s="6"/>
      <c r="F16" s="207"/>
      <c r="G16"/>
      <c r="H16"/>
      <c r="I16"/>
      <c r="J16"/>
      <c r="K16"/>
    </row>
    <row r="17" spans="1:11" s="225" customFormat="1" ht="15">
      <c r="A17" s="611"/>
      <c r="B17" s="231" t="s">
        <v>384</v>
      </c>
      <c r="C17" s="536" t="e">
        <f>Input!J150</f>
        <v>#REF!</v>
      </c>
      <c r="D17" s="537"/>
      <c r="E17" s="6"/>
      <c r="F17" s="207"/>
      <c r="G17"/>
      <c r="H17"/>
      <c r="I17"/>
      <c r="J17"/>
      <c r="K17"/>
    </row>
    <row r="18" spans="1:11" s="225" customFormat="1" ht="15">
      <c r="A18" s="611"/>
      <c r="B18" s="535" t="s">
        <v>63</v>
      </c>
      <c r="C18" s="534"/>
      <c r="D18" s="252"/>
      <c r="E18" s="6"/>
      <c r="F18" s="207"/>
      <c r="G18"/>
      <c r="H18"/>
      <c r="I18"/>
      <c r="J18"/>
      <c r="K18"/>
    </row>
    <row r="19" spans="1:11" s="225" customFormat="1" ht="15">
      <c r="A19" s="611"/>
      <c r="B19" s="49" t="s">
        <v>708</v>
      </c>
      <c r="C19" s="536" t="str">
        <f>Input!E177</f>
        <v>Yes</v>
      </c>
      <c r="D19" s="537" t="str">
        <f>Input!G177</f>
        <v>Yes</v>
      </c>
      <c r="E19" s="6"/>
      <c r="F19" s="207"/>
      <c r="G19"/>
      <c r="H19"/>
      <c r="I19"/>
      <c r="J19"/>
      <c r="K19"/>
    </row>
    <row r="20" spans="1:11" s="225" customFormat="1" ht="15">
      <c r="A20" s="611"/>
      <c r="B20" s="49" t="s">
        <v>66</v>
      </c>
      <c r="C20" s="536" t="str">
        <f>Input!E202</f>
        <v>Yes</v>
      </c>
      <c r="D20" s="537" t="str">
        <f>Input!G202</f>
        <v>Yes</v>
      </c>
      <c r="E20" s="6"/>
      <c r="F20" s="207"/>
      <c r="G20"/>
      <c r="H20"/>
      <c r="I20"/>
      <c r="J20"/>
      <c r="K20"/>
    </row>
    <row r="21" spans="1:11" s="225" customFormat="1" ht="15">
      <c r="A21" s="611"/>
      <c r="B21" s="231" t="s">
        <v>526</v>
      </c>
      <c r="C21" s="536" t="str">
        <f>Input!I227</f>
        <v>Yes</v>
      </c>
      <c r="D21" s="537"/>
      <c r="E21" s="6"/>
      <c r="F21" s="207"/>
      <c r="G21"/>
      <c r="H21"/>
      <c r="I21"/>
      <c r="J21"/>
      <c r="K21"/>
    </row>
    <row r="22" spans="1:11" s="225" customFormat="1" ht="15">
      <c r="A22" s="611"/>
      <c r="B22" s="231" t="s">
        <v>384</v>
      </c>
      <c r="C22" s="536" t="e">
        <f>Input!J227</f>
        <v>#REF!</v>
      </c>
      <c r="D22" s="537"/>
      <c r="E22" s="6"/>
      <c r="F22" s="207"/>
      <c r="G22"/>
      <c r="H22"/>
      <c r="I22"/>
      <c r="J22"/>
      <c r="K22"/>
    </row>
    <row r="23" spans="1:11" s="225" customFormat="1" ht="15">
      <c r="A23" s="611"/>
      <c r="B23" s="539" t="s">
        <v>338</v>
      </c>
      <c r="C23" s="539"/>
      <c r="D23" s="252"/>
      <c r="E23" s="6"/>
      <c r="F23" s="207"/>
      <c r="G23"/>
      <c r="H23"/>
      <c r="I23"/>
      <c r="J23"/>
      <c r="K23"/>
    </row>
    <row r="24" spans="1:11" s="225" customFormat="1" ht="15">
      <c r="A24" s="611"/>
      <c r="B24" s="49" t="s">
        <v>708</v>
      </c>
      <c r="C24" s="536" t="str">
        <f>Input!E250</f>
        <v>Yes</v>
      </c>
      <c r="D24" s="537" t="str">
        <f>Input!G250</f>
        <v>Yes</v>
      </c>
      <c r="E24" s="6"/>
      <c r="F24" s="207"/>
      <c r="G24"/>
      <c r="H24"/>
      <c r="I24"/>
      <c r="J24"/>
      <c r="K24"/>
    </row>
    <row r="25" spans="1:11" s="225" customFormat="1" ht="15">
      <c r="A25" s="611"/>
      <c r="B25" s="49" t="s">
        <v>792</v>
      </c>
      <c r="C25" s="536" t="str">
        <f>Input!E271</f>
        <v>Yes</v>
      </c>
      <c r="D25" s="537" t="str">
        <f>Input!G271</f>
        <v>Yes</v>
      </c>
      <c r="E25" s="6"/>
      <c r="F25" s="207"/>
      <c r="G25"/>
      <c r="H25"/>
      <c r="I25"/>
      <c r="J25"/>
      <c r="K25"/>
    </row>
    <row r="26" spans="1:11" s="225" customFormat="1" ht="15">
      <c r="A26" s="611"/>
      <c r="B26" s="535" t="s">
        <v>64</v>
      </c>
      <c r="C26" s="399"/>
      <c r="D26" s="538"/>
      <c r="E26" s="6"/>
      <c r="F26" s="207"/>
      <c r="G26"/>
      <c r="H26"/>
      <c r="I26"/>
      <c r="J26"/>
      <c r="K26"/>
    </row>
    <row r="27" spans="1:11" s="225" customFormat="1" ht="15">
      <c r="A27" s="611"/>
      <c r="B27" s="49" t="s">
        <v>708</v>
      </c>
      <c r="C27" s="536" t="str">
        <f>Input!E294</f>
        <v>Yes</v>
      </c>
      <c r="D27" s="537" t="str">
        <f>Input!G294</f>
        <v>Yes</v>
      </c>
      <c r="E27" s="6"/>
      <c r="F27" s="207"/>
      <c r="G27"/>
      <c r="H27"/>
      <c r="I27"/>
      <c r="J27"/>
      <c r="K27"/>
    </row>
    <row r="28" spans="1:11" s="225" customFormat="1" ht="15">
      <c r="A28" s="611"/>
      <c r="B28" s="49" t="s">
        <v>792</v>
      </c>
      <c r="C28" s="536" t="str">
        <f>Input!E315</f>
        <v>Yes</v>
      </c>
      <c r="D28" s="537" t="str">
        <f>Input!G315</f>
        <v>Yes</v>
      </c>
      <c r="E28" s="6"/>
      <c r="F28" s="207"/>
      <c r="G28"/>
      <c r="H28"/>
      <c r="I28"/>
      <c r="J28"/>
      <c r="K28"/>
    </row>
    <row r="29" spans="1:11" s="225" customFormat="1" ht="15">
      <c r="A29" s="611"/>
      <c r="B29" s="231" t="s">
        <v>526</v>
      </c>
      <c r="C29" s="536" t="str">
        <f>Input!I336</f>
        <v>Yes</v>
      </c>
      <c r="D29" s="537"/>
      <c r="E29" s="6"/>
      <c r="F29" s="207"/>
      <c r="G29"/>
      <c r="H29"/>
      <c r="I29"/>
      <c r="J29"/>
      <c r="K29"/>
    </row>
    <row r="30" spans="1:11" s="225" customFormat="1" ht="15">
      <c r="A30" s="611"/>
      <c r="B30" s="231" t="s">
        <v>384</v>
      </c>
      <c r="C30" s="536" t="e">
        <f>Input!J336</f>
        <v>#REF!</v>
      </c>
      <c r="D30" s="537"/>
      <c r="E30" s="6"/>
      <c r="F30" s="207"/>
      <c r="G30"/>
      <c r="H30"/>
      <c r="I30"/>
      <c r="J30"/>
      <c r="K30"/>
    </row>
    <row r="31" spans="1:11" s="225" customFormat="1" ht="15">
      <c r="A31" s="611"/>
      <c r="B31" s="539" t="s">
        <v>186</v>
      </c>
      <c r="C31" s="539"/>
      <c r="D31" s="533"/>
      <c r="E31" s="273"/>
      <c r="F31" s="207"/>
      <c r="G31"/>
      <c r="H31"/>
      <c r="I31"/>
      <c r="J31"/>
      <c r="K31"/>
    </row>
    <row r="32" spans="1:11" s="225" customFormat="1" ht="15">
      <c r="A32" s="611"/>
      <c r="B32" s="49" t="s">
        <v>708</v>
      </c>
      <c r="C32" s="536"/>
      <c r="D32" s="537"/>
      <c r="E32" s="6"/>
      <c r="F32" s="207"/>
      <c r="G32"/>
      <c r="H32"/>
      <c r="I32"/>
      <c r="J32"/>
      <c r="K32"/>
    </row>
    <row r="33" spans="1:11" s="225" customFormat="1" ht="15">
      <c r="A33" s="611"/>
      <c r="B33" s="49" t="s">
        <v>792</v>
      </c>
      <c r="C33" s="536"/>
      <c r="D33" s="537"/>
      <c r="E33" s="6"/>
      <c r="F33" s="207"/>
      <c r="G33"/>
      <c r="H33"/>
      <c r="I33"/>
      <c r="J33"/>
      <c r="K33"/>
    </row>
    <row r="34" spans="1:11" s="225" customFormat="1" ht="15">
      <c r="A34" s="611"/>
      <c r="B34" s="535" t="s">
        <v>117</v>
      </c>
      <c r="C34" s="539"/>
      <c r="D34" s="533"/>
      <c r="E34" s="273"/>
      <c r="F34" s="207"/>
      <c r="G34"/>
      <c r="H34"/>
      <c r="I34"/>
      <c r="J34"/>
      <c r="K34"/>
    </row>
    <row r="35" spans="1:11" s="225" customFormat="1" ht="15">
      <c r="A35" s="611"/>
      <c r="B35" s="49" t="s">
        <v>708</v>
      </c>
      <c r="C35" s="536" t="str">
        <f>Input!E412</f>
        <v>Yes</v>
      </c>
      <c r="D35" s="537" t="str">
        <f>Input!G412</f>
        <v>Yes</v>
      </c>
      <c r="E35" s="6"/>
      <c r="F35" s="207"/>
      <c r="G35"/>
      <c r="H35"/>
      <c r="I35"/>
      <c r="J35"/>
      <c r="K35"/>
    </row>
    <row r="36" spans="1:11" s="543" customFormat="1" ht="15">
      <c r="A36" s="611"/>
      <c r="B36" s="49" t="s">
        <v>792</v>
      </c>
      <c r="C36" s="536" t="str">
        <f>Input!E440</f>
        <v>Yes</v>
      </c>
      <c r="D36" s="537" t="str">
        <f>Input!G440</f>
        <v>Yes</v>
      </c>
      <c r="E36" s="6"/>
      <c r="F36" s="614"/>
      <c r="G36"/>
      <c r="H36"/>
      <c r="I36"/>
      <c r="J36"/>
      <c r="K36"/>
    </row>
    <row r="37" spans="1:11" s="543" customFormat="1" ht="15">
      <c r="A37" s="611"/>
      <c r="B37" s="231" t="s">
        <v>526</v>
      </c>
      <c r="C37" s="536" t="str">
        <f>Input!I464</f>
        <v>Yes</v>
      </c>
      <c r="D37" s="537"/>
      <c r="E37" s="6"/>
      <c r="F37" s="614"/>
      <c r="G37"/>
      <c r="H37"/>
      <c r="I37"/>
      <c r="J37"/>
      <c r="K37"/>
    </row>
    <row r="38" spans="1:11" s="543" customFormat="1" ht="15">
      <c r="A38" s="611"/>
      <c r="B38" s="231" t="s">
        <v>384</v>
      </c>
      <c r="C38" s="544" t="e">
        <f>Input!J464</f>
        <v>#REF!</v>
      </c>
      <c r="D38" s="545"/>
      <c r="E38" s="6"/>
      <c r="F38" s="614"/>
      <c r="G38"/>
      <c r="H38"/>
      <c r="I38"/>
      <c r="J38"/>
      <c r="K38"/>
    </row>
    <row r="39" spans="1:11" s="543" customFormat="1" ht="15">
      <c r="A39" s="611"/>
      <c r="B39" s="535" t="s">
        <v>118</v>
      </c>
      <c r="C39" s="231"/>
      <c r="D39" s="10"/>
      <c r="E39" s="6"/>
      <c r="F39" s="614"/>
      <c r="G39"/>
      <c r="H39"/>
      <c r="I39"/>
      <c r="J39"/>
      <c r="K39"/>
    </row>
    <row r="40" spans="1:11" s="543" customFormat="1" ht="15">
      <c r="A40" s="611"/>
      <c r="B40" s="49" t="s">
        <v>708</v>
      </c>
      <c r="C40" s="536" t="str">
        <f>Input!E488</f>
        <v>Yes</v>
      </c>
      <c r="D40" s="537" t="str">
        <f>Input!G488</f>
        <v>Yes</v>
      </c>
      <c r="E40" s="6"/>
      <c r="F40" s="614"/>
      <c r="G40"/>
      <c r="H40"/>
      <c r="I40"/>
      <c r="J40"/>
      <c r="K40"/>
    </row>
    <row r="41" spans="1:11" s="543" customFormat="1" ht="15">
      <c r="A41" s="611"/>
      <c r="B41" s="49" t="s">
        <v>792</v>
      </c>
      <c r="C41" s="536" t="str">
        <f>Input!E510</f>
        <v>Yes</v>
      </c>
      <c r="D41" s="537" t="str">
        <f>Input!G510</f>
        <v>Yes</v>
      </c>
      <c r="E41" s="6"/>
      <c r="F41" s="614"/>
      <c r="G41"/>
      <c r="H41"/>
      <c r="I41"/>
      <c r="J41"/>
      <c r="K41"/>
    </row>
    <row r="42" spans="1:11" s="543" customFormat="1" ht="15">
      <c r="A42" s="611"/>
      <c r="B42" s="231" t="s">
        <v>526</v>
      </c>
      <c r="C42" s="536" t="str">
        <f>Input!I532</f>
        <v>Yes</v>
      </c>
      <c r="D42" s="537"/>
      <c r="E42" s="6"/>
      <c r="F42" s="614"/>
      <c r="G42"/>
      <c r="H42"/>
      <c r="I42"/>
      <c r="J42"/>
      <c r="K42"/>
    </row>
    <row r="43" spans="1:11" s="543" customFormat="1" ht="15">
      <c r="A43" s="611"/>
      <c r="B43" s="231" t="s">
        <v>384</v>
      </c>
      <c r="C43" s="536" t="e">
        <f>Input!J532</f>
        <v>#REF!</v>
      </c>
      <c r="D43" s="537"/>
      <c r="E43" s="6"/>
      <c r="F43" s="614"/>
      <c r="G43"/>
      <c r="H43"/>
      <c r="I43"/>
      <c r="J43"/>
      <c r="K43"/>
    </row>
    <row r="44" spans="1:11" s="543" customFormat="1" ht="15">
      <c r="A44" s="611"/>
      <c r="B44" s="539" t="s">
        <v>187</v>
      </c>
      <c r="C44" s="539"/>
      <c r="D44" s="533"/>
      <c r="E44" s="6"/>
      <c r="F44" s="614"/>
      <c r="G44"/>
      <c r="H44"/>
      <c r="I44"/>
      <c r="J44"/>
      <c r="K44"/>
    </row>
    <row r="45" spans="1:11" s="543" customFormat="1" ht="15">
      <c r="A45" s="611"/>
      <c r="B45" s="49" t="s">
        <v>708</v>
      </c>
      <c r="C45" s="536"/>
      <c r="D45" s="536"/>
      <c r="E45" s="6"/>
      <c r="F45" s="614"/>
      <c r="G45"/>
      <c r="H45"/>
      <c r="I45"/>
      <c r="J45"/>
      <c r="K45"/>
    </row>
    <row r="46" spans="1:11" s="543" customFormat="1" ht="15">
      <c r="A46" s="611"/>
      <c r="B46" s="541" t="s">
        <v>792</v>
      </c>
      <c r="C46" s="536"/>
      <c r="D46" s="537"/>
      <c r="E46" s="6"/>
      <c r="F46" s="614"/>
      <c r="G46"/>
      <c r="H46"/>
      <c r="I46"/>
      <c r="J46"/>
      <c r="K46"/>
    </row>
    <row r="47" spans="1:11" s="543" customFormat="1" ht="15">
      <c r="A47" s="611"/>
      <c r="B47" s="546" t="s">
        <v>339</v>
      </c>
      <c r="C47" s="399" t="str">
        <f>Input!E616</f>
        <v>Yes</v>
      </c>
      <c r="D47" s="538" t="str">
        <f>Input!G616</f>
        <v>Yes</v>
      </c>
      <c r="E47" s="6"/>
      <c r="F47" s="614"/>
      <c r="G47"/>
      <c r="H47"/>
      <c r="I47"/>
      <c r="J47"/>
      <c r="K47"/>
    </row>
    <row r="48" spans="1:11" s="543" customFormat="1" ht="15">
      <c r="A48" s="611"/>
      <c r="B48" s="547" t="s">
        <v>185</v>
      </c>
      <c r="C48" s="355"/>
      <c r="D48" s="548"/>
      <c r="E48" s="6"/>
      <c r="F48" s="614"/>
      <c r="G48"/>
      <c r="H48"/>
      <c r="I48"/>
      <c r="J48"/>
      <c r="K48"/>
    </row>
    <row r="49" spans="1:11" s="543" customFormat="1" ht="15">
      <c r="A49" s="611"/>
      <c r="B49" s="535" t="s">
        <v>709</v>
      </c>
      <c r="C49" s="49"/>
      <c r="D49" s="10"/>
      <c r="E49" s="6"/>
      <c r="F49" s="614"/>
      <c r="G49"/>
      <c r="H49"/>
      <c r="I49"/>
      <c r="J49"/>
      <c r="K49"/>
    </row>
    <row r="50" spans="1:11" s="543" customFormat="1" ht="15">
      <c r="A50" s="611"/>
      <c r="B50" s="231" t="s">
        <v>526</v>
      </c>
      <c r="C50" s="536" t="str">
        <f>Input!I661</f>
        <v>Yes</v>
      </c>
      <c r="D50" s="10"/>
      <c r="E50" s="45"/>
      <c r="F50" s="614"/>
      <c r="G50"/>
      <c r="H50"/>
      <c r="I50"/>
      <c r="J50"/>
      <c r="K50"/>
    </row>
    <row r="51" spans="1:11" s="543" customFormat="1" ht="15">
      <c r="A51" s="611"/>
      <c r="B51" s="231" t="s">
        <v>384</v>
      </c>
      <c r="C51" s="536" t="str">
        <f>Input!J661</f>
        <v>Yes</v>
      </c>
      <c r="D51" s="10"/>
      <c r="E51" s="45"/>
      <c r="F51" s="614"/>
      <c r="G51"/>
      <c r="H51"/>
      <c r="I51"/>
      <c r="J51"/>
      <c r="K51"/>
    </row>
    <row r="52" spans="1:11" s="543" customFormat="1" ht="15">
      <c r="A52" s="611"/>
      <c r="B52" s="540" t="s">
        <v>396</v>
      </c>
      <c r="C52" s="544" t="str">
        <f>Input!E683</f>
        <v>Yes</v>
      </c>
      <c r="D52" s="12"/>
      <c r="E52" s="6"/>
      <c r="F52" s="614"/>
      <c r="G52"/>
      <c r="H52"/>
      <c r="I52"/>
      <c r="J52"/>
      <c r="K52"/>
    </row>
    <row r="53" spans="1:11" s="530" customFormat="1" ht="15">
      <c r="A53" s="615"/>
      <c r="B53" s="228"/>
      <c r="C53" s="228"/>
      <c r="D53" s="228"/>
      <c r="E53" s="228"/>
      <c r="F53" s="616"/>
      <c r="G53"/>
      <c r="H53"/>
      <c r="I53"/>
      <c r="J53"/>
      <c r="K53"/>
    </row>
    <row r="54" spans="6:11" s="1" customFormat="1" ht="15">
      <c r="F54"/>
      <c r="G54"/>
      <c r="H54"/>
      <c r="I54"/>
      <c r="J54"/>
      <c r="K54"/>
    </row>
    <row r="55" spans="7:11" s="1" customFormat="1" ht="15">
      <c r="G55"/>
      <c r="H55"/>
      <c r="I55"/>
      <c r="J55"/>
      <c r="K55"/>
    </row>
  </sheetData>
  <mergeCells count="1">
    <mergeCell ref="A3:E3"/>
  </mergeCells>
  <printOptions/>
  <pageMargins left="0.75" right="0.75" top="1" bottom="1" header="0.5" footer="0.5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75" zoomScaleNormal="75" workbookViewId="0" topLeftCell="A1">
      <selection activeCell="B17" sqref="B17:C17"/>
    </sheetView>
  </sheetViews>
  <sheetFormatPr defaultColWidth="11.00390625" defaultRowHeight="15.75"/>
  <cols>
    <col min="1" max="2" width="1.875" style="69" customWidth="1"/>
    <col min="3" max="3" width="46.125" style="69" customWidth="1"/>
    <col min="4" max="4" width="14.375" style="69" customWidth="1"/>
    <col min="5" max="5" width="1.625" style="69" customWidth="1"/>
    <col min="6" max="6" width="17.25390625" style="69" customWidth="1"/>
    <col min="7" max="7" width="17.125" style="69" customWidth="1"/>
    <col min="8" max="8" width="1.625" style="69" customWidth="1"/>
    <col min="9" max="9" width="16.125" style="69" customWidth="1"/>
    <col min="10" max="10" width="13.375" style="69" customWidth="1"/>
    <col min="11" max="11" width="13.75390625" style="69" customWidth="1"/>
    <col min="12" max="12" width="12.125" style="69" customWidth="1"/>
    <col min="13" max="13" width="1.625" style="69" customWidth="1"/>
    <col min="14" max="22" width="12.75390625" style="69" customWidth="1"/>
    <col min="23" max="16384" width="8.00390625" style="69" customWidth="1"/>
  </cols>
  <sheetData>
    <row r="1" spans="1:13" ht="30">
      <c r="A1" s="199" t="s">
        <v>700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92"/>
    </row>
    <row r="2" spans="1:13" ht="15">
      <c r="A2" s="98" t="s">
        <v>441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88"/>
    </row>
    <row r="3" spans="1:13" ht="15">
      <c r="A3" s="98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88"/>
    </row>
    <row r="4" spans="1:13" ht="15">
      <c r="A4" s="98"/>
      <c r="B4" s="764" t="s">
        <v>706</v>
      </c>
      <c r="C4" s="765"/>
      <c r="D4" s="325">
        <f>Data!F62</f>
        <v>0</v>
      </c>
      <c r="E4" s="72"/>
      <c r="F4" s="72"/>
      <c r="G4" s="72"/>
      <c r="H4" s="72"/>
      <c r="I4" s="72"/>
      <c r="J4" s="72"/>
      <c r="K4" s="72"/>
      <c r="L4" s="72"/>
      <c r="M4" s="88"/>
    </row>
    <row r="5" spans="1:13" ht="13.5">
      <c r="A5" s="87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88"/>
    </row>
    <row r="6" spans="1:17" ht="15">
      <c r="A6" s="87"/>
      <c r="B6" s="85"/>
      <c r="C6" s="86"/>
      <c r="D6" s="95" t="s">
        <v>438</v>
      </c>
      <c r="E6" s="72"/>
      <c r="F6" s="733" t="s">
        <v>205</v>
      </c>
      <c r="G6" s="713"/>
      <c r="H6" s="82"/>
      <c r="I6" s="733" t="s">
        <v>242</v>
      </c>
      <c r="J6" s="734"/>
      <c r="K6" s="734"/>
      <c r="L6" s="713"/>
      <c r="M6" s="99"/>
      <c r="N6" s="70"/>
      <c r="O6" s="70"/>
      <c r="P6" s="70"/>
      <c r="Q6" s="70"/>
    </row>
    <row r="7" spans="1:17" ht="15">
      <c r="A7" s="87"/>
      <c r="B7" s="87"/>
      <c r="C7" s="88"/>
      <c r="D7" s="93" t="s">
        <v>437</v>
      </c>
      <c r="E7" s="82"/>
      <c r="F7" s="90" t="s">
        <v>243</v>
      </c>
      <c r="G7" s="90" t="s">
        <v>244</v>
      </c>
      <c r="H7" s="82"/>
      <c r="I7" s="90" t="s">
        <v>243</v>
      </c>
      <c r="J7" s="714" t="s">
        <v>436</v>
      </c>
      <c r="K7" s="711"/>
      <c r="L7" s="712"/>
      <c r="M7" s="99"/>
      <c r="N7" s="70"/>
      <c r="O7" s="70"/>
      <c r="P7" s="70"/>
      <c r="Q7" s="70"/>
    </row>
    <row r="8" spans="1:17" ht="15">
      <c r="A8" s="87"/>
      <c r="B8" s="87"/>
      <c r="C8" s="88"/>
      <c r="D8" s="93" t="s">
        <v>439</v>
      </c>
      <c r="E8" s="82"/>
      <c r="F8" s="89" t="s">
        <v>245</v>
      </c>
      <c r="G8" s="89" t="s">
        <v>563</v>
      </c>
      <c r="H8" s="82"/>
      <c r="I8" s="89" t="s">
        <v>246</v>
      </c>
      <c r="J8" s="735"/>
      <c r="K8" s="736"/>
      <c r="L8" s="737"/>
      <c r="M8" s="99"/>
      <c r="N8" s="70"/>
      <c r="O8" s="70"/>
      <c r="P8" s="70"/>
      <c r="Q8" s="70"/>
    </row>
    <row r="9" spans="1:17" ht="15">
      <c r="A9" s="87"/>
      <c r="B9" s="84"/>
      <c r="C9" s="75"/>
      <c r="D9" s="94" t="s">
        <v>440</v>
      </c>
      <c r="E9" s="82"/>
      <c r="F9" s="80" t="s">
        <v>247</v>
      </c>
      <c r="G9" s="80" t="s">
        <v>248</v>
      </c>
      <c r="H9" s="82"/>
      <c r="I9" s="80" t="s">
        <v>247</v>
      </c>
      <c r="J9" s="81" t="s">
        <v>249</v>
      </c>
      <c r="K9" s="81" t="s">
        <v>250</v>
      </c>
      <c r="L9" s="81" t="s">
        <v>251</v>
      </c>
      <c r="M9" s="99"/>
      <c r="N9" s="70"/>
      <c r="O9" s="70"/>
      <c r="P9" s="70"/>
      <c r="Q9" s="70"/>
    </row>
    <row r="10" spans="1:13" ht="24.75" customHeight="1">
      <c r="A10" s="87"/>
      <c r="B10" s="738" t="s">
        <v>252</v>
      </c>
      <c r="C10" s="738"/>
      <c r="D10" s="326"/>
      <c r="E10" s="91"/>
      <c r="F10" s="327"/>
      <c r="G10" s="327"/>
      <c r="H10" s="73"/>
      <c r="I10" s="327"/>
      <c r="J10" s="328"/>
      <c r="K10" s="332"/>
      <c r="L10" s="332"/>
      <c r="M10" s="88"/>
    </row>
    <row r="11" spans="1:13" ht="24" customHeight="1">
      <c r="A11" s="87"/>
      <c r="B11" s="738" t="s">
        <v>253</v>
      </c>
      <c r="C11" s="738"/>
      <c r="D11" s="326"/>
      <c r="E11" s="91"/>
      <c r="F11" s="327"/>
      <c r="G11" s="327"/>
      <c r="H11" s="73"/>
      <c r="I11" s="327"/>
      <c r="J11" s="328"/>
      <c r="K11" s="332"/>
      <c r="L11" s="332"/>
      <c r="M11" s="88"/>
    </row>
    <row r="12" spans="1:13" ht="24" customHeight="1">
      <c r="A12" s="87"/>
      <c r="B12" s="738" t="s">
        <v>254</v>
      </c>
      <c r="C12" s="738"/>
      <c r="D12" s="326"/>
      <c r="E12" s="91"/>
      <c r="F12" s="327"/>
      <c r="G12" s="327"/>
      <c r="H12" s="73"/>
      <c r="I12" s="327"/>
      <c r="J12" s="327"/>
      <c r="K12" s="332"/>
      <c r="L12" s="332"/>
      <c r="M12" s="88"/>
    </row>
    <row r="13" spans="1:13" ht="24" customHeight="1">
      <c r="A13" s="87"/>
      <c r="B13" s="738" t="s">
        <v>255</v>
      </c>
      <c r="C13" s="738"/>
      <c r="D13" s="326"/>
      <c r="E13" s="91"/>
      <c r="F13" s="327"/>
      <c r="G13" s="327"/>
      <c r="H13" s="73"/>
      <c r="I13" s="327"/>
      <c r="J13" s="328"/>
      <c r="K13" s="332"/>
      <c r="L13" s="332"/>
      <c r="M13" s="88"/>
    </row>
    <row r="14" spans="1:13" ht="36.75" customHeight="1">
      <c r="A14" s="87"/>
      <c r="B14" s="738" t="s">
        <v>256</v>
      </c>
      <c r="C14" s="738"/>
      <c r="D14" s="326"/>
      <c r="E14" s="91"/>
      <c r="F14" s="327"/>
      <c r="G14" s="327"/>
      <c r="H14" s="73"/>
      <c r="I14" s="327"/>
      <c r="J14" s="327"/>
      <c r="K14" s="332"/>
      <c r="L14" s="332"/>
      <c r="M14" s="88"/>
    </row>
    <row r="15" spans="1:13" ht="13.5">
      <c r="A15" s="87"/>
      <c r="B15" s="769" t="s">
        <v>443</v>
      </c>
      <c r="C15" s="770"/>
      <c r="D15" s="330">
        <f>SUM(D10:D14)</f>
        <v>0</v>
      </c>
      <c r="E15" s="331"/>
      <c r="F15" s="330">
        <f>SUM(F10:F14)</f>
        <v>0</v>
      </c>
      <c r="G15" s="330">
        <f>SUM(G10:G14)</f>
        <v>0</v>
      </c>
      <c r="H15" s="73"/>
      <c r="I15" s="330">
        <f>SUM(I10:I14)</f>
        <v>0</v>
      </c>
      <c r="J15" s="329">
        <f>J12+J14</f>
        <v>0</v>
      </c>
      <c r="K15" s="329"/>
      <c r="L15" s="329"/>
      <c r="M15" s="88"/>
    </row>
    <row r="16" spans="1:13" ht="16.5" customHeight="1">
      <c r="A16" s="87"/>
      <c r="B16" s="72"/>
      <c r="C16" s="72"/>
      <c r="D16" s="72"/>
      <c r="E16" s="72"/>
      <c r="F16" s="73"/>
      <c r="G16" s="73"/>
      <c r="H16" s="73"/>
      <c r="I16" s="73"/>
      <c r="J16" s="73"/>
      <c r="K16" s="73"/>
      <c r="L16" s="73"/>
      <c r="M16" s="88"/>
    </row>
    <row r="17" spans="1:13" ht="13.5">
      <c r="A17" s="87"/>
      <c r="B17" s="764" t="s">
        <v>558</v>
      </c>
      <c r="C17" s="765"/>
      <c r="D17" s="262"/>
      <c r="E17" s="73"/>
      <c r="F17" s="332">
        <f>+F15*12.5</f>
        <v>0</v>
      </c>
      <c r="G17" s="73"/>
      <c r="H17" s="73"/>
      <c r="I17" s="332">
        <f>+I15*12.5</f>
        <v>0</v>
      </c>
      <c r="J17" s="73"/>
      <c r="K17" s="73"/>
      <c r="L17" s="73"/>
      <c r="M17" s="88"/>
    </row>
    <row r="18" spans="1:13" ht="16.5" customHeight="1">
      <c r="A18" s="87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88"/>
    </row>
    <row r="19" spans="1:24" ht="33" customHeight="1">
      <c r="A19" s="87"/>
      <c r="B19" s="766" t="s">
        <v>560</v>
      </c>
      <c r="C19" s="767"/>
      <c r="D19" s="768"/>
      <c r="E19" s="91"/>
      <c r="F19" s="72"/>
      <c r="G19" s="333">
        <f>+G15+F17</f>
        <v>0</v>
      </c>
      <c r="H19" s="72"/>
      <c r="I19" s="72"/>
      <c r="J19" s="333">
        <f>+J15+I17</f>
        <v>0</v>
      </c>
      <c r="K19" s="333"/>
      <c r="L19" s="333"/>
      <c r="M19" s="88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ht="15">
      <c r="A20" s="87"/>
      <c r="B20" s="491"/>
      <c r="C20" s="491"/>
      <c r="D20" s="491"/>
      <c r="E20" s="91"/>
      <c r="F20" s="72"/>
      <c r="G20" s="492"/>
      <c r="H20" s="72"/>
      <c r="I20" s="72"/>
      <c r="J20" s="492"/>
      <c r="K20" s="492"/>
      <c r="L20" s="492"/>
      <c r="M20" s="88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4" s="498" customFormat="1" ht="15">
      <c r="A21" s="100" t="s">
        <v>448</v>
      </c>
      <c r="B21" s="502"/>
      <c r="C21" s="502"/>
      <c r="D21" s="502"/>
      <c r="E21" s="503"/>
      <c r="F21" s="504"/>
      <c r="G21" s="505"/>
      <c r="H21" s="504"/>
      <c r="I21" s="504"/>
      <c r="J21" s="505"/>
      <c r="K21" s="505"/>
      <c r="L21" s="505"/>
      <c r="M21" s="506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</row>
    <row r="22" spans="1:24" s="498" customFormat="1" ht="15">
      <c r="A22" s="493"/>
      <c r="B22" s="491"/>
      <c r="C22" s="491"/>
      <c r="D22" s="491"/>
      <c r="E22" s="494"/>
      <c r="F22" s="495"/>
      <c r="G22" s="492"/>
      <c r="H22" s="495"/>
      <c r="I22" s="495"/>
      <c r="J22" s="492"/>
      <c r="K22" s="492"/>
      <c r="L22" s="492"/>
      <c r="M22" s="496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</row>
    <row r="23" spans="1:24" s="498" customFormat="1" ht="15">
      <c r="A23" s="493"/>
      <c r="B23" s="507" t="s">
        <v>449</v>
      </c>
      <c r="C23" s="491"/>
      <c r="D23" s="491"/>
      <c r="E23" s="494"/>
      <c r="F23" s="495"/>
      <c r="G23" s="492"/>
      <c r="H23" s="495"/>
      <c r="I23" s="495"/>
      <c r="J23" s="492"/>
      <c r="K23" s="492"/>
      <c r="L23" s="492"/>
      <c r="M23" s="496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</row>
    <row r="24" spans="1:24" ht="15">
      <c r="A24" s="87"/>
      <c r="B24" s="499"/>
      <c r="C24" s="487" t="s">
        <v>689</v>
      </c>
      <c r="D24" s="500"/>
      <c r="E24" s="91"/>
      <c r="F24" s="501"/>
      <c r="G24" s="492"/>
      <c r="H24" s="72"/>
      <c r="I24" s="72"/>
      <c r="J24" s="492"/>
      <c r="K24" s="492"/>
      <c r="L24" s="492"/>
      <c r="M24" s="88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spans="1:24" ht="15">
      <c r="A25" s="87"/>
      <c r="B25" s="491"/>
      <c r="C25" s="487" t="s">
        <v>447</v>
      </c>
      <c r="D25" s="500"/>
      <c r="E25" s="91"/>
      <c r="F25" s="501"/>
      <c r="G25" s="492"/>
      <c r="H25" s="72"/>
      <c r="I25" s="72"/>
      <c r="J25" s="492"/>
      <c r="K25" s="492"/>
      <c r="L25" s="492"/>
      <c r="M25" s="88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</row>
    <row r="26" spans="1:24" ht="13.5">
      <c r="A26" s="8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5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</row>
    <row r="27" spans="1:24" ht="15">
      <c r="A27" s="100" t="s">
        <v>446</v>
      </c>
      <c r="B27" s="97"/>
      <c r="C27" s="97"/>
      <c r="D27" s="97"/>
      <c r="E27" s="97"/>
      <c r="F27" s="97"/>
      <c r="G27" s="97"/>
      <c r="H27" s="97"/>
      <c r="I27" s="97"/>
      <c r="J27" s="101"/>
      <c r="K27" s="97"/>
      <c r="L27" s="97"/>
      <c r="M27" s="86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</row>
    <row r="28" spans="1:24" ht="6.75" customHeight="1">
      <c r="A28" s="87"/>
      <c r="B28" s="104"/>
      <c r="C28" s="72"/>
      <c r="D28" s="104"/>
      <c r="E28" s="72"/>
      <c r="F28" s="72"/>
      <c r="G28" s="104"/>
      <c r="H28" s="72"/>
      <c r="I28" s="72"/>
      <c r="J28" s="72"/>
      <c r="K28" s="72"/>
      <c r="L28" s="72"/>
      <c r="M28" s="88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</row>
    <row r="29" spans="1:24" ht="13.5">
      <c r="A29" s="87"/>
      <c r="B29" s="102" t="s">
        <v>561</v>
      </c>
      <c r="C29" s="71"/>
      <c r="D29" s="72"/>
      <c r="E29" s="72"/>
      <c r="F29" s="72"/>
      <c r="G29" s="102" t="s">
        <v>442</v>
      </c>
      <c r="H29" s="77"/>
      <c r="I29" s="77"/>
      <c r="J29" s="72"/>
      <c r="K29" s="71"/>
      <c r="L29" s="72"/>
      <c r="M29" s="88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4" ht="6.75" customHeight="1">
      <c r="A30" s="87"/>
      <c r="B30" s="72"/>
      <c r="C30" s="103"/>
      <c r="D30" s="77"/>
      <c r="E30" s="77"/>
      <c r="F30" s="72"/>
      <c r="G30" s="77"/>
      <c r="H30" s="77"/>
      <c r="I30" s="77"/>
      <c r="J30" s="72"/>
      <c r="K30" s="103"/>
      <c r="L30" s="72"/>
      <c r="M30" s="88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</row>
    <row r="31" spans="1:24" ht="13.5">
      <c r="A31" s="87"/>
      <c r="B31" s="96" t="s">
        <v>252</v>
      </c>
      <c r="C31" s="77"/>
      <c r="D31" s="77"/>
      <c r="E31" s="77"/>
      <c r="F31" s="77"/>
      <c r="G31" s="72"/>
      <c r="H31" s="72"/>
      <c r="I31" s="77"/>
      <c r="J31" s="77"/>
      <c r="K31" s="72"/>
      <c r="L31" s="72"/>
      <c r="M31" s="88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</row>
    <row r="32" spans="1:24" ht="13.5">
      <c r="A32" s="87"/>
      <c r="B32" s="739"/>
      <c r="C32" s="740"/>
      <c r="D32" s="740"/>
      <c r="E32" s="740"/>
      <c r="F32" s="761"/>
      <c r="G32" s="758"/>
      <c r="H32" s="740"/>
      <c r="I32" s="740"/>
      <c r="J32" s="740"/>
      <c r="K32" s="740"/>
      <c r="L32" s="741"/>
      <c r="M32" s="88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13" ht="13.5">
      <c r="A33" s="87"/>
      <c r="B33" s="742"/>
      <c r="C33" s="743"/>
      <c r="D33" s="743"/>
      <c r="E33" s="743"/>
      <c r="F33" s="762"/>
      <c r="G33" s="759"/>
      <c r="H33" s="743"/>
      <c r="I33" s="743"/>
      <c r="J33" s="743"/>
      <c r="K33" s="743"/>
      <c r="L33" s="744"/>
      <c r="M33" s="88"/>
    </row>
    <row r="34" spans="1:13" ht="13.5">
      <c r="A34" s="87"/>
      <c r="B34" s="745"/>
      <c r="C34" s="746"/>
      <c r="D34" s="746"/>
      <c r="E34" s="746"/>
      <c r="F34" s="763"/>
      <c r="G34" s="760"/>
      <c r="H34" s="746"/>
      <c r="I34" s="746"/>
      <c r="J34" s="746"/>
      <c r="K34" s="746"/>
      <c r="L34" s="747"/>
      <c r="M34" s="88"/>
    </row>
    <row r="35" spans="1:13" ht="7.5" customHeight="1">
      <c r="A35" s="87"/>
      <c r="B35" s="77"/>
      <c r="C35" s="77"/>
      <c r="D35" s="77"/>
      <c r="E35" s="77"/>
      <c r="F35" s="72"/>
      <c r="G35" s="79"/>
      <c r="H35" s="97"/>
      <c r="I35" s="72"/>
      <c r="J35" s="72"/>
      <c r="K35" s="72"/>
      <c r="L35" s="72"/>
      <c r="M35" s="88"/>
    </row>
    <row r="36" spans="1:13" ht="13.5">
      <c r="A36" s="87"/>
      <c r="B36" s="78" t="s">
        <v>253</v>
      </c>
      <c r="C36" s="77"/>
      <c r="D36" s="77"/>
      <c r="E36" s="77"/>
      <c r="F36" s="72"/>
      <c r="G36" s="77"/>
      <c r="H36" s="72"/>
      <c r="I36" s="72"/>
      <c r="J36" s="72"/>
      <c r="K36" s="72"/>
      <c r="L36" s="72"/>
      <c r="M36" s="88"/>
    </row>
    <row r="37" spans="1:13" ht="13.5">
      <c r="A37" s="87"/>
      <c r="B37" s="739"/>
      <c r="C37" s="740"/>
      <c r="D37" s="740"/>
      <c r="E37" s="740"/>
      <c r="F37" s="761"/>
      <c r="G37" s="758"/>
      <c r="H37" s="740"/>
      <c r="I37" s="740"/>
      <c r="J37" s="740"/>
      <c r="K37" s="740"/>
      <c r="L37" s="741"/>
      <c r="M37" s="88"/>
    </row>
    <row r="38" spans="1:13" ht="13.5">
      <c r="A38" s="87"/>
      <c r="B38" s="742"/>
      <c r="C38" s="743"/>
      <c r="D38" s="743"/>
      <c r="E38" s="743"/>
      <c r="F38" s="762"/>
      <c r="G38" s="759"/>
      <c r="H38" s="743"/>
      <c r="I38" s="743"/>
      <c r="J38" s="743"/>
      <c r="K38" s="743"/>
      <c r="L38" s="744"/>
      <c r="M38" s="88"/>
    </row>
    <row r="39" spans="1:13" ht="13.5">
      <c r="A39" s="87"/>
      <c r="B39" s="745"/>
      <c r="C39" s="746"/>
      <c r="D39" s="746"/>
      <c r="E39" s="746"/>
      <c r="F39" s="763"/>
      <c r="G39" s="760"/>
      <c r="H39" s="746"/>
      <c r="I39" s="746"/>
      <c r="J39" s="746"/>
      <c r="K39" s="746"/>
      <c r="L39" s="747"/>
      <c r="M39" s="88"/>
    </row>
    <row r="40" spans="1:13" ht="5.25" customHeight="1">
      <c r="A40" s="87"/>
      <c r="B40" s="77"/>
      <c r="C40" s="77"/>
      <c r="D40" s="77"/>
      <c r="E40" s="77"/>
      <c r="F40" s="72"/>
      <c r="G40" s="79"/>
      <c r="H40" s="97"/>
      <c r="I40" s="72"/>
      <c r="J40" s="72"/>
      <c r="K40" s="72"/>
      <c r="L40" s="72"/>
      <c r="M40" s="88"/>
    </row>
    <row r="41" spans="1:13" ht="13.5">
      <c r="A41" s="87"/>
      <c r="B41" s="96" t="s">
        <v>254</v>
      </c>
      <c r="C41" s="77"/>
      <c r="D41" s="77"/>
      <c r="E41" s="77"/>
      <c r="F41" s="72"/>
      <c r="G41" s="77"/>
      <c r="H41" s="72"/>
      <c r="I41" s="72"/>
      <c r="J41" s="72"/>
      <c r="K41" s="72"/>
      <c r="L41" s="72"/>
      <c r="M41" s="88"/>
    </row>
    <row r="42" spans="1:13" ht="13.5">
      <c r="A42" s="87"/>
      <c r="B42" s="96"/>
      <c r="C42" s="96" t="s">
        <v>444</v>
      </c>
      <c r="D42" s="77"/>
      <c r="E42" s="77"/>
      <c r="F42" s="72"/>
      <c r="G42" s="77"/>
      <c r="H42" s="72"/>
      <c r="I42" s="72"/>
      <c r="J42" s="72"/>
      <c r="K42" s="72"/>
      <c r="L42" s="72"/>
      <c r="M42" s="88"/>
    </row>
    <row r="43" spans="1:13" ht="13.5">
      <c r="A43" s="87"/>
      <c r="B43" s="96"/>
      <c r="C43" s="96" t="s">
        <v>445</v>
      </c>
      <c r="D43" s="77"/>
      <c r="E43" s="77"/>
      <c r="F43" s="72"/>
      <c r="G43" s="77"/>
      <c r="H43" s="72"/>
      <c r="I43" s="72"/>
      <c r="J43" s="72"/>
      <c r="K43" s="72"/>
      <c r="L43" s="72"/>
      <c r="M43" s="88"/>
    </row>
    <row r="44" spans="1:13" ht="13.5">
      <c r="A44" s="87"/>
      <c r="B44" s="739"/>
      <c r="C44" s="740"/>
      <c r="D44" s="740"/>
      <c r="E44" s="740"/>
      <c r="F44" s="761"/>
      <c r="G44" s="758"/>
      <c r="H44" s="740"/>
      <c r="I44" s="740"/>
      <c r="J44" s="740"/>
      <c r="K44" s="740"/>
      <c r="L44" s="741"/>
      <c r="M44" s="88"/>
    </row>
    <row r="45" spans="1:13" ht="13.5">
      <c r="A45" s="87"/>
      <c r="B45" s="742"/>
      <c r="C45" s="743"/>
      <c r="D45" s="743"/>
      <c r="E45" s="743"/>
      <c r="F45" s="762"/>
      <c r="G45" s="759"/>
      <c r="H45" s="743"/>
      <c r="I45" s="743"/>
      <c r="J45" s="743"/>
      <c r="K45" s="743"/>
      <c r="L45" s="744"/>
      <c r="M45" s="88"/>
    </row>
    <row r="46" spans="1:13" ht="13.5">
      <c r="A46" s="87"/>
      <c r="B46" s="745"/>
      <c r="C46" s="746"/>
      <c r="D46" s="746"/>
      <c r="E46" s="746"/>
      <c r="F46" s="763"/>
      <c r="G46" s="760"/>
      <c r="H46" s="746"/>
      <c r="I46" s="746"/>
      <c r="J46" s="746"/>
      <c r="K46" s="746"/>
      <c r="L46" s="747"/>
      <c r="M46" s="88"/>
    </row>
    <row r="47" spans="1:13" ht="6" customHeight="1">
      <c r="A47" s="87"/>
      <c r="B47" s="77"/>
      <c r="C47" s="77"/>
      <c r="D47" s="77"/>
      <c r="E47" s="77"/>
      <c r="F47" s="72"/>
      <c r="G47" s="77"/>
      <c r="H47" s="72"/>
      <c r="I47" s="72"/>
      <c r="J47" s="72"/>
      <c r="K47" s="72"/>
      <c r="L47" s="72"/>
      <c r="M47" s="88"/>
    </row>
    <row r="48" spans="1:13" ht="13.5">
      <c r="A48" s="87"/>
      <c r="B48" s="96" t="s">
        <v>255</v>
      </c>
      <c r="C48" s="77"/>
      <c r="D48" s="77"/>
      <c r="E48" s="77"/>
      <c r="F48" s="72"/>
      <c r="G48" s="77"/>
      <c r="H48" s="72"/>
      <c r="I48" s="72"/>
      <c r="J48" s="72"/>
      <c r="K48" s="72"/>
      <c r="L48" s="72"/>
      <c r="M48" s="88"/>
    </row>
    <row r="49" spans="1:13" ht="13.5">
      <c r="A49" s="87"/>
      <c r="B49" s="748"/>
      <c r="C49" s="749"/>
      <c r="D49" s="749"/>
      <c r="E49" s="749"/>
      <c r="F49" s="750"/>
      <c r="G49" s="739"/>
      <c r="H49" s="740"/>
      <c r="I49" s="740"/>
      <c r="J49" s="740"/>
      <c r="K49" s="740"/>
      <c r="L49" s="741"/>
      <c r="M49" s="88"/>
    </row>
    <row r="50" spans="1:13" ht="13.5">
      <c r="A50" s="87"/>
      <c r="B50" s="751"/>
      <c r="C50" s="752"/>
      <c r="D50" s="753"/>
      <c r="E50" s="753"/>
      <c r="F50" s="754"/>
      <c r="G50" s="742"/>
      <c r="H50" s="743"/>
      <c r="I50" s="743"/>
      <c r="J50" s="743"/>
      <c r="K50" s="743"/>
      <c r="L50" s="744"/>
      <c r="M50" s="88"/>
    </row>
    <row r="51" spans="1:13" ht="13.5">
      <c r="A51" s="87"/>
      <c r="B51" s="755"/>
      <c r="C51" s="756"/>
      <c r="D51" s="756"/>
      <c r="E51" s="756"/>
      <c r="F51" s="757"/>
      <c r="G51" s="745"/>
      <c r="H51" s="746"/>
      <c r="I51" s="746"/>
      <c r="J51" s="746"/>
      <c r="K51" s="746"/>
      <c r="L51" s="747"/>
      <c r="M51" s="88"/>
    </row>
    <row r="52" spans="1:13" ht="4.5" customHeight="1">
      <c r="A52" s="87"/>
      <c r="B52" s="77"/>
      <c r="C52" s="77"/>
      <c r="D52" s="77"/>
      <c r="E52" s="77"/>
      <c r="F52" s="72"/>
      <c r="G52" s="79"/>
      <c r="H52" s="72"/>
      <c r="I52" s="72"/>
      <c r="J52" s="72"/>
      <c r="K52" s="72"/>
      <c r="L52" s="72"/>
      <c r="M52" s="88"/>
    </row>
    <row r="53" spans="1:13" ht="13.5">
      <c r="A53" s="87"/>
      <c r="B53" s="96" t="s">
        <v>256</v>
      </c>
      <c r="C53" s="77"/>
      <c r="D53" s="77"/>
      <c r="E53" s="77"/>
      <c r="F53" s="72"/>
      <c r="G53" s="77"/>
      <c r="H53" s="72"/>
      <c r="I53" s="72"/>
      <c r="J53" s="72"/>
      <c r="K53" s="72"/>
      <c r="L53" s="72"/>
      <c r="M53" s="88"/>
    </row>
    <row r="54" spans="1:13" ht="13.5">
      <c r="A54" s="87"/>
      <c r="B54" s="748"/>
      <c r="C54" s="749"/>
      <c r="D54" s="749"/>
      <c r="E54" s="749"/>
      <c r="F54" s="750"/>
      <c r="G54" s="739"/>
      <c r="H54" s="740"/>
      <c r="I54" s="740"/>
      <c r="J54" s="740"/>
      <c r="K54" s="740"/>
      <c r="L54" s="741"/>
      <c r="M54" s="88"/>
    </row>
    <row r="55" spans="1:13" ht="13.5">
      <c r="A55" s="87"/>
      <c r="B55" s="751"/>
      <c r="C55" s="752"/>
      <c r="D55" s="753"/>
      <c r="E55" s="753"/>
      <c r="F55" s="754"/>
      <c r="G55" s="742"/>
      <c r="H55" s="743"/>
      <c r="I55" s="743"/>
      <c r="J55" s="743"/>
      <c r="K55" s="743"/>
      <c r="L55" s="744"/>
      <c r="M55" s="88"/>
    </row>
    <row r="56" spans="1:13" ht="13.5">
      <c r="A56" s="87"/>
      <c r="B56" s="755"/>
      <c r="C56" s="756"/>
      <c r="D56" s="756"/>
      <c r="E56" s="756"/>
      <c r="F56" s="757"/>
      <c r="G56" s="745"/>
      <c r="H56" s="746"/>
      <c r="I56" s="746"/>
      <c r="J56" s="746"/>
      <c r="K56" s="746"/>
      <c r="L56" s="747"/>
      <c r="M56" s="88"/>
    </row>
    <row r="57" spans="1:13" ht="13.5">
      <c r="A57" s="87"/>
      <c r="B57" s="72"/>
      <c r="C57" s="72" t="s">
        <v>562</v>
      </c>
      <c r="D57" s="72"/>
      <c r="E57" s="72"/>
      <c r="F57" s="72"/>
      <c r="G57" s="72"/>
      <c r="H57" s="72"/>
      <c r="I57" s="72"/>
      <c r="J57" s="72"/>
      <c r="K57" s="72"/>
      <c r="L57" s="72"/>
      <c r="M57" s="88"/>
    </row>
    <row r="58" spans="1:13" ht="14.25" customHeight="1">
      <c r="A58" s="87"/>
      <c r="B58" s="748"/>
      <c r="C58" s="749"/>
      <c r="D58" s="749"/>
      <c r="E58" s="749"/>
      <c r="F58" s="750"/>
      <c r="G58" s="739"/>
      <c r="H58" s="740"/>
      <c r="I58" s="740"/>
      <c r="J58" s="740"/>
      <c r="K58" s="740"/>
      <c r="L58" s="741"/>
      <c r="M58" s="88"/>
    </row>
    <row r="59" spans="1:13" ht="14.25" customHeight="1">
      <c r="A59" s="87"/>
      <c r="B59" s="751"/>
      <c r="C59" s="752"/>
      <c r="D59" s="753"/>
      <c r="E59" s="753"/>
      <c r="F59" s="754"/>
      <c r="G59" s="742"/>
      <c r="H59" s="743"/>
      <c r="I59" s="743"/>
      <c r="J59" s="743"/>
      <c r="K59" s="743"/>
      <c r="L59" s="744"/>
      <c r="M59" s="88"/>
    </row>
    <row r="60" spans="1:13" ht="14.25" customHeight="1">
      <c r="A60" s="87"/>
      <c r="B60" s="755"/>
      <c r="C60" s="756"/>
      <c r="D60" s="756"/>
      <c r="E60" s="756"/>
      <c r="F60" s="757"/>
      <c r="G60" s="745"/>
      <c r="H60" s="746"/>
      <c r="I60" s="746"/>
      <c r="J60" s="746"/>
      <c r="K60" s="746"/>
      <c r="L60" s="747"/>
      <c r="M60" s="88"/>
    </row>
    <row r="61" spans="1:13" ht="13.5">
      <c r="A61" s="84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5"/>
    </row>
  </sheetData>
  <mergeCells count="24">
    <mergeCell ref="G54:L56"/>
    <mergeCell ref="B4:C4"/>
    <mergeCell ref="B49:F51"/>
    <mergeCell ref="B19:D19"/>
    <mergeCell ref="B14:C14"/>
    <mergeCell ref="B15:C15"/>
    <mergeCell ref="B17:C17"/>
    <mergeCell ref="B13:C13"/>
    <mergeCell ref="B11:C11"/>
    <mergeCell ref="B12:C12"/>
    <mergeCell ref="G58:L60"/>
    <mergeCell ref="B58:F60"/>
    <mergeCell ref="G32:L34"/>
    <mergeCell ref="G37:L39"/>
    <mergeCell ref="B37:F39"/>
    <mergeCell ref="B44:F46"/>
    <mergeCell ref="G44:L46"/>
    <mergeCell ref="B32:F34"/>
    <mergeCell ref="B54:F56"/>
    <mergeCell ref="G49:L51"/>
    <mergeCell ref="I6:L6"/>
    <mergeCell ref="F6:G6"/>
    <mergeCell ref="J7:L8"/>
    <mergeCell ref="B10:C10"/>
  </mergeCells>
  <dataValidations count="3">
    <dataValidation type="decimal" operator="greaterThan" allowBlank="1" showInputMessage="1" showErrorMessage="1" promptTitle="Data input" prompt="Enter risk-weighted assets for each investment." sqref="G13:G14 G10:G11 J13:L14">
      <formula1>0</formula1>
    </dataValidation>
    <dataValidation type="decimal" operator="greaterThan" allowBlank="1" showInputMessage="1" showErrorMessage="1" promptTitle="Data input" prompt="Enter the amount deducted from capital for each investment as a positive number." sqref="F10:F14">
      <formula1>0</formula1>
    </dataValidation>
    <dataValidation type="decimal" operator="greaterThan" allowBlank="1" showInputMessage="1" showErrorMessage="1" promptTitle="Data input" prompt="Enter the amount deducted from capital for each investment as a positive number" sqref="I10:I14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&amp;R&amp;"Arial,Regular"&amp;8&amp;D  &amp;T</oddHeader>
    <oddFooter>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576"/>
  <sheetViews>
    <sheetView zoomScale="75" zoomScaleNormal="75" workbookViewId="0" topLeftCell="A122">
      <selection activeCell="C127" sqref="C127"/>
    </sheetView>
  </sheetViews>
  <sheetFormatPr defaultColWidth="11.00390625" defaultRowHeight="15.75"/>
  <cols>
    <col min="1" max="1" width="1.625" style="121" customWidth="1"/>
    <col min="2" max="2" width="51.50390625" style="1" bestFit="1" customWidth="1"/>
    <col min="3" max="3" width="13.125" style="285" customWidth="1"/>
    <col min="4" max="4" width="15.50390625" style="286" customWidth="1"/>
    <col min="5" max="5" width="1.625" style="286" customWidth="1"/>
    <col min="6" max="6" width="16.25390625" style="286" customWidth="1"/>
    <col min="7" max="7" width="14.75390625" style="285" customWidth="1"/>
    <col min="8" max="8" width="1.625" style="286" customWidth="1"/>
    <col min="9" max="9" width="14.75390625" style="286" customWidth="1"/>
    <col min="10" max="10" width="13.50390625" style="285" customWidth="1"/>
    <col min="11" max="11" width="1.625" style="287" customWidth="1"/>
    <col min="12" max="12" width="11.375" style="287" customWidth="1"/>
    <col min="13" max="13" width="11.75390625" style="285" customWidth="1"/>
    <col min="14" max="14" width="1.625" style="1" customWidth="1"/>
    <col min="15" max="15" width="15.00390625" style="1" customWidth="1"/>
    <col min="16" max="16" width="9.375" style="1" customWidth="1"/>
    <col min="17" max="17" width="11.25390625" style="1" customWidth="1"/>
    <col min="18" max="18" width="10.125" style="1" customWidth="1"/>
    <col min="19" max="19" width="11.125" style="1" customWidth="1"/>
    <col min="20" max="20" width="10.00390625" style="1" customWidth="1"/>
    <col min="21" max="21" width="13.00390625" style="1" customWidth="1"/>
    <col min="22" max="22" width="14.25390625" style="1" customWidth="1"/>
    <col min="23" max="23" width="11.375" style="1" customWidth="1"/>
    <col min="24" max="16384" width="9.00390625" style="1" customWidth="1"/>
  </cols>
  <sheetData>
    <row r="1" spans="1:14" ht="30">
      <c r="A1" s="35" t="s">
        <v>689</v>
      </c>
      <c r="B1" s="16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40"/>
    </row>
    <row r="2" spans="1:14" ht="15.75">
      <c r="A2" s="62" t="s">
        <v>585</v>
      </c>
      <c r="B2" s="6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10"/>
    </row>
    <row r="3" spans="1:14" ht="15.75">
      <c r="A3" s="17"/>
      <c r="B3" s="6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10"/>
    </row>
    <row r="4" spans="1:14" ht="15">
      <c r="A4" s="136"/>
      <c r="B4" s="26" t="s">
        <v>131</v>
      </c>
      <c r="C4" s="119">
        <f>Data!F38</f>
        <v>0</v>
      </c>
      <c r="D4" s="249"/>
      <c r="E4" s="249"/>
      <c r="F4" s="249"/>
      <c r="G4" s="249"/>
      <c r="H4" s="249"/>
      <c r="I4" s="249"/>
      <c r="J4" s="273"/>
      <c r="K4" s="273"/>
      <c r="L4" s="273"/>
      <c r="M4" s="273"/>
      <c r="N4" s="10"/>
    </row>
    <row r="5" spans="1:28" ht="15">
      <c r="A5" s="136"/>
      <c r="B5" s="26" t="s">
        <v>133</v>
      </c>
      <c r="C5" s="119">
        <f>Data!F129</f>
        <v>0</v>
      </c>
      <c r="D5" s="249"/>
      <c r="E5" s="249"/>
      <c r="F5" s="249"/>
      <c r="G5" s="249"/>
      <c r="H5" s="249"/>
      <c r="I5" s="249"/>
      <c r="J5" s="273"/>
      <c r="K5" s="273"/>
      <c r="L5" s="273"/>
      <c r="M5" s="273"/>
      <c r="N5" s="142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</row>
    <row r="6" spans="1:28" ht="15">
      <c r="A6" s="136"/>
      <c r="B6" s="26" t="s">
        <v>134</v>
      </c>
      <c r="C6" s="118"/>
      <c r="D6" s="249"/>
      <c r="E6" s="249"/>
      <c r="F6" s="249"/>
      <c r="G6" s="249"/>
      <c r="H6" s="249"/>
      <c r="I6" s="249"/>
      <c r="J6" s="273"/>
      <c r="K6" s="273"/>
      <c r="L6" s="273"/>
      <c r="M6" s="273"/>
      <c r="N6" s="142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</row>
    <row r="7" spans="1:28" ht="15">
      <c r="A7" s="136"/>
      <c r="B7" s="223" t="s">
        <v>132</v>
      </c>
      <c r="C7" s="271">
        <f>C6+C4</f>
        <v>0</v>
      </c>
      <c r="D7" s="249"/>
      <c r="E7" s="249"/>
      <c r="F7" s="249"/>
      <c r="G7" s="249"/>
      <c r="H7" s="249"/>
      <c r="I7" s="249"/>
      <c r="J7" s="273"/>
      <c r="K7" s="273"/>
      <c r="L7" s="273"/>
      <c r="M7" s="273"/>
      <c r="N7" s="142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</row>
    <row r="8" spans="1:28" ht="15" customHeight="1">
      <c r="A8" s="136"/>
      <c r="B8" s="15"/>
      <c r="C8" s="249"/>
      <c r="D8" s="249"/>
      <c r="E8" s="249"/>
      <c r="F8" s="14"/>
      <c r="G8" s="14"/>
      <c r="H8" s="249"/>
      <c r="I8" s="14"/>
      <c r="J8" s="14"/>
      <c r="K8" s="273"/>
      <c r="L8" s="273"/>
      <c r="M8" s="274"/>
      <c r="N8" s="142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</row>
    <row r="9" spans="1:28" ht="15" customHeight="1">
      <c r="A9" s="136"/>
      <c r="B9" s="771" t="s">
        <v>693</v>
      </c>
      <c r="C9" s="776" t="s">
        <v>385</v>
      </c>
      <c r="D9" s="776" t="s">
        <v>372</v>
      </c>
      <c r="E9" s="276"/>
      <c r="F9" s="778" t="s">
        <v>373</v>
      </c>
      <c r="G9" s="779"/>
      <c r="H9" s="276"/>
      <c r="I9" s="780" t="s">
        <v>638</v>
      </c>
      <c r="J9" s="781"/>
      <c r="K9" s="277"/>
      <c r="L9" s="776" t="s">
        <v>378</v>
      </c>
      <c r="M9" s="776" t="s">
        <v>379</v>
      </c>
      <c r="N9" s="150"/>
      <c r="O9" s="775"/>
      <c r="P9" s="775"/>
      <c r="Q9" s="152"/>
      <c r="R9" s="152"/>
      <c r="S9" s="775"/>
      <c r="T9" s="775"/>
      <c r="U9" s="151"/>
      <c r="V9" s="151"/>
      <c r="W9" s="143"/>
      <c r="X9" s="143"/>
      <c r="Y9" s="143"/>
      <c r="Z9" s="143"/>
      <c r="AA9" s="143"/>
      <c r="AB9" s="143"/>
    </row>
    <row r="10" spans="1:28" ht="15.75" customHeight="1">
      <c r="A10" s="136"/>
      <c r="B10" s="772"/>
      <c r="C10" s="777"/>
      <c r="D10" s="777"/>
      <c r="E10" s="276"/>
      <c r="F10" s="289" t="s">
        <v>374</v>
      </c>
      <c r="G10" s="289" t="s">
        <v>375</v>
      </c>
      <c r="H10" s="276"/>
      <c r="I10" s="289" t="s">
        <v>376</v>
      </c>
      <c r="J10" s="289" t="s">
        <v>377</v>
      </c>
      <c r="K10" s="277"/>
      <c r="L10" s="777"/>
      <c r="M10" s="777"/>
      <c r="N10" s="150"/>
      <c r="O10" s="151"/>
      <c r="P10" s="151"/>
      <c r="Q10" s="152"/>
      <c r="R10" s="152"/>
      <c r="S10" s="151"/>
      <c r="T10" s="151"/>
      <c r="U10" s="151"/>
      <c r="V10" s="151"/>
      <c r="W10" s="143"/>
      <c r="X10" s="143"/>
      <c r="Y10" s="143"/>
      <c r="Z10" s="143"/>
      <c r="AA10" s="143"/>
      <c r="AB10" s="143"/>
    </row>
    <row r="11" spans="1:28" ht="15">
      <c r="A11" s="136"/>
      <c r="B11" s="113">
        <v>0</v>
      </c>
      <c r="C11" s="266"/>
      <c r="D11" s="266"/>
      <c r="E11" s="273"/>
      <c r="F11" s="266"/>
      <c r="G11" s="266"/>
      <c r="H11" s="273"/>
      <c r="I11" s="266"/>
      <c r="J11" s="266"/>
      <c r="K11" s="273"/>
      <c r="L11" s="268">
        <f aca="true" t="shared" si="0" ref="L11:L16">(D11+F11+I11)*B11</f>
        <v>0</v>
      </c>
      <c r="M11" s="268">
        <f aca="true" t="shared" si="1" ref="M11:M16">(D11+G11+J11)*B11</f>
        <v>0</v>
      </c>
      <c r="N11" s="142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</row>
    <row r="12" spans="1:28" ht="15">
      <c r="A12" s="136"/>
      <c r="B12" s="113">
        <v>0.1</v>
      </c>
      <c r="C12" s="266"/>
      <c r="D12" s="266"/>
      <c r="E12" s="273"/>
      <c r="F12" s="266"/>
      <c r="G12" s="266"/>
      <c r="H12" s="273"/>
      <c r="I12" s="266"/>
      <c r="J12" s="266"/>
      <c r="K12" s="273"/>
      <c r="L12" s="268">
        <f t="shared" si="0"/>
        <v>0</v>
      </c>
      <c r="M12" s="268">
        <f t="shared" si="1"/>
        <v>0</v>
      </c>
      <c r="N12" s="142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</row>
    <row r="13" spans="1:43" ht="15">
      <c r="A13" s="136"/>
      <c r="B13" s="113">
        <v>0.2</v>
      </c>
      <c r="C13" s="266"/>
      <c r="D13" s="266"/>
      <c r="E13" s="273"/>
      <c r="F13" s="266"/>
      <c r="G13" s="266"/>
      <c r="H13" s="273"/>
      <c r="I13" s="266"/>
      <c r="J13" s="266"/>
      <c r="K13" s="273"/>
      <c r="L13" s="268">
        <f t="shared" si="0"/>
        <v>0</v>
      </c>
      <c r="M13" s="268">
        <f t="shared" si="1"/>
        <v>0</v>
      </c>
      <c r="N13" s="142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43" ht="15">
      <c r="A14" s="136"/>
      <c r="B14" s="113">
        <v>0.5</v>
      </c>
      <c r="C14" s="266"/>
      <c r="D14" s="266"/>
      <c r="E14" s="273"/>
      <c r="F14" s="266"/>
      <c r="G14" s="266"/>
      <c r="H14" s="273"/>
      <c r="I14" s="266"/>
      <c r="J14" s="266"/>
      <c r="K14" s="273"/>
      <c r="L14" s="268">
        <f t="shared" si="0"/>
        <v>0</v>
      </c>
      <c r="M14" s="268">
        <f t="shared" si="1"/>
        <v>0</v>
      </c>
      <c r="N14" s="142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</row>
    <row r="15" spans="1:43" ht="15">
      <c r="A15" s="136"/>
      <c r="B15" s="113">
        <v>1</v>
      </c>
      <c r="C15" s="266"/>
      <c r="D15" s="266"/>
      <c r="E15" s="273"/>
      <c r="F15" s="266"/>
      <c r="G15" s="266"/>
      <c r="H15" s="273"/>
      <c r="I15" s="266"/>
      <c r="J15" s="266"/>
      <c r="K15" s="273"/>
      <c r="L15" s="268">
        <f t="shared" si="0"/>
        <v>0</v>
      </c>
      <c r="M15" s="268">
        <f t="shared" si="1"/>
        <v>0</v>
      </c>
      <c r="N15" s="142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</row>
    <row r="16" spans="1:30" ht="15">
      <c r="A16" s="136"/>
      <c r="B16" s="257"/>
      <c r="C16" s="266"/>
      <c r="D16" s="266"/>
      <c r="E16" s="273"/>
      <c r="F16" s="266"/>
      <c r="G16" s="266"/>
      <c r="H16" s="273"/>
      <c r="I16" s="266"/>
      <c r="J16" s="266"/>
      <c r="K16" s="273"/>
      <c r="L16" s="268">
        <f t="shared" si="0"/>
        <v>0</v>
      </c>
      <c r="M16" s="268">
        <f t="shared" si="1"/>
        <v>0</v>
      </c>
      <c r="N16" s="142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32"/>
      <c r="AD16" s="32"/>
    </row>
    <row r="17" spans="1:28" s="30" customFormat="1" ht="15">
      <c r="A17" s="136"/>
      <c r="B17" s="7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142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</row>
    <row r="18" spans="1:30" ht="15">
      <c r="A18" s="136"/>
      <c r="B18" s="44" t="s">
        <v>697</v>
      </c>
      <c r="C18" s="269">
        <f>SUM(C11:C16)</f>
        <v>0</v>
      </c>
      <c r="D18" s="269">
        <f>SUM(D11:D16,F11:F16,I11:I16)</f>
        <v>0</v>
      </c>
      <c r="E18" s="278"/>
      <c r="F18" s="269">
        <f>SUM(D11:D16,G11:G16,J11:J16)</f>
        <v>0</v>
      </c>
      <c r="G18" s="117"/>
      <c r="H18" s="278"/>
      <c r="I18" s="278"/>
      <c r="J18" s="273"/>
      <c r="K18" s="273"/>
      <c r="L18" s="273"/>
      <c r="M18" s="273"/>
      <c r="N18" s="142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32"/>
      <c r="AD18" s="32"/>
    </row>
    <row r="19" spans="1:30" ht="15">
      <c r="A19" s="136"/>
      <c r="B19" s="44" t="s">
        <v>371</v>
      </c>
      <c r="C19" s="353" t="str">
        <f>IF(C18&gt;C7*1.025,"No",IF(C18&lt;C7*0.975,"No","Yes"))</f>
        <v>Yes</v>
      </c>
      <c r="D19" s="353" t="str">
        <f>IF(D18&gt;C7*1.025,"No",IF(D18&lt;C7*0.975,"No","Yes"))</f>
        <v>Yes</v>
      </c>
      <c r="E19" s="278"/>
      <c r="F19" s="353" t="str">
        <f>IF(F18&gt;C7*1.025,"No",IF(F18&lt;C7*0.975,"No","Yes"))</f>
        <v>Yes</v>
      </c>
      <c r="G19" s="117"/>
      <c r="H19" s="278"/>
      <c r="I19" s="278"/>
      <c r="J19" s="273"/>
      <c r="K19" s="273"/>
      <c r="L19" s="273"/>
      <c r="M19" s="273"/>
      <c r="N19" s="142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32"/>
      <c r="AD19" s="32"/>
    </row>
    <row r="20" spans="1:28" s="29" customFormat="1" ht="15">
      <c r="A20" s="136"/>
      <c r="B20" s="47"/>
      <c r="C20" s="273"/>
      <c r="D20" s="273"/>
      <c r="E20" s="273"/>
      <c r="F20" s="273"/>
      <c r="G20" s="273"/>
      <c r="H20" s="273"/>
      <c r="I20" s="273"/>
      <c r="J20" s="279"/>
      <c r="K20" s="279"/>
      <c r="L20" s="279"/>
      <c r="M20" s="279"/>
      <c r="N20" s="142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1:28" ht="15">
      <c r="A21" s="136"/>
      <c r="B21" s="46" t="s">
        <v>8</v>
      </c>
      <c r="C21" s="270">
        <f>SUM(L11:L16)</f>
        <v>0</v>
      </c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142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</row>
    <row r="22" spans="1:28" ht="15">
      <c r="A22" s="136"/>
      <c r="B22" s="46" t="s">
        <v>637</v>
      </c>
      <c r="C22" s="270">
        <f>SUM(M11:M16)</f>
        <v>0</v>
      </c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142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</row>
    <row r="23" spans="1:28" s="31" customFormat="1" ht="15.75">
      <c r="A23" s="127"/>
      <c r="B23" s="59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154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</row>
    <row r="24" spans="1:28" ht="15.75">
      <c r="A24" s="17" t="s">
        <v>587</v>
      </c>
      <c r="B24" s="6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142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</row>
    <row r="25" spans="1:28" ht="15.75">
      <c r="A25" s="17"/>
      <c r="B25" s="6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142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</row>
    <row r="26" spans="1:28" ht="15.75">
      <c r="A26" s="17"/>
      <c r="B26" s="26" t="s">
        <v>121</v>
      </c>
      <c r="C26" s="268">
        <f>Data!F112</f>
        <v>0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142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</row>
    <row r="27" spans="1:28" ht="15">
      <c r="A27" s="136"/>
      <c r="B27" s="26" t="s">
        <v>122</v>
      </c>
      <c r="C27" s="118"/>
      <c r="D27" s="249"/>
      <c r="E27" s="249"/>
      <c r="F27" s="249"/>
      <c r="G27" s="249"/>
      <c r="H27" s="249"/>
      <c r="I27" s="249"/>
      <c r="J27" s="273"/>
      <c r="K27" s="273"/>
      <c r="L27" s="273"/>
      <c r="M27" s="273"/>
      <c r="N27" s="142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</row>
    <row r="28" spans="1:28" s="29" customFormat="1" ht="15">
      <c r="A28" s="136"/>
      <c r="B28" s="6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81"/>
      <c r="N28" s="156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1:28" ht="15" customHeight="1">
      <c r="A29" s="136"/>
      <c r="B29" s="771" t="s">
        <v>693</v>
      </c>
      <c r="C29" s="776" t="s">
        <v>385</v>
      </c>
      <c r="D29" s="776" t="s">
        <v>372</v>
      </c>
      <c r="E29" s="276"/>
      <c r="F29" s="778" t="s">
        <v>373</v>
      </c>
      <c r="G29" s="779"/>
      <c r="H29" s="276"/>
      <c r="I29" s="780" t="s">
        <v>638</v>
      </c>
      <c r="J29" s="781"/>
      <c r="K29" s="277"/>
      <c r="L29" s="776" t="s">
        <v>378</v>
      </c>
      <c r="M29" s="776" t="s">
        <v>379</v>
      </c>
      <c r="N29" s="150"/>
      <c r="O29" s="775"/>
      <c r="P29" s="775"/>
      <c r="Q29" s="152"/>
      <c r="R29" s="152"/>
      <c r="S29" s="775"/>
      <c r="T29" s="775"/>
      <c r="U29" s="151"/>
      <c r="V29" s="151"/>
      <c r="W29" s="143"/>
      <c r="X29" s="143"/>
      <c r="Y29" s="143"/>
      <c r="Z29" s="143"/>
      <c r="AA29" s="143"/>
      <c r="AB29" s="143"/>
    </row>
    <row r="30" spans="1:28" ht="15">
      <c r="A30" s="136"/>
      <c r="B30" s="772"/>
      <c r="C30" s="777"/>
      <c r="D30" s="777"/>
      <c r="E30" s="276"/>
      <c r="F30" s="289" t="s">
        <v>374</v>
      </c>
      <c r="G30" s="289" t="s">
        <v>375</v>
      </c>
      <c r="H30" s="276"/>
      <c r="I30" s="289" t="s">
        <v>376</v>
      </c>
      <c r="J30" s="289" t="s">
        <v>377</v>
      </c>
      <c r="K30" s="277"/>
      <c r="L30" s="777"/>
      <c r="M30" s="777"/>
      <c r="N30" s="150"/>
      <c r="O30" s="151"/>
      <c r="P30" s="151"/>
      <c r="Q30" s="152"/>
      <c r="R30" s="152"/>
      <c r="S30" s="151"/>
      <c r="T30" s="151"/>
      <c r="U30" s="151"/>
      <c r="V30" s="151"/>
      <c r="W30" s="143"/>
      <c r="X30" s="143"/>
      <c r="Y30" s="143"/>
      <c r="Z30" s="143"/>
      <c r="AA30" s="143"/>
      <c r="AB30" s="143"/>
    </row>
    <row r="31" spans="1:28" ht="15">
      <c r="A31" s="136"/>
      <c r="B31" s="113">
        <v>0</v>
      </c>
      <c r="C31" s="266"/>
      <c r="D31" s="266"/>
      <c r="E31" s="273"/>
      <c r="F31" s="266"/>
      <c r="G31" s="266"/>
      <c r="H31" s="273"/>
      <c r="I31" s="266"/>
      <c r="J31" s="266"/>
      <c r="K31" s="273"/>
      <c r="L31" s="268">
        <f aca="true" t="shared" si="2" ref="L31:L36">(D31+F31+I31)*B31</f>
        <v>0</v>
      </c>
      <c r="M31" s="268">
        <f aca="true" t="shared" si="3" ref="M31:M36">(D31+G31+J31)*B31</f>
        <v>0</v>
      </c>
      <c r="N31" s="142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</row>
    <row r="32" spans="1:28" ht="15">
      <c r="A32" s="136"/>
      <c r="B32" s="113">
        <v>0.1</v>
      </c>
      <c r="C32" s="266"/>
      <c r="D32" s="266"/>
      <c r="E32" s="273"/>
      <c r="F32" s="266"/>
      <c r="G32" s="266"/>
      <c r="H32" s="273"/>
      <c r="I32" s="266"/>
      <c r="J32" s="266"/>
      <c r="K32" s="273"/>
      <c r="L32" s="268">
        <f t="shared" si="2"/>
        <v>0</v>
      </c>
      <c r="M32" s="268">
        <f t="shared" si="3"/>
        <v>0</v>
      </c>
      <c r="N32" s="142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</row>
    <row r="33" spans="1:28" ht="15">
      <c r="A33" s="136"/>
      <c r="B33" s="113">
        <v>0.2</v>
      </c>
      <c r="C33" s="266"/>
      <c r="D33" s="266"/>
      <c r="E33" s="273"/>
      <c r="F33" s="266"/>
      <c r="G33" s="266"/>
      <c r="H33" s="273"/>
      <c r="I33" s="266"/>
      <c r="J33" s="266"/>
      <c r="K33" s="273"/>
      <c r="L33" s="268">
        <f t="shared" si="2"/>
        <v>0</v>
      </c>
      <c r="M33" s="268">
        <f t="shared" si="3"/>
        <v>0</v>
      </c>
      <c r="N33" s="142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</row>
    <row r="34" spans="1:28" ht="15">
      <c r="A34" s="136"/>
      <c r="B34" s="113">
        <v>0.5</v>
      </c>
      <c r="C34" s="266"/>
      <c r="D34" s="266"/>
      <c r="E34" s="273"/>
      <c r="F34" s="266"/>
      <c r="G34" s="266"/>
      <c r="H34" s="273"/>
      <c r="I34" s="266"/>
      <c r="J34" s="266"/>
      <c r="K34" s="273"/>
      <c r="L34" s="268">
        <f t="shared" si="2"/>
        <v>0</v>
      </c>
      <c r="M34" s="268">
        <f t="shared" si="3"/>
        <v>0</v>
      </c>
      <c r="N34" s="142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</row>
    <row r="35" spans="1:28" ht="15">
      <c r="A35" s="136"/>
      <c r="B35" s="113">
        <v>1</v>
      </c>
      <c r="C35" s="266"/>
      <c r="D35" s="266"/>
      <c r="E35" s="273"/>
      <c r="F35" s="266"/>
      <c r="G35" s="266"/>
      <c r="H35" s="273"/>
      <c r="I35" s="266"/>
      <c r="J35" s="266"/>
      <c r="K35" s="273"/>
      <c r="L35" s="268">
        <f t="shared" si="2"/>
        <v>0</v>
      </c>
      <c r="M35" s="268">
        <f t="shared" si="3"/>
        <v>0</v>
      </c>
      <c r="N35" s="142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</row>
    <row r="36" spans="1:28" ht="15">
      <c r="A36" s="136"/>
      <c r="B36" s="257"/>
      <c r="C36" s="266"/>
      <c r="D36" s="266"/>
      <c r="E36" s="273"/>
      <c r="F36" s="266"/>
      <c r="G36" s="266"/>
      <c r="H36" s="273"/>
      <c r="I36" s="266"/>
      <c r="J36" s="266"/>
      <c r="K36" s="273"/>
      <c r="L36" s="268">
        <f t="shared" si="2"/>
        <v>0</v>
      </c>
      <c r="M36" s="268">
        <f t="shared" si="3"/>
        <v>0</v>
      </c>
      <c r="N36" s="142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</row>
    <row r="37" spans="1:28" s="30" customFormat="1" ht="15">
      <c r="A37" s="136"/>
      <c r="B37" s="7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142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</row>
    <row r="38" spans="1:30" ht="15">
      <c r="A38" s="136"/>
      <c r="B38" s="44" t="s">
        <v>697</v>
      </c>
      <c r="C38" s="269">
        <f>SUM(C31:C36)</f>
        <v>0</v>
      </c>
      <c r="D38" s="269">
        <f>SUM(D31:D36,F31:F36,I31:I36)</f>
        <v>0</v>
      </c>
      <c r="E38" s="278"/>
      <c r="F38" s="269">
        <f>SUM(D31:D36,G31:G36,J31:J36)</f>
        <v>0</v>
      </c>
      <c r="G38" s="117"/>
      <c r="H38" s="278"/>
      <c r="I38" s="278"/>
      <c r="J38" s="273"/>
      <c r="K38" s="273"/>
      <c r="L38" s="273"/>
      <c r="M38" s="273"/>
      <c r="N38" s="142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32"/>
      <c r="AD38" s="32"/>
    </row>
    <row r="39" spans="1:30" ht="15">
      <c r="A39" s="136"/>
      <c r="B39" s="44" t="s">
        <v>371</v>
      </c>
      <c r="C39" s="353" t="str">
        <f>IF(C38&gt;C27*1.025,"No",IF(C38&lt;C27*0.975,"No","Yes"))</f>
        <v>Yes</v>
      </c>
      <c r="D39" s="353" t="str">
        <f>IF(D38&gt;C27*1.025,"No",IF(D38&lt;C27*0.975,"No","Yes"))</f>
        <v>Yes</v>
      </c>
      <c r="E39" s="278"/>
      <c r="F39" s="353" t="str">
        <f>IF(F38&gt;C27*1.025,"No",IF(F38&lt;C27*0.975,"No","Yes"))</f>
        <v>Yes</v>
      </c>
      <c r="G39" s="117"/>
      <c r="H39" s="278"/>
      <c r="I39" s="278"/>
      <c r="J39" s="273"/>
      <c r="K39" s="273"/>
      <c r="L39" s="273"/>
      <c r="M39" s="273"/>
      <c r="N39" s="142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32"/>
      <c r="AD39" s="32"/>
    </row>
    <row r="40" spans="1:28" s="29" customFormat="1" ht="15">
      <c r="A40" s="136"/>
      <c r="B40" s="47"/>
      <c r="C40" s="273"/>
      <c r="D40" s="273"/>
      <c r="E40" s="273"/>
      <c r="F40" s="273"/>
      <c r="G40" s="273"/>
      <c r="H40" s="273"/>
      <c r="I40" s="273"/>
      <c r="J40" s="279"/>
      <c r="K40" s="279"/>
      <c r="L40" s="279"/>
      <c r="M40" s="279"/>
      <c r="N40" s="142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</row>
    <row r="41" spans="1:28" ht="15">
      <c r="A41" s="136"/>
      <c r="B41" s="46" t="s">
        <v>646</v>
      </c>
      <c r="C41" s="270">
        <f>SUM(L31:L36)</f>
        <v>0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142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</row>
    <row r="42" spans="1:28" ht="15">
      <c r="A42" s="136"/>
      <c r="B42" s="46" t="s">
        <v>658</v>
      </c>
      <c r="C42" s="270">
        <f>SUM(M31:M36)</f>
        <v>0</v>
      </c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142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</row>
    <row r="43" spans="1:28" s="31" customFormat="1" ht="15.75">
      <c r="A43" s="127"/>
      <c r="B43" s="59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154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</row>
    <row r="44" spans="1:28" s="31" customFormat="1" ht="15.75">
      <c r="A44" s="134" t="s">
        <v>586</v>
      </c>
      <c r="B44" s="6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10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</row>
    <row r="45" spans="1:28" s="31" customFormat="1" ht="15.75">
      <c r="A45" s="17"/>
      <c r="B45" s="6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10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</row>
    <row r="46" spans="1:28" s="31" customFormat="1" ht="15">
      <c r="A46" s="136"/>
      <c r="B46" s="188" t="s">
        <v>787</v>
      </c>
      <c r="C46" s="20">
        <f>Data!F174</f>
        <v>0</v>
      </c>
      <c r="D46" s="249"/>
      <c r="E46" s="249"/>
      <c r="F46" s="249"/>
      <c r="G46" s="249"/>
      <c r="H46" s="249"/>
      <c r="I46" s="249"/>
      <c r="J46" s="273"/>
      <c r="K46" s="273"/>
      <c r="L46" s="273"/>
      <c r="M46" s="273"/>
      <c r="N46" s="10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</row>
    <row r="47" spans="1:28" s="31" customFormat="1" ht="15">
      <c r="A47" s="136"/>
      <c r="B47" s="227" t="s">
        <v>380</v>
      </c>
      <c r="C47" s="20">
        <f>Data!F182</f>
        <v>0</v>
      </c>
      <c r="D47" s="249"/>
      <c r="E47" s="249"/>
      <c r="F47" s="249"/>
      <c r="G47" s="249"/>
      <c r="H47" s="249"/>
      <c r="I47" s="249"/>
      <c r="J47" s="273"/>
      <c r="K47" s="273"/>
      <c r="L47" s="273"/>
      <c r="M47" s="273"/>
      <c r="N47" s="142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</row>
    <row r="48" spans="1:28" s="31" customFormat="1" ht="15.75">
      <c r="A48" s="136"/>
      <c r="B48" s="15"/>
      <c r="C48" s="249"/>
      <c r="D48" s="249"/>
      <c r="E48" s="249"/>
      <c r="F48" s="14"/>
      <c r="G48" s="14"/>
      <c r="H48" s="249"/>
      <c r="I48" s="14"/>
      <c r="J48" s="14"/>
      <c r="K48" s="273"/>
      <c r="L48" s="273"/>
      <c r="M48" s="274"/>
      <c r="N48" s="142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</row>
    <row r="49" spans="1:28" s="31" customFormat="1" ht="15" customHeight="1">
      <c r="A49" s="136"/>
      <c r="B49" s="771" t="s">
        <v>693</v>
      </c>
      <c r="C49" s="773" t="s">
        <v>784</v>
      </c>
      <c r="D49" s="384" t="s">
        <v>384</v>
      </c>
      <c r="E49" s="276"/>
      <c r="F49" s="384" t="s">
        <v>386</v>
      </c>
      <c r="G49" s="385" t="s">
        <v>384</v>
      </c>
      <c r="H49" s="276"/>
      <c r="I49" s="47"/>
      <c r="J49" s="47"/>
      <c r="K49" s="277"/>
      <c r="L49" s="773" t="s">
        <v>387</v>
      </c>
      <c r="M49" s="773" t="s">
        <v>388</v>
      </c>
      <c r="N49" s="150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</row>
    <row r="50" spans="1:28" s="31" customFormat="1" ht="30" customHeight="1">
      <c r="A50" s="136"/>
      <c r="B50" s="772"/>
      <c r="C50" s="774"/>
      <c r="D50" s="52" t="s">
        <v>601</v>
      </c>
      <c r="E50" s="276"/>
      <c r="F50" s="363" t="s">
        <v>717</v>
      </c>
      <c r="G50" s="363" t="s">
        <v>717</v>
      </c>
      <c r="H50" s="276"/>
      <c r="I50" s="47"/>
      <c r="J50" s="47"/>
      <c r="K50" s="277"/>
      <c r="L50" s="774"/>
      <c r="M50" s="774"/>
      <c r="N50" s="150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</row>
    <row r="51" spans="1:28" s="31" customFormat="1" ht="15">
      <c r="A51" s="136"/>
      <c r="B51" s="113">
        <v>0</v>
      </c>
      <c r="C51" s="266"/>
      <c r="D51" s="266"/>
      <c r="E51" s="273"/>
      <c r="F51" s="266"/>
      <c r="G51" s="266"/>
      <c r="H51" s="273"/>
      <c r="I51" s="47"/>
      <c r="J51" s="47"/>
      <c r="K51" s="273"/>
      <c r="L51" s="268">
        <f aca="true" t="shared" si="4" ref="L51:L56">F51*B51</f>
        <v>0</v>
      </c>
      <c r="M51" s="268">
        <f aca="true" t="shared" si="5" ref="M51:M56">G51*B51</f>
        <v>0</v>
      </c>
      <c r="N51" s="142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</row>
    <row r="52" spans="1:28" s="31" customFormat="1" ht="15">
      <c r="A52" s="136"/>
      <c r="B52" s="113">
        <v>0.1</v>
      </c>
      <c r="C52" s="266"/>
      <c r="D52" s="266"/>
      <c r="E52" s="273"/>
      <c r="F52" s="266"/>
      <c r="G52" s="266"/>
      <c r="H52" s="273"/>
      <c r="I52" s="47"/>
      <c r="J52" s="47"/>
      <c r="K52" s="273"/>
      <c r="L52" s="268">
        <f t="shared" si="4"/>
        <v>0</v>
      </c>
      <c r="M52" s="268">
        <f t="shared" si="5"/>
        <v>0</v>
      </c>
      <c r="N52" s="142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</row>
    <row r="53" spans="1:28" s="31" customFormat="1" ht="15">
      <c r="A53" s="136"/>
      <c r="B53" s="113">
        <v>0.2</v>
      </c>
      <c r="C53" s="266"/>
      <c r="D53" s="266"/>
      <c r="E53" s="273"/>
      <c r="F53" s="266"/>
      <c r="G53" s="266"/>
      <c r="H53" s="273"/>
      <c r="I53" s="47"/>
      <c r="J53" s="47"/>
      <c r="K53" s="273"/>
      <c r="L53" s="268">
        <f t="shared" si="4"/>
        <v>0</v>
      </c>
      <c r="M53" s="268">
        <f t="shared" si="5"/>
        <v>0</v>
      </c>
      <c r="N53" s="142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</row>
    <row r="54" spans="1:28" s="31" customFormat="1" ht="15">
      <c r="A54" s="136"/>
      <c r="B54" s="113">
        <v>0.5</v>
      </c>
      <c r="C54" s="266"/>
      <c r="D54" s="266"/>
      <c r="E54" s="273"/>
      <c r="F54" s="266"/>
      <c r="G54" s="266"/>
      <c r="H54" s="273"/>
      <c r="I54" s="47"/>
      <c r="J54" s="47"/>
      <c r="K54" s="273"/>
      <c r="L54" s="268">
        <f t="shared" si="4"/>
        <v>0</v>
      </c>
      <c r="M54" s="268">
        <f t="shared" si="5"/>
        <v>0</v>
      </c>
      <c r="N54" s="142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</row>
    <row r="55" spans="1:28" s="31" customFormat="1" ht="15">
      <c r="A55" s="136"/>
      <c r="B55" s="113">
        <v>1</v>
      </c>
      <c r="C55" s="266"/>
      <c r="D55" s="266"/>
      <c r="E55" s="273"/>
      <c r="F55" s="266"/>
      <c r="G55" s="266"/>
      <c r="H55" s="273"/>
      <c r="I55" s="47"/>
      <c r="J55" s="47"/>
      <c r="K55" s="273"/>
      <c r="L55" s="268">
        <f t="shared" si="4"/>
        <v>0</v>
      </c>
      <c r="M55" s="268">
        <f t="shared" si="5"/>
        <v>0</v>
      </c>
      <c r="N55" s="142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</row>
    <row r="56" spans="1:28" s="31" customFormat="1" ht="15">
      <c r="A56" s="136"/>
      <c r="B56" s="257"/>
      <c r="C56" s="266"/>
      <c r="D56" s="266"/>
      <c r="E56" s="273"/>
      <c r="F56" s="266"/>
      <c r="G56" s="266"/>
      <c r="H56" s="273"/>
      <c r="I56" s="47"/>
      <c r="J56" s="47"/>
      <c r="K56" s="273"/>
      <c r="L56" s="268">
        <f t="shared" si="4"/>
        <v>0</v>
      </c>
      <c r="M56" s="268">
        <f t="shared" si="5"/>
        <v>0</v>
      </c>
      <c r="N56" s="142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</row>
    <row r="57" spans="1:28" s="31" customFormat="1" ht="15">
      <c r="A57" s="136"/>
      <c r="B57" s="7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142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</row>
    <row r="58" spans="1:28" s="31" customFormat="1" ht="15">
      <c r="A58" s="136"/>
      <c r="B58" s="44" t="s">
        <v>697</v>
      </c>
      <c r="C58" s="269">
        <f>SUM(C51:C56)</f>
        <v>0</v>
      </c>
      <c r="D58" s="269">
        <f>SUM(D51:D56)</f>
        <v>0</v>
      </c>
      <c r="E58" s="278"/>
      <c r="F58" s="47"/>
      <c r="G58" s="47"/>
      <c r="H58" s="278"/>
      <c r="I58" s="278"/>
      <c r="J58" s="273"/>
      <c r="K58" s="273"/>
      <c r="L58" s="273"/>
      <c r="M58" s="273"/>
      <c r="N58" s="142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</row>
    <row r="59" spans="1:28" s="31" customFormat="1" ht="15">
      <c r="A59" s="136"/>
      <c r="B59" s="44" t="s">
        <v>371</v>
      </c>
      <c r="C59" s="353" t="str">
        <f>IF(C58&gt;C46*1.025,"No",IF(C58&lt;C46*0.975,"No","Yes"))</f>
        <v>Yes</v>
      </c>
      <c r="D59" s="353" t="str">
        <f>IF(D58&gt;C47*1.025,"No",IF(D58&lt;C47*0.975,"No","Yes"))</f>
        <v>Yes</v>
      </c>
      <c r="E59" s="278"/>
      <c r="F59" s="47"/>
      <c r="G59" s="47"/>
      <c r="H59" s="278"/>
      <c r="I59" s="278"/>
      <c r="J59" s="273"/>
      <c r="K59" s="273"/>
      <c r="L59" s="273"/>
      <c r="M59" s="273"/>
      <c r="N59" s="142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</row>
    <row r="60" spans="1:28" s="31" customFormat="1" ht="15">
      <c r="A60" s="136"/>
      <c r="B60" s="47"/>
      <c r="C60" s="273"/>
      <c r="D60" s="273"/>
      <c r="E60" s="273"/>
      <c r="F60" s="273"/>
      <c r="G60" s="273"/>
      <c r="H60" s="273"/>
      <c r="I60" s="273"/>
      <c r="J60" s="279"/>
      <c r="K60" s="279"/>
      <c r="L60" s="279"/>
      <c r="M60" s="279"/>
      <c r="N60" s="142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</row>
    <row r="61" spans="1:28" s="31" customFormat="1" ht="15">
      <c r="A61" s="136"/>
      <c r="B61" s="46" t="s">
        <v>474</v>
      </c>
      <c r="C61" s="270">
        <f>SUM(L51:L56)</f>
        <v>0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142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</row>
    <row r="62" spans="1:28" s="31" customFormat="1" ht="15">
      <c r="A62" s="136"/>
      <c r="B62" s="46" t="s">
        <v>473</v>
      </c>
      <c r="C62" s="270">
        <f>SUM(M51:M56)</f>
        <v>0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142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</row>
    <row r="63" spans="1:28" s="31" customFormat="1" ht="15.75">
      <c r="A63" s="127"/>
      <c r="B63" s="59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154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</row>
    <row r="64" spans="1:28" ht="15.75">
      <c r="A64" s="17" t="s">
        <v>554</v>
      </c>
      <c r="B64" s="6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142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</row>
    <row r="65" spans="1:28" ht="15.75">
      <c r="A65" s="17"/>
      <c r="B65" s="6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142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</row>
    <row r="66" spans="1:14" ht="15">
      <c r="A66" s="136"/>
      <c r="B66" s="26" t="s">
        <v>228</v>
      </c>
      <c r="C66" s="119">
        <f>Data!F40</f>
        <v>0</v>
      </c>
      <c r="D66" s="249"/>
      <c r="E66" s="249"/>
      <c r="F66" s="249"/>
      <c r="G66" s="249"/>
      <c r="H66" s="249"/>
      <c r="I66" s="249"/>
      <c r="J66" s="273"/>
      <c r="K66" s="273"/>
      <c r="L66" s="273"/>
      <c r="M66" s="273"/>
      <c r="N66" s="10"/>
    </row>
    <row r="67" spans="1:28" ht="15">
      <c r="A67" s="136"/>
      <c r="B67" s="26" t="s">
        <v>229</v>
      </c>
      <c r="C67" s="119">
        <f>Data!F131</f>
        <v>0</v>
      </c>
      <c r="D67" s="249"/>
      <c r="E67" s="249"/>
      <c r="F67" s="249"/>
      <c r="G67" s="249"/>
      <c r="H67" s="249"/>
      <c r="I67" s="249"/>
      <c r="J67" s="273"/>
      <c r="K67" s="273"/>
      <c r="L67" s="273"/>
      <c r="M67" s="273"/>
      <c r="N67" s="142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</row>
    <row r="68" spans="1:28" ht="15">
      <c r="A68" s="136"/>
      <c r="B68" s="26" t="s">
        <v>230</v>
      </c>
      <c r="C68" s="118"/>
      <c r="D68" s="249"/>
      <c r="E68" s="249"/>
      <c r="F68" s="249"/>
      <c r="G68" s="249"/>
      <c r="H68" s="249"/>
      <c r="I68" s="249"/>
      <c r="J68" s="273"/>
      <c r="K68" s="273"/>
      <c r="L68" s="273"/>
      <c r="M68" s="273"/>
      <c r="N68" s="142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</row>
    <row r="69" spans="1:28" ht="15">
      <c r="A69" s="136"/>
      <c r="B69" s="223" t="s">
        <v>231</v>
      </c>
      <c r="C69" s="271">
        <f>C68+C66</f>
        <v>0</v>
      </c>
      <c r="D69" s="249"/>
      <c r="E69" s="249"/>
      <c r="F69" s="249"/>
      <c r="G69" s="249"/>
      <c r="H69" s="249"/>
      <c r="I69" s="249"/>
      <c r="J69" s="273"/>
      <c r="K69" s="273"/>
      <c r="L69" s="273"/>
      <c r="M69" s="273"/>
      <c r="N69" s="142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</row>
    <row r="70" spans="1:28" s="29" customFormat="1" ht="15">
      <c r="A70" s="136"/>
      <c r="B70" s="6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81"/>
      <c r="N70" s="142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1:28" ht="15">
      <c r="A71" s="136"/>
      <c r="B71" s="771" t="s">
        <v>693</v>
      </c>
      <c r="C71" s="776" t="s">
        <v>385</v>
      </c>
      <c r="D71" s="776" t="s">
        <v>372</v>
      </c>
      <c r="E71" s="276"/>
      <c r="F71" s="778" t="s">
        <v>373</v>
      </c>
      <c r="G71" s="779"/>
      <c r="H71" s="276"/>
      <c r="I71" s="780" t="s">
        <v>638</v>
      </c>
      <c r="J71" s="781"/>
      <c r="K71" s="277"/>
      <c r="L71" s="776" t="s">
        <v>378</v>
      </c>
      <c r="M71" s="776" t="s">
        <v>379</v>
      </c>
      <c r="N71" s="150"/>
      <c r="O71" s="775"/>
      <c r="P71" s="775"/>
      <c r="Q71" s="152"/>
      <c r="R71" s="152"/>
      <c r="S71" s="775"/>
      <c r="T71" s="775"/>
      <c r="U71" s="151"/>
      <c r="V71" s="151"/>
      <c r="W71" s="143"/>
      <c r="X71" s="143"/>
      <c r="Y71" s="143"/>
      <c r="Z71" s="143"/>
      <c r="AA71" s="143"/>
      <c r="AB71" s="143"/>
    </row>
    <row r="72" spans="1:28" ht="15">
      <c r="A72" s="136"/>
      <c r="B72" s="772"/>
      <c r="C72" s="777"/>
      <c r="D72" s="777"/>
      <c r="E72" s="276"/>
      <c r="F72" s="289" t="s">
        <v>374</v>
      </c>
      <c r="G72" s="289" t="s">
        <v>375</v>
      </c>
      <c r="H72" s="276"/>
      <c r="I72" s="289" t="s">
        <v>376</v>
      </c>
      <c r="J72" s="289" t="s">
        <v>377</v>
      </c>
      <c r="K72" s="277"/>
      <c r="L72" s="777"/>
      <c r="M72" s="777"/>
      <c r="N72" s="150"/>
      <c r="O72" s="151"/>
      <c r="P72" s="151"/>
      <c r="Q72" s="152"/>
      <c r="R72" s="152"/>
      <c r="S72" s="151"/>
      <c r="T72" s="151"/>
      <c r="U72" s="151"/>
      <c r="V72" s="151"/>
      <c r="W72" s="143"/>
      <c r="X72" s="143"/>
      <c r="Y72" s="143"/>
      <c r="Z72" s="143"/>
      <c r="AA72" s="143"/>
      <c r="AB72" s="143"/>
    </row>
    <row r="73" spans="1:28" ht="15">
      <c r="A73" s="136"/>
      <c r="B73" s="113">
        <v>0</v>
      </c>
      <c r="C73" s="266"/>
      <c r="D73" s="266"/>
      <c r="E73" s="273"/>
      <c r="F73" s="266"/>
      <c r="G73" s="266"/>
      <c r="H73" s="273"/>
      <c r="I73" s="266"/>
      <c r="J73" s="266"/>
      <c r="K73" s="273"/>
      <c r="L73" s="268">
        <f aca="true" t="shared" si="6" ref="L73:L78">(D73+F73+I73)*B73</f>
        <v>0</v>
      </c>
      <c r="M73" s="268">
        <f aca="true" t="shared" si="7" ref="M73:M78">(D73+G73+J73)*B73</f>
        <v>0</v>
      </c>
      <c r="N73" s="142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</row>
    <row r="74" spans="1:28" ht="15">
      <c r="A74" s="136"/>
      <c r="B74" s="113">
        <v>0.1</v>
      </c>
      <c r="C74" s="266"/>
      <c r="D74" s="266"/>
      <c r="E74" s="273"/>
      <c r="F74" s="266"/>
      <c r="G74" s="266"/>
      <c r="H74" s="273"/>
      <c r="I74" s="266"/>
      <c r="J74" s="266"/>
      <c r="K74" s="273"/>
      <c r="L74" s="268">
        <f t="shared" si="6"/>
        <v>0</v>
      </c>
      <c r="M74" s="268">
        <f t="shared" si="7"/>
        <v>0</v>
      </c>
      <c r="N74" s="142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</row>
    <row r="75" spans="1:28" ht="15">
      <c r="A75" s="136"/>
      <c r="B75" s="113">
        <v>0.2</v>
      </c>
      <c r="C75" s="266"/>
      <c r="D75" s="266"/>
      <c r="E75" s="273"/>
      <c r="F75" s="266"/>
      <c r="G75" s="266"/>
      <c r="H75" s="273"/>
      <c r="I75" s="266"/>
      <c r="J75" s="266"/>
      <c r="K75" s="273"/>
      <c r="L75" s="268">
        <f t="shared" si="6"/>
        <v>0</v>
      </c>
      <c r="M75" s="268">
        <f t="shared" si="7"/>
        <v>0</v>
      </c>
      <c r="N75" s="142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</row>
    <row r="76" spans="1:28" ht="15">
      <c r="A76" s="136"/>
      <c r="B76" s="113">
        <v>0.5</v>
      </c>
      <c r="C76" s="266"/>
      <c r="D76" s="266"/>
      <c r="E76" s="273"/>
      <c r="F76" s="266"/>
      <c r="G76" s="266"/>
      <c r="H76" s="273"/>
      <c r="I76" s="266"/>
      <c r="J76" s="266"/>
      <c r="K76" s="273"/>
      <c r="L76" s="268">
        <f t="shared" si="6"/>
        <v>0</v>
      </c>
      <c r="M76" s="268">
        <f t="shared" si="7"/>
        <v>0</v>
      </c>
      <c r="N76" s="142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</row>
    <row r="77" spans="1:28" ht="15">
      <c r="A77" s="136"/>
      <c r="B77" s="113">
        <v>1</v>
      </c>
      <c r="C77" s="266"/>
      <c r="D77" s="266"/>
      <c r="E77" s="273"/>
      <c r="F77" s="266"/>
      <c r="G77" s="266"/>
      <c r="H77" s="273"/>
      <c r="I77" s="266"/>
      <c r="J77" s="266"/>
      <c r="K77" s="273"/>
      <c r="L77" s="268">
        <f t="shared" si="6"/>
        <v>0</v>
      </c>
      <c r="M77" s="268">
        <f t="shared" si="7"/>
        <v>0</v>
      </c>
      <c r="N77" s="142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</row>
    <row r="78" spans="1:28" ht="15">
      <c r="A78" s="136"/>
      <c r="B78" s="257"/>
      <c r="C78" s="266"/>
      <c r="D78" s="266"/>
      <c r="E78" s="273"/>
      <c r="F78" s="266"/>
      <c r="G78" s="266"/>
      <c r="H78" s="273"/>
      <c r="I78" s="266"/>
      <c r="J78" s="266"/>
      <c r="K78" s="273"/>
      <c r="L78" s="268">
        <f t="shared" si="6"/>
        <v>0</v>
      </c>
      <c r="M78" s="268">
        <f t="shared" si="7"/>
        <v>0</v>
      </c>
      <c r="N78" s="142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</row>
    <row r="79" spans="1:28" s="30" customFormat="1" ht="15">
      <c r="A79" s="136"/>
      <c r="B79" s="7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142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</row>
    <row r="80" spans="1:30" ht="15">
      <c r="A80" s="136"/>
      <c r="B80" s="44" t="s">
        <v>697</v>
      </c>
      <c r="C80" s="269">
        <f>SUM(C73:C78)</f>
        <v>0</v>
      </c>
      <c r="D80" s="269">
        <f>SUM(D73:D78,F73:F78,I73:I78)</f>
        <v>0</v>
      </c>
      <c r="E80" s="278"/>
      <c r="F80" s="269">
        <f>SUM(D73:D78,G73:G78,J73:J78)</f>
        <v>0</v>
      </c>
      <c r="G80" s="117"/>
      <c r="H80" s="278"/>
      <c r="I80" s="278"/>
      <c r="J80" s="273"/>
      <c r="K80" s="273"/>
      <c r="L80" s="273"/>
      <c r="M80" s="273"/>
      <c r="N80" s="142"/>
      <c r="O80" s="148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32"/>
      <c r="AD80" s="32"/>
    </row>
    <row r="81" spans="1:30" ht="15">
      <c r="A81" s="136"/>
      <c r="B81" s="44" t="s">
        <v>371</v>
      </c>
      <c r="C81" s="353" t="str">
        <f>IF(C80&gt;C69*1.025,"No",IF(C80&lt;C69*0.975,"No","Yes"))</f>
        <v>Yes</v>
      </c>
      <c r="D81" s="353" t="str">
        <f>IF(D80&gt;C69*1.025,"No",IF(D80&lt;C69*0.975,"No","Yes"))</f>
        <v>Yes</v>
      </c>
      <c r="E81" s="278"/>
      <c r="F81" s="353" t="str">
        <f>IF(F80&gt;C69*1.025,"No",IF(F80&lt;C69*0.975,"No","Yes"))</f>
        <v>Yes</v>
      </c>
      <c r="G81" s="117"/>
      <c r="H81" s="278"/>
      <c r="I81" s="278"/>
      <c r="J81" s="273"/>
      <c r="K81" s="273"/>
      <c r="L81" s="273"/>
      <c r="M81" s="273"/>
      <c r="N81" s="142"/>
      <c r="O81" s="148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32"/>
      <c r="AD81" s="32"/>
    </row>
    <row r="82" spans="1:28" s="29" customFormat="1" ht="15">
      <c r="A82" s="136"/>
      <c r="B82" s="47"/>
      <c r="C82" s="273"/>
      <c r="D82" s="273"/>
      <c r="E82" s="273"/>
      <c r="F82" s="273"/>
      <c r="G82" s="273"/>
      <c r="H82" s="273"/>
      <c r="I82" s="273"/>
      <c r="J82" s="279"/>
      <c r="K82" s="279"/>
      <c r="L82" s="279"/>
      <c r="M82" s="279"/>
      <c r="N82" s="142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</row>
    <row r="83" spans="1:28" ht="15">
      <c r="A83" s="136"/>
      <c r="B83" s="46" t="s">
        <v>647</v>
      </c>
      <c r="C83" s="270">
        <f>SUM(L73:L78)</f>
        <v>0</v>
      </c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142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</row>
    <row r="84" spans="1:28" ht="15">
      <c r="A84" s="136"/>
      <c r="B84" s="46" t="s">
        <v>20</v>
      </c>
      <c r="C84" s="270">
        <f>SUM(M73:M78)</f>
        <v>0</v>
      </c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142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</row>
    <row r="85" spans="1:28" s="31" customFormat="1" ht="15.75">
      <c r="A85" s="127"/>
      <c r="B85" s="59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154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</row>
    <row r="86" spans="1:28" ht="15.75">
      <c r="A86" s="17" t="s">
        <v>366</v>
      </c>
      <c r="B86" s="6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142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</row>
    <row r="87" spans="1:28" ht="15.75">
      <c r="A87" s="17"/>
      <c r="B87" s="6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142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</row>
    <row r="88" spans="1:28" ht="15.75">
      <c r="A88" s="17"/>
      <c r="B88" s="26" t="s">
        <v>123</v>
      </c>
      <c r="C88" s="119">
        <f>Data!F114</f>
        <v>0</v>
      </c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142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</row>
    <row r="89" spans="1:28" ht="15">
      <c r="A89" s="136"/>
      <c r="B89" s="26" t="s">
        <v>358</v>
      </c>
      <c r="C89" s="118"/>
      <c r="D89" s="249"/>
      <c r="E89" s="249"/>
      <c r="F89" s="249"/>
      <c r="G89" s="249"/>
      <c r="H89" s="249"/>
      <c r="I89" s="249"/>
      <c r="J89" s="273"/>
      <c r="K89" s="273"/>
      <c r="L89" s="273"/>
      <c r="M89" s="273"/>
      <c r="N89" s="142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</row>
    <row r="90" spans="1:28" s="29" customFormat="1" ht="15">
      <c r="A90" s="136"/>
      <c r="B90" s="6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81"/>
      <c r="N90" s="142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</row>
    <row r="91" spans="1:28" ht="15">
      <c r="A91" s="136"/>
      <c r="B91" s="771" t="s">
        <v>693</v>
      </c>
      <c r="C91" s="776" t="s">
        <v>385</v>
      </c>
      <c r="D91" s="776" t="s">
        <v>372</v>
      </c>
      <c r="E91" s="276"/>
      <c r="F91" s="778" t="s">
        <v>373</v>
      </c>
      <c r="G91" s="779"/>
      <c r="H91" s="276"/>
      <c r="I91" s="780" t="s">
        <v>638</v>
      </c>
      <c r="J91" s="781"/>
      <c r="K91" s="277"/>
      <c r="L91" s="776" t="s">
        <v>378</v>
      </c>
      <c r="M91" s="776" t="s">
        <v>379</v>
      </c>
      <c r="N91" s="150"/>
      <c r="O91" s="775"/>
      <c r="P91" s="775"/>
      <c r="Q91" s="152"/>
      <c r="R91" s="152"/>
      <c r="S91" s="775"/>
      <c r="T91" s="775"/>
      <c r="U91" s="151"/>
      <c r="V91" s="151"/>
      <c r="W91" s="143"/>
      <c r="X91" s="143"/>
      <c r="Y91" s="143"/>
      <c r="Z91" s="143"/>
      <c r="AA91" s="143"/>
      <c r="AB91" s="143"/>
    </row>
    <row r="92" spans="1:28" ht="15">
      <c r="A92" s="136"/>
      <c r="B92" s="772"/>
      <c r="C92" s="777"/>
      <c r="D92" s="777"/>
      <c r="E92" s="276"/>
      <c r="F92" s="289" t="s">
        <v>374</v>
      </c>
      <c r="G92" s="289" t="s">
        <v>375</v>
      </c>
      <c r="H92" s="276"/>
      <c r="I92" s="289" t="s">
        <v>376</v>
      </c>
      <c r="J92" s="289" t="s">
        <v>377</v>
      </c>
      <c r="K92" s="277"/>
      <c r="L92" s="777"/>
      <c r="M92" s="777"/>
      <c r="N92" s="150"/>
      <c r="O92" s="151"/>
      <c r="P92" s="151"/>
      <c r="Q92" s="152"/>
      <c r="R92" s="152"/>
      <c r="S92" s="151"/>
      <c r="T92" s="151"/>
      <c r="U92" s="151"/>
      <c r="V92" s="151"/>
      <c r="W92" s="143"/>
      <c r="X92" s="143"/>
      <c r="Y92" s="143"/>
      <c r="Z92" s="143"/>
      <c r="AA92" s="143"/>
      <c r="AB92" s="143"/>
    </row>
    <row r="93" spans="1:28" ht="15">
      <c r="A93" s="136"/>
      <c r="B93" s="113">
        <v>0</v>
      </c>
      <c r="C93" s="266"/>
      <c r="D93" s="266"/>
      <c r="E93" s="273"/>
      <c r="F93" s="266"/>
      <c r="G93" s="266"/>
      <c r="H93" s="273"/>
      <c r="I93" s="266"/>
      <c r="J93" s="266"/>
      <c r="K93" s="273"/>
      <c r="L93" s="268">
        <f aca="true" t="shared" si="8" ref="L93:L98">(D93+F93+I93)*B93</f>
        <v>0</v>
      </c>
      <c r="M93" s="268">
        <f aca="true" t="shared" si="9" ref="M93:M98">(D93+G93+J93)*B93</f>
        <v>0</v>
      </c>
      <c r="N93" s="142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</row>
    <row r="94" spans="1:28" ht="15">
      <c r="A94" s="136"/>
      <c r="B94" s="113">
        <v>0.1</v>
      </c>
      <c r="C94" s="266"/>
      <c r="D94" s="266"/>
      <c r="E94" s="273"/>
      <c r="F94" s="266"/>
      <c r="G94" s="266"/>
      <c r="H94" s="273"/>
      <c r="I94" s="266"/>
      <c r="J94" s="266"/>
      <c r="K94" s="273"/>
      <c r="L94" s="268">
        <f t="shared" si="8"/>
        <v>0</v>
      </c>
      <c r="M94" s="268">
        <f t="shared" si="9"/>
        <v>0</v>
      </c>
      <c r="N94" s="142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</row>
    <row r="95" spans="1:28" ht="15">
      <c r="A95" s="136"/>
      <c r="B95" s="113">
        <v>0.2</v>
      </c>
      <c r="C95" s="266"/>
      <c r="D95" s="266"/>
      <c r="E95" s="273"/>
      <c r="F95" s="266"/>
      <c r="G95" s="266"/>
      <c r="H95" s="273"/>
      <c r="I95" s="266"/>
      <c r="J95" s="266"/>
      <c r="K95" s="273"/>
      <c r="L95" s="268">
        <f t="shared" si="8"/>
        <v>0</v>
      </c>
      <c r="M95" s="268">
        <f t="shared" si="9"/>
        <v>0</v>
      </c>
      <c r="N95" s="142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</row>
    <row r="96" spans="1:28" ht="15">
      <c r="A96" s="136"/>
      <c r="B96" s="113">
        <v>0.5</v>
      </c>
      <c r="C96" s="266"/>
      <c r="D96" s="266"/>
      <c r="E96" s="273"/>
      <c r="F96" s="266"/>
      <c r="G96" s="266"/>
      <c r="H96" s="273"/>
      <c r="I96" s="266"/>
      <c r="J96" s="266"/>
      <c r="K96" s="273"/>
      <c r="L96" s="268">
        <f t="shared" si="8"/>
        <v>0</v>
      </c>
      <c r="M96" s="268">
        <f t="shared" si="9"/>
        <v>0</v>
      </c>
      <c r="N96" s="142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</row>
    <row r="97" spans="1:28" ht="15">
      <c r="A97" s="136"/>
      <c r="B97" s="113">
        <v>1</v>
      </c>
      <c r="C97" s="266"/>
      <c r="D97" s="266"/>
      <c r="E97" s="273"/>
      <c r="F97" s="266"/>
      <c r="G97" s="266"/>
      <c r="H97" s="273"/>
      <c r="I97" s="266"/>
      <c r="J97" s="266"/>
      <c r="K97" s="273"/>
      <c r="L97" s="268">
        <f t="shared" si="8"/>
        <v>0</v>
      </c>
      <c r="M97" s="268">
        <f t="shared" si="9"/>
        <v>0</v>
      </c>
      <c r="N97" s="142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</row>
    <row r="98" spans="1:28" ht="15">
      <c r="A98" s="136"/>
      <c r="B98" s="257"/>
      <c r="C98" s="266"/>
      <c r="D98" s="266"/>
      <c r="E98" s="273"/>
      <c r="F98" s="266"/>
      <c r="G98" s="266"/>
      <c r="H98" s="273"/>
      <c r="I98" s="266"/>
      <c r="J98" s="266"/>
      <c r="K98" s="273"/>
      <c r="L98" s="268">
        <f t="shared" si="8"/>
        <v>0</v>
      </c>
      <c r="M98" s="268">
        <f t="shared" si="9"/>
        <v>0</v>
      </c>
      <c r="N98" s="142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</row>
    <row r="99" spans="1:28" s="30" customFormat="1" ht="15">
      <c r="A99" s="136"/>
      <c r="B99" s="7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142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</row>
    <row r="100" spans="1:30" ht="15">
      <c r="A100" s="136"/>
      <c r="B100" s="44" t="s">
        <v>697</v>
      </c>
      <c r="C100" s="269">
        <f>SUM(C93:C98)</f>
        <v>0</v>
      </c>
      <c r="D100" s="269">
        <f>SUM(D93:D98,F93:F98,I93:I98)</f>
        <v>0</v>
      </c>
      <c r="E100" s="278"/>
      <c r="F100" s="269">
        <f>SUM(D93:D98,G93:G98,J93:J98)</f>
        <v>0</v>
      </c>
      <c r="G100" s="117"/>
      <c r="H100" s="278"/>
      <c r="I100" s="278"/>
      <c r="J100" s="273"/>
      <c r="K100" s="273"/>
      <c r="L100" s="273"/>
      <c r="M100" s="273"/>
      <c r="N100" s="142"/>
      <c r="O100" s="148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32"/>
      <c r="AD100" s="32"/>
    </row>
    <row r="101" spans="1:30" ht="15">
      <c r="A101" s="136"/>
      <c r="B101" s="44" t="s">
        <v>371</v>
      </c>
      <c r="C101" s="353" t="str">
        <f>IF(C100&gt;C89*1.025,"No",IF(C100&lt;C89*0.975,"No","Yes"))</f>
        <v>Yes</v>
      </c>
      <c r="D101" s="353" t="str">
        <f>IF(D100&gt;C89*1.025,"No",IF(D100&lt;C89*0.975,"No","Yes"))</f>
        <v>Yes</v>
      </c>
      <c r="E101" s="278"/>
      <c r="F101" s="353" t="str">
        <f>IF(F100&gt;C89*1.025,"No",IF(F100&lt;C89*0.975,"No","Yes"))</f>
        <v>Yes</v>
      </c>
      <c r="G101" s="117"/>
      <c r="H101" s="278"/>
      <c r="I101" s="278"/>
      <c r="J101" s="273"/>
      <c r="K101" s="273"/>
      <c r="L101" s="273"/>
      <c r="M101" s="273"/>
      <c r="N101" s="142"/>
      <c r="O101" s="148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32"/>
      <c r="AD101" s="32"/>
    </row>
    <row r="102" spans="1:28" s="29" customFormat="1" ht="15">
      <c r="A102" s="136"/>
      <c r="B102" s="47"/>
      <c r="C102" s="273"/>
      <c r="D102" s="273"/>
      <c r="E102" s="273"/>
      <c r="F102" s="273"/>
      <c r="G102" s="273"/>
      <c r="H102" s="273"/>
      <c r="I102" s="273"/>
      <c r="J102" s="279"/>
      <c r="K102" s="279"/>
      <c r="L102" s="279"/>
      <c r="M102" s="279"/>
      <c r="N102" s="142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</row>
    <row r="103" spans="1:28" ht="15">
      <c r="A103" s="136"/>
      <c r="B103" s="46" t="s">
        <v>648</v>
      </c>
      <c r="C103" s="270">
        <f>SUM(L93:L98)</f>
        <v>0</v>
      </c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142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</row>
    <row r="104" spans="1:28" ht="15">
      <c r="A104" s="136"/>
      <c r="B104" s="46" t="s">
        <v>349</v>
      </c>
      <c r="C104" s="270">
        <f>SUM(M93:M98)</f>
        <v>0</v>
      </c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142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</row>
    <row r="105" spans="1:28" s="31" customFormat="1" ht="15.75">
      <c r="A105" s="127"/>
      <c r="B105" s="59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154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</row>
    <row r="106" spans="1:28" s="31" customFormat="1" ht="15.75">
      <c r="A106" s="134" t="s">
        <v>483</v>
      </c>
      <c r="B106" s="6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10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</row>
    <row r="107" spans="1:28" s="31" customFormat="1" ht="15.75">
      <c r="A107" s="17"/>
      <c r="B107" s="6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10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</row>
    <row r="108" spans="1:28" s="31" customFormat="1" ht="15">
      <c r="A108" s="136"/>
      <c r="B108" s="188" t="s">
        <v>787</v>
      </c>
      <c r="C108" s="20">
        <f>Data!F175</f>
        <v>0</v>
      </c>
      <c r="D108" s="249"/>
      <c r="E108" s="249"/>
      <c r="F108" s="249"/>
      <c r="G108" s="249"/>
      <c r="H108" s="249"/>
      <c r="I108" s="249"/>
      <c r="J108" s="273"/>
      <c r="K108" s="273"/>
      <c r="L108" s="273"/>
      <c r="M108" s="273"/>
      <c r="N108" s="10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</row>
    <row r="109" spans="1:28" s="31" customFormat="1" ht="15">
      <c r="A109" s="136"/>
      <c r="B109" s="227" t="s">
        <v>380</v>
      </c>
      <c r="C109" s="20">
        <f>Data!F183</f>
        <v>0</v>
      </c>
      <c r="D109" s="249"/>
      <c r="E109" s="249"/>
      <c r="F109" s="249"/>
      <c r="G109" s="249"/>
      <c r="H109" s="249"/>
      <c r="I109" s="249"/>
      <c r="J109" s="273"/>
      <c r="K109" s="273"/>
      <c r="L109" s="273"/>
      <c r="M109" s="273"/>
      <c r="N109" s="142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</row>
    <row r="110" spans="1:28" s="31" customFormat="1" ht="15.75">
      <c r="A110" s="136"/>
      <c r="B110" s="15"/>
      <c r="C110" s="249"/>
      <c r="D110" s="249"/>
      <c r="E110" s="249"/>
      <c r="F110" s="14"/>
      <c r="G110" s="14"/>
      <c r="H110" s="249"/>
      <c r="I110" s="14"/>
      <c r="J110" s="14"/>
      <c r="K110" s="273"/>
      <c r="L110" s="273"/>
      <c r="M110" s="274"/>
      <c r="N110" s="142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</row>
    <row r="111" spans="1:28" s="31" customFormat="1" ht="15" customHeight="1">
      <c r="A111" s="136"/>
      <c r="B111" s="771" t="s">
        <v>693</v>
      </c>
      <c r="C111" s="773" t="s">
        <v>784</v>
      </c>
      <c r="D111" s="384" t="s">
        <v>384</v>
      </c>
      <c r="E111" s="276"/>
      <c r="F111" s="384" t="s">
        <v>386</v>
      </c>
      <c r="G111" s="385" t="s">
        <v>384</v>
      </c>
      <c r="H111" s="276"/>
      <c r="I111" s="47"/>
      <c r="J111" s="47"/>
      <c r="K111" s="277"/>
      <c r="L111" s="773" t="s">
        <v>387</v>
      </c>
      <c r="M111" s="773" t="s">
        <v>388</v>
      </c>
      <c r="N111" s="150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</row>
    <row r="112" spans="1:28" s="31" customFormat="1" ht="29.25" customHeight="1">
      <c r="A112" s="136"/>
      <c r="B112" s="772"/>
      <c r="C112" s="774"/>
      <c r="D112" s="52" t="s">
        <v>601</v>
      </c>
      <c r="E112" s="276"/>
      <c r="F112" s="363" t="s">
        <v>717</v>
      </c>
      <c r="G112" s="363" t="s">
        <v>717</v>
      </c>
      <c r="H112" s="276"/>
      <c r="I112" s="47"/>
      <c r="J112" s="47"/>
      <c r="K112" s="277"/>
      <c r="L112" s="774"/>
      <c r="M112" s="774"/>
      <c r="N112" s="150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</row>
    <row r="113" spans="1:28" s="31" customFormat="1" ht="15">
      <c r="A113" s="136"/>
      <c r="B113" s="113">
        <v>0</v>
      </c>
      <c r="C113" s="266"/>
      <c r="D113" s="266"/>
      <c r="E113" s="273"/>
      <c r="F113" s="266"/>
      <c r="G113" s="266"/>
      <c r="H113" s="273"/>
      <c r="I113" s="47"/>
      <c r="J113" s="47"/>
      <c r="K113" s="273"/>
      <c r="L113" s="268">
        <f aca="true" t="shared" si="10" ref="L113:L118">F113*B113</f>
        <v>0</v>
      </c>
      <c r="M113" s="268">
        <f aca="true" t="shared" si="11" ref="M113:M118">G113*B113</f>
        <v>0</v>
      </c>
      <c r="N113" s="142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</row>
    <row r="114" spans="1:28" s="31" customFormat="1" ht="15">
      <c r="A114" s="136"/>
      <c r="B114" s="113">
        <v>0.1</v>
      </c>
      <c r="C114" s="266"/>
      <c r="D114" s="266"/>
      <c r="E114" s="273"/>
      <c r="F114" s="266"/>
      <c r="G114" s="266"/>
      <c r="H114" s="273"/>
      <c r="I114" s="47"/>
      <c r="J114" s="47"/>
      <c r="K114" s="273"/>
      <c r="L114" s="268">
        <f t="shared" si="10"/>
        <v>0</v>
      </c>
      <c r="M114" s="268">
        <f t="shared" si="11"/>
        <v>0</v>
      </c>
      <c r="N114" s="142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</row>
    <row r="115" spans="1:28" s="31" customFormat="1" ht="15">
      <c r="A115" s="136"/>
      <c r="B115" s="113">
        <v>0.2</v>
      </c>
      <c r="C115" s="266"/>
      <c r="D115" s="266"/>
      <c r="E115" s="273"/>
      <c r="F115" s="266"/>
      <c r="G115" s="266"/>
      <c r="H115" s="273"/>
      <c r="I115" s="47"/>
      <c r="J115" s="47"/>
      <c r="K115" s="273"/>
      <c r="L115" s="268">
        <f t="shared" si="10"/>
        <v>0</v>
      </c>
      <c r="M115" s="268">
        <f t="shared" si="11"/>
        <v>0</v>
      </c>
      <c r="N115" s="142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</row>
    <row r="116" spans="1:28" s="31" customFormat="1" ht="15">
      <c r="A116" s="136"/>
      <c r="B116" s="113">
        <v>0.5</v>
      </c>
      <c r="C116" s="266"/>
      <c r="D116" s="266"/>
      <c r="E116" s="273"/>
      <c r="F116" s="266"/>
      <c r="G116" s="266"/>
      <c r="H116" s="273"/>
      <c r="I116" s="47"/>
      <c r="J116" s="47"/>
      <c r="K116" s="273"/>
      <c r="L116" s="268">
        <f t="shared" si="10"/>
        <v>0</v>
      </c>
      <c r="M116" s="268">
        <f t="shared" si="11"/>
        <v>0</v>
      </c>
      <c r="N116" s="142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</row>
    <row r="117" spans="1:28" s="31" customFormat="1" ht="15">
      <c r="A117" s="136"/>
      <c r="B117" s="113">
        <v>1</v>
      </c>
      <c r="C117" s="266"/>
      <c r="D117" s="266"/>
      <c r="E117" s="273"/>
      <c r="F117" s="266"/>
      <c r="G117" s="266"/>
      <c r="H117" s="273"/>
      <c r="I117" s="47"/>
      <c r="J117" s="47"/>
      <c r="K117" s="273"/>
      <c r="L117" s="268">
        <f t="shared" si="10"/>
        <v>0</v>
      </c>
      <c r="M117" s="268">
        <f t="shared" si="11"/>
        <v>0</v>
      </c>
      <c r="N117" s="142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</row>
    <row r="118" spans="1:28" s="31" customFormat="1" ht="15">
      <c r="A118" s="136"/>
      <c r="B118" s="257"/>
      <c r="C118" s="266"/>
      <c r="D118" s="266"/>
      <c r="E118" s="273"/>
      <c r="F118" s="266"/>
      <c r="G118" s="266"/>
      <c r="H118" s="273"/>
      <c r="I118" s="47"/>
      <c r="J118" s="47"/>
      <c r="K118" s="273"/>
      <c r="L118" s="268">
        <f t="shared" si="10"/>
        <v>0</v>
      </c>
      <c r="M118" s="268">
        <f t="shared" si="11"/>
        <v>0</v>
      </c>
      <c r="N118" s="142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</row>
    <row r="119" spans="1:28" s="31" customFormat="1" ht="15">
      <c r="A119" s="136"/>
      <c r="B119" s="7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142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</row>
    <row r="120" spans="1:28" s="31" customFormat="1" ht="15">
      <c r="A120" s="136"/>
      <c r="B120" s="44" t="s">
        <v>697</v>
      </c>
      <c r="C120" s="269">
        <f>SUM(C113:C118)</f>
        <v>0</v>
      </c>
      <c r="D120" s="269">
        <f>SUM(D113:D118)</f>
        <v>0</v>
      </c>
      <c r="E120" s="278"/>
      <c r="F120" s="47"/>
      <c r="G120" s="47"/>
      <c r="H120" s="278"/>
      <c r="I120" s="278"/>
      <c r="J120" s="273"/>
      <c r="K120" s="273"/>
      <c r="L120" s="273"/>
      <c r="M120" s="273"/>
      <c r="N120" s="142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</row>
    <row r="121" spans="1:28" s="31" customFormat="1" ht="15">
      <c r="A121" s="136"/>
      <c r="B121" s="44" t="s">
        <v>371</v>
      </c>
      <c r="C121" s="353" t="str">
        <f>IF(C120&gt;C108*1.025,"No",IF(C120&lt;C108*0.975,"No","Yes"))</f>
        <v>Yes</v>
      </c>
      <c r="D121" s="353" t="str">
        <f>IF(D120&gt;C109*1.025,"No",IF(D120&lt;C109*0.975,"No","Yes"))</f>
        <v>Yes</v>
      </c>
      <c r="E121" s="278"/>
      <c r="F121" s="47"/>
      <c r="G121" s="47"/>
      <c r="H121" s="278"/>
      <c r="I121" s="278"/>
      <c r="J121" s="273"/>
      <c r="K121" s="273"/>
      <c r="L121" s="273"/>
      <c r="M121" s="273"/>
      <c r="N121" s="142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</row>
    <row r="122" spans="1:28" s="31" customFormat="1" ht="15">
      <c r="A122" s="136"/>
      <c r="B122" s="47"/>
      <c r="C122" s="273"/>
      <c r="D122" s="273"/>
      <c r="E122" s="273"/>
      <c r="F122" s="273"/>
      <c r="G122" s="273"/>
      <c r="H122" s="273"/>
      <c r="I122" s="273"/>
      <c r="J122" s="279"/>
      <c r="K122" s="279"/>
      <c r="L122" s="279"/>
      <c r="M122" s="279"/>
      <c r="N122" s="142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</row>
    <row r="123" spans="1:28" s="31" customFormat="1" ht="15">
      <c r="A123" s="136"/>
      <c r="B123" s="46" t="s">
        <v>474</v>
      </c>
      <c r="C123" s="270">
        <f>SUM(L113:L118)</f>
        <v>0</v>
      </c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142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</row>
    <row r="124" spans="1:28" s="31" customFormat="1" ht="15">
      <c r="A124" s="136"/>
      <c r="B124" s="46" t="s">
        <v>473</v>
      </c>
      <c r="C124" s="270">
        <f>SUM(M113:M118)</f>
        <v>0</v>
      </c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142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</row>
    <row r="125" spans="1:28" s="31" customFormat="1" ht="15.75">
      <c r="A125" s="127"/>
      <c r="B125" s="59"/>
      <c r="C125" s="280"/>
      <c r="D125" s="280"/>
      <c r="E125" s="280"/>
      <c r="F125" s="280"/>
      <c r="G125" s="280"/>
      <c r="H125" s="280"/>
      <c r="I125" s="280"/>
      <c r="J125" s="280"/>
      <c r="K125" s="280"/>
      <c r="L125" s="280"/>
      <c r="M125" s="280"/>
      <c r="N125" s="154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</row>
    <row r="126" spans="1:28" ht="15.75">
      <c r="A126" s="17" t="s">
        <v>555</v>
      </c>
      <c r="B126" s="6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142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</row>
    <row r="127" spans="1:28" ht="15.75">
      <c r="A127" s="17"/>
      <c r="B127" s="6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142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</row>
    <row r="128" spans="1:14" ht="15">
      <c r="A128" s="136"/>
      <c r="B128" s="26" t="s">
        <v>279</v>
      </c>
      <c r="C128" s="119">
        <f>Data!F41</f>
        <v>0</v>
      </c>
      <c r="D128" s="249"/>
      <c r="E128" s="249"/>
      <c r="F128" s="249"/>
      <c r="G128" s="249"/>
      <c r="H128" s="249"/>
      <c r="I128" s="249"/>
      <c r="J128" s="273"/>
      <c r="K128" s="273"/>
      <c r="L128" s="273"/>
      <c r="M128" s="273"/>
      <c r="N128" s="10"/>
    </row>
    <row r="129" spans="1:28" ht="15">
      <c r="A129" s="136"/>
      <c r="B129" s="26" t="s">
        <v>342</v>
      </c>
      <c r="C129" s="119">
        <f>Data!F132</f>
        <v>0</v>
      </c>
      <c r="D129" s="249"/>
      <c r="E129" s="249"/>
      <c r="F129" s="249"/>
      <c r="G129" s="249"/>
      <c r="H129" s="249"/>
      <c r="I129" s="249"/>
      <c r="J129" s="273"/>
      <c r="K129" s="273"/>
      <c r="L129" s="273"/>
      <c r="M129" s="273"/>
      <c r="N129" s="142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</row>
    <row r="130" spans="1:28" ht="15">
      <c r="A130" s="136"/>
      <c r="B130" s="26" t="s">
        <v>112</v>
      </c>
      <c r="C130" s="118"/>
      <c r="D130" s="249"/>
      <c r="E130" s="249"/>
      <c r="F130" s="249"/>
      <c r="G130" s="249"/>
      <c r="H130" s="249"/>
      <c r="I130" s="249"/>
      <c r="J130" s="273"/>
      <c r="K130" s="273"/>
      <c r="L130" s="273"/>
      <c r="M130" s="273"/>
      <c r="N130" s="142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</row>
    <row r="131" spans="1:28" ht="15">
      <c r="A131" s="136"/>
      <c r="B131" s="223" t="s">
        <v>113</v>
      </c>
      <c r="C131" s="271">
        <f>C130+C128</f>
        <v>0</v>
      </c>
      <c r="D131" s="249"/>
      <c r="E131" s="249"/>
      <c r="F131" s="249"/>
      <c r="G131" s="249"/>
      <c r="H131" s="249"/>
      <c r="I131" s="249"/>
      <c r="J131" s="273"/>
      <c r="K131" s="273"/>
      <c r="L131" s="273"/>
      <c r="M131" s="273"/>
      <c r="N131" s="142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</row>
    <row r="132" spans="1:28" ht="15">
      <c r="A132" s="136"/>
      <c r="B132" s="6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81"/>
      <c r="N132" s="142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</row>
    <row r="133" spans="1:28" ht="15">
      <c r="A133" s="136"/>
      <c r="B133" s="771" t="s">
        <v>693</v>
      </c>
      <c r="C133" s="776" t="s">
        <v>385</v>
      </c>
      <c r="D133" s="776" t="s">
        <v>372</v>
      </c>
      <c r="E133" s="276"/>
      <c r="F133" s="778" t="s">
        <v>373</v>
      </c>
      <c r="G133" s="779"/>
      <c r="H133" s="276"/>
      <c r="I133" s="780" t="s">
        <v>638</v>
      </c>
      <c r="J133" s="781"/>
      <c r="K133" s="277"/>
      <c r="L133" s="776" t="s">
        <v>378</v>
      </c>
      <c r="M133" s="776" t="s">
        <v>379</v>
      </c>
      <c r="N133" s="142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</row>
    <row r="134" spans="1:28" ht="15">
      <c r="A134" s="136"/>
      <c r="B134" s="772"/>
      <c r="C134" s="777"/>
      <c r="D134" s="777"/>
      <c r="E134" s="276"/>
      <c r="F134" s="289" t="s">
        <v>374</v>
      </c>
      <c r="G134" s="289" t="s">
        <v>375</v>
      </c>
      <c r="H134" s="276"/>
      <c r="I134" s="289" t="s">
        <v>376</v>
      </c>
      <c r="J134" s="289" t="s">
        <v>377</v>
      </c>
      <c r="K134" s="277"/>
      <c r="L134" s="777"/>
      <c r="M134" s="777"/>
      <c r="N134" s="142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</row>
    <row r="135" spans="1:28" ht="15">
      <c r="A135" s="136"/>
      <c r="B135" s="113">
        <v>0</v>
      </c>
      <c r="C135" s="266"/>
      <c r="D135" s="266"/>
      <c r="E135" s="273"/>
      <c r="F135" s="266"/>
      <c r="G135" s="266"/>
      <c r="H135" s="273"/>
      <c r="I135" s="266"/>
      <c r="J135" s="266"/>
      <c r="K135" s="273"/>
      <c r="L135" s="268">
        <f aca="true" t="shared" si="12" ref="L135:L140">(D135+F135+I135)*B135</f>
        <v>0</v>
      </c>
      <c r="M135" s="268">
        <f aca="true" t="shared" si="13" ref="M135:M140">(D135+G135+J135)*B135</f>
        <v>0</v>
      </c>
      <c r="N135" s="142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</row>
    <row r="136" spans="1:28" ht="15">
      <c r="A136" s="136"/>
      <c r="B136" s="113">
        <v>0.1</v>
      </c>
      <c r="C136" s="266"/>
      <c r="D136" s="266"/>
      <c r="E136" s="273"/>
      <c r="F136" s="266"/>
      <c r="G136" s="266"/>
      <c r="H136" s="273"/>
      <c r="I136" s="266"/>
      <c r="J136" s="266"/>
      <c r="K136" s="273"/>
      <c r="L136" s="268">
        <f t="shared" si="12"/>
        <v>0</v>
      </c>
      <c r="M136" s="268">
        <f t="shared" si="13"/>
        <v>0</v>
      </c>
      <c r="N136" s="142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</row>
    <row r="137" spans="1:28" ht="15">
      <c r="A137" s="136"/>
      <c r="B137" s="113">
        <v>0.2</v>
      </c>
      <c r="C137" s="266"/>
      <c r="D137" s="266"/>
      <c r="E137" s="273"/>
      <c r="F137" s="266"/>
      <c r="G137" s="266"/>
      <c r="H137" s="273"/>
      <c r="I137" s="266"/>
      <c r="J137" s="266"/>
      <c r="K137" s="273"/>
      <c r="L137" s="268">
        <f t="shared" si="12"/>
        <v>0</v>
      </c>
      <c r="M137" s="268">
        <f t="shared" si="13"/>
        <v>0</v>
      </c>
      <c r="N137" s="142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</row>
    <row r="138" spans="1:28" ht="15">
      <c r="A138" s="136"/>
      <c r="B138" s="113">
        <v>0.5</v>
      </c>
      <c r="C138" s="266"/>
      <c r="D138" s="266"/>
      <c r="E138" s="273"/>
      <c r="F138" s="266"/>
      <c r="G138" s="266"/>
      <c r="H138" s="273"/>
      <c r="I138" s="266"/>
      <c r="J138" s="266"/>
      <c r="K138" s="273"/>
      <c r="L138" s="268">
        <f t="shared" si="12"/>
        <v>0</v>
      </c>
      <c r="M138" s="268">
        <f t="shared" si="13"/>
        <v>0</v>
      </c>
      <c r="N138" s="142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</row>
    <row r="139" spans="1:28" ht="15">
      <c r="A139" s="136"/>
      <c r="B139" s="113">
        <v>1</v>
      </c>
      <c r="C139" s="266"/>
      <c r="D139" s="266"/>
      <c r="E139" s="273"/>
      <c r="F139" s="266"/>
      <c r="G139" s="266"/>
      <c r="H139" s="273"/>
      <c r="I139" s="266"/>
      <c r="J139" s="266"/>
      <c r="K139" s="273"/>
      <c r="L139" s="268">
        <f t="shared" si="12"/>
        <v>0</v>
      </c>
      <c r="M139" s="268">
        <f t="shared" si="13"/>
        <v>0</v>
      </c>
      <c r="N139" s="142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</row>
    <row r="140" spans="1:28" ht="15">
      <c r="A140" s="136"/>
      <c r="B140" s="257"/>
      <c r="C140" s="266"/>
      <c r="D140" s="266"/>
      <c r="E140" s="273"/>
      <c r="F140" s="266"/>
      <c r="G140" s="266"/>
      <c r="H140" s="273"/>
      <c r="I140" s="266"/>
      <c r="J140" s="266"/>
      <c r="K140" s="273"/>
      <c r="L140" s="268">
        <f t="shared" si="12"/>
        <v>0</v>
      </c>
      <c r="M140" s="268">
        <f t="shared" si="13"/>
        <v>0</v>
      </c>
      <c r="N140" s="142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</row>
    <row r="141" spans="1:28" s="30" customFormat="1" ht="15">
      <c r="A141" s="136"/>
      <c r="B141" s="7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142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</row>
    <row r="142" spans="1:30" ht="15">
      <c r="A142" s="136"/>
      <c r="B142" s="44" t="s">
        <v>697</v>
      </c>
      <c r="C142" s="269">
        <f>SUM(C135:C140)</f>
        <v>0</v>
      </c>
      <c r="D142" s="269">
        <f>SUM(D135:D140,F135:F140,I135:I140)</f>
        <v>0</v>
      </c>
      <c r="E142" s="278"/>
      <c r="F142" s="269">
        <f>SUM(D135:D140,G135:G140,J135:J140)</f>
        <v>0</v>
      </c>
      <c r="G142" s="117"/>
      <c r="H142" s="278"/>
      <c r="I142" s="278"/>
      <c r="J142" s="273"/>
      <c r="K142" s="273"/>
      <c r="L142" s="273"/>
      <c r="M142" s="273"/>
      <c r="N142" s="142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32"/>
      <c r="AD142" s="32"/>
    </row>
    <row r="143" spans="1:30" ht="15">
      <c r="A143" s="136"/>
      <c r="B143" s="44" t="s">
        <v>371</v>
      </c>
      <c r="C143" s="353" t="str">
        <f>IF(C142&gt;C131*1.025,"No",IF(C142&lt;C131*0.975,"No","Yes"))</f>
        <v>Yes</v>
      </c>
      <c r="D143" s="353" t="str">
        <f>IF(D142&gt;C131*1.025,"No",IF(D142&lt;C131*0.975,"No","Yes"))</f>
        <v>Yes</v>
      </c>
      <c r="E143" s="278"/>
      <c r="F143" s="353" t="str">
        <f>IF(F142&gt;C131*1.025,"No",IF(F142&lt;C131*0.975,"No","Yes"))</f>
        <v>Yes</v>
      </c>
      <c r="G143" s="117"/>
      <c r="H143" s="278"/>
      <c r="I143" s="278"/>
      <c r="J143" s="273"/>
      <c r="K143" s="273"/>
      <c r="L143" s="273"/>
      <c r="M143" s="273"/>
      <c r="N143" s="142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32"/>
      <c r="AD143" s="32"/>
    </row>
    <row r="144" spans="1:28" s="29" customFormat="1" ht="15">
      <c r="A144" s="136"/>
      <c r="B144" s="47"/>
      <c r="C144" s="273"/>
      <c r="D144" s="273"/>
      <c r="E144" s="273"/>
      <c r="F144" s="273"/>
      <c r="G144" s="273"/>
      <c r="H144" s="273"/>
      <c r="I144" s="273"/>
      <c r="J144" s="279"/>
      <c r="K144" s="279"/>
      <c r="L144" s="279"/>
      <c r="M144" s="279"/>
      <c r="N144" s="142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</row>
    <row r="145" spans="1:28" ht="15">
      <c r="A145" s="136"/>
      <c r="B145" s="46" t="s">
        <v>649</v>
      </c>
      <c r="C145" s="270">
        <f>SUM(L135:L140)</f>
        <v>0</v>
      </c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142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</row>
    <row r="146" spans="1:28" ht="15">
      <c r="A146" s="136"/>
      <c r="B146" s="46" t="s">
        <v>541</v>
      </c>
      <c r="C146" s="270">
        <f>SUM(M135:M140)</f>
        <v>0</v>
      </c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142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</row>
    <row r="147" spans="1:28" s="31" customFormat="1" ht="15.75">
      <c r="A147" s="127"/>
      <c r="B147" s="59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154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</row>
    <row r="148" spans="1:28" ht="15.75">
      <c r="A148" s="17" t="s">
        <v>367</v>
      </c>
      <c r="B148" s="6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142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</row>
    <row r="149" spans="1:28" ht="15.75">
      <c r="A149" s="17"/>
      <c r="B149" s="6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142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</row>
    <row r="150" spans="1:28" ht="15.75">
      <c r="A150" s="17"/>
      <c r="B150" s="26" t="s">
        <v>359</v>
      </c>
      <c r="C150" s="119">
        <f>Data!F115</f>
        <v>0</v>
      </c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142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</row>
    <row r="151" spans="1:28" ht="15">
      <c r="A151" s="136"/>
      <c r="B151" s="26" t="s">
        <v>360</v>
      </c>
      <c r="C151" s="118"/>
      <c r="D151" s="249"/>
      <c r="E151" s="249"/>
      <c r="F151" s="249"/>
      <c r="G151" s="249"/>
      <c r="H151" s="249"/>
      <c r="I151" s="249"/>
      <c r="J151" s="273"/>
      <c r="K151" s="273"/>
      <c r="L151" s="273"/>
      <c r="M151" s="273"/>
      <c r="N151" s="142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</row>
    <row r="152" spans="1:28" ht="15">
      <c r="A152" s="136"/>
      <c r="B152" s="6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81"/>
      <c r="N152" s="142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</row>
    <row r="153" spans="1:28" ht="27" customHeight="1">
      <c r="A153" s="136"/>
      <c r="B153" s="771" t="s">
        <v>693</v>
      </c>
      <c r="C153" s="776" t="s">
        <v>385</v>
      </c>
      <c r="D153" s="776" t="s">
        <v>372</v>
      </c>
      <c r="E153" s="276"/>
      <c r="F153" s="778" t="s">
        <v>373</v>
      </c>
      <c r="G153" s="779"/>
      <c r="H153" s="276"/>
      <c r="I153" s="780" t="s">
        <v>638</v>
      </c>
      <c r="J153" s="781"/>
      <c r="K153" s="277"/>
      <c r="L153" s="776" t="s">
        <v>378</v>
      </c>
      <c r="M153" s="776" t="s">
        <v>379</v>
      </c>
      <c r="N153" s="142"/>
      <c r="O153" s="144"/>
      <c r="P153" s="148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</row>
    <row r="154" spans="1:28" ht="27" customHeight="1">
      <c r="A154" s="136"/>
      <c r="B154" s="772"/>
      <c r="C154" s="777"/>
      <c r="D154" s="777"/>
      <c r="E154" s="276"/>
      <c r="F154" s="289" t="s">
        <v>374</v>
      </c>
      <c r="G154" s="289" t="s">
        <v>375</v>
      </c>
      <c r="H154" s="276"/>
      <c r="I154" s="289" t="s">
        <v>376</v>
      </c>
      <c r="J154" s="289" t="s">
        <v>377</v>
      </c>
      <c r="K154" s="277"/>
      <c r="L154" s="777"/>
      <c r="M154" s="777"/>
      <c r="N154" s="142"/>
      <c r="O154" s="144"/>
      <c r="P154" s="148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</row>
    <row r="155" spans="1:28" ht="15">
      <c r="A155" s="136"/>
      <c r="B155" s="113">
        <v>0</v>
      </c>
      <c r="C155" s="266"/>
      <c r="D155" s="266"/>
      <c r="E155" s="273"/>
      <c r="F155" s="266"/>
      <c r="G155" s="266"/>
      <c r="H155" s="273"/>
      <c r="I155" s="266"/>
      <c r="J155" s="266"/>
      <c r="K155" s="273"/>
      <c r="L155" s="268">
        <f aca="true" t="shared" si="14" ref="L155:L160">(D155+F155+I155)*B155</f>
        <v>0</v>
      </c>
      <c r="M155" s="268">
        <f aca="true" t="shared" si="15" ref="M155:M160">(D155+G155+J155)*B155</f>
        <v>0</v>
      </c>
      <c r="N155" s="142"/>
      <c r="O155" s="144"/>
      <c r="P155" s="148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</row>
    <row r="156" spans="1:28" ht="15">
      <c r="A156" s="136"/>
      <c r="B156" s="113">
        <v>0.1</v>
      </c>
      <c r="C156" s="266"/>
      <c r="D156" s="266"/>
      <c r="E156" s="273"/>
      <c r="F156" s="266"/>
      <c r="G156" s="266"/>
      <c r="H156" s="273"/>
      <c r="I156" s="266"/>
      <c r="J156" s="266"/>
      <c r="K156" s="273"/>
      <c r="L156" s="268">
        <f t="shared" si="14"/>
        <v>0</v>
      </c>
      <c r="M156" s="268">
        <f t="shared" si="15"/>
        <v>0</v>
      </c>
      <c r="N156" s="142"/>
      <c r="O156" s="144"/>
      <c r="P156" s="148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</row>
    <row r="157" spans="1:28" ht="15">
      <c r="A157" s="136"/>
      <c r="B157" s="113">
        <v>0.2</v>
      </c>
      <c r="C157" s="266"/>
      <c r="D157" s="266"/>
      <c r="E157" s="273"/>
      <c r="F157" s="266"/>
      <c r="G157" s="266"/>
      <c r="H157" s="273"/>
      <c r="I157" s="266"/>
      <c r="J157" s="266"/>
      <c r="K157" s="273"/>
      <c r="L157" s="268">
        <f t="shared" si="14"/>
        <v>0</v>
      </c>
      <c r="M157" s="268">
        <f t="shared" si="15"/>
        <v>0</v>
      </c>
      <c r="N157" s="142"/>
      <c r="O157" s="144"/>
      <c r="P157" s="148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</row>
    <row r="158" spans="1:28" ht="15">
      <c r="A158" s="136"/>
      <c r="B158" s="113">
        <v>0.5</v>
      </c>
      <c r="C158" s="266"/>
      <c r="D158" s="266"/>
      <c r="E158" s="273"/>
      <c r="F158" s="266"/>
      <c r="G158" s="266"/>
      <c r="H158" s="273"/>
      <c r="I158" s="266"/>
      <c r="J158" s="266"/>
      <c r="K158" s="273"/>
      <c r="L158" s="268">
        <f t="shared" si="14"/>
        <v>0</v>
      </c>
      <c r="M158" s="268">
        <f t="shared" si="15"/>
        <v>0</v>
      </c>
      <c r="N158" s="142"/>
      <c r="O158" s="144"/>
      <c r="P158" s="148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</row>
    <row r="159" spans="1:28" ht="15">
      <c r="A159" s="136"/>
      <c r="B159" s="113">
        <v>1</v>
      </c>
      <c r="C159" s="266"/>
      <c r="D159" s="266"/>
      <c r="E159" s="273"/>
      <c r="F159" s="266"/>
      <c r="G159" s="266"/>
      <c r="H159" s="273"/>
      <c r="I159" s="266"/>
      <c r="J159" s="266"/>
      <c r="K159" s="273"/>
      <c r="L159" s="268">
        <f t="shared" si="14"/>
        <v>0</v>
      </c>
      <c r="M159" s="268">
        <f t="shared" si="15"/>
        <v>0</v>
      </c>
      <c r="N159" s="142"/>
      <c r="O159" s="144"/>
      <c r="P159" s="148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</row>
    <row r="160" spans="1:28" ht="15">
      <c r="A160" s="136"/>
      <c r="B160" s="257"/>
      <c r="C160" s="266"/>
      <c r="D160" s="266"/>
      <c r="E160" s="273"/>
      <c r="F160" s="266"/>
      <c r="G160" s="266"/>
      <c r="H160" s="273"/>
      <c r="I160" s="266"/>
      <c r="J160" s="266"/>
      <c r="K160" s="273"/>
      <c r="L160" s="268">
        <f t="shared" si="14"/>
        <v>0</v>
      </c>
      <c r="M160" s="268">
        <f t="shared" si="15"/>
        <v>0</v>
      </c>
      <c r="N160" s="142"/>
      <c r="O160" s="144"/>
      <c r="P160" s="148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</row>
    <row r="161" spans="1:28" s="30" customFormat="1" ht="15">
      <c r="A161" s="136"/>
      <c r="B161" s="7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142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</row>
    <row r="162" spans="1:30" ht="15">
      <c r="A162" s="136"/>
      <c r="B162" s="44" t="s">
        <v>697</v>
      </c>
      <c r="C162" s="269">
        <f>SUM(C155:C160)</f>
        <v>0</v>
      </c>
      <c r="D162" s="269">
        <f>SUM(D155:D160,F155:F160,I155:I160)</f>
        <v>0</v>
      </c>
      <c r="E162" s="278"/>
      <c r="F162" s="269">
        <f>SUM(D155:D160,G155:G160,J155:J160)</f>
        <v>0</v>
      </c>
      <c r="G162" s="117"/>
      <c r="H162" s="278"/>
      <c r="I162" s="278"/>
      <c r="J162" s="273"/>
      <c r="K162" s="273"/>
      <c r="L162" s="273"/>
      <c r="M162" s="273"/>
      <c r="N162" s="142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32"/>
      <c r="AD162" s="32"/>
    </row>
    <row r="163" spans="1:30" ht="15">
      <c r="A163" s="136"/>
      <c r="B163" s="44" t="s">
        <v>371</v>
      </c>
      <c r="C163" s="353" t="str">
        <f>IF(C162&gt;C151*1.025,"No",IF(C162&lt;C151*0.975,"No","Yes"))</f>
        <v>Yes</v>
      </c>
      <c r="D163" s="353" t="str">
        <f>IF(D162&gt;C151*1.025,"No",IF(D162&lt;C151*0.975,"No","Yes"))</f>
        <v>Yes</v>
      </c>
      <c r="E163" s="278"/>
      <c r="F163" s="353" t="str">
        <f>IF(F162&gt;C151*1.025,"No",IF(F162&lt;C151*0.975,"No","Yes"))</f>
        <v>Yes</v>
      </c>
      <c r="G163" s="117"/>
      <c r="H163" s="278"/>
      <c r="I163" s="278"/>
      <c r="J163" s="273"/>
      <c r="K163" s="273"/>
      <c r="L163" s="273"/>
      <c r="M163" s="273"/>
      <c r="N163" s="142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32"/>
      <c r="AD163" s="32"/>
    </row>
    <row r="164" spans="1:28" s="29" customFormat="1" ht="15">
      <c r="A164" s="136"/>
      <c r="B164" s="47"/>
      <c r="C164" s="273"/>
      <c r="D164" s="273"/>
      <c r="E164" s="273"/>
      <c r="F164" s="273"/>
      <c r="G164" s="273"/>
      <c r="H164" s="273"/>
      <c r="I164" s="273"/>
      <c r="J164" s="279"/>
      <c r="K164" s="279"/>
      <c r="L164" s="279"/>
      <c r="M164" s="279"/>
      <c r="N164" s="142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</row>
    <row r="165" spans="1:28" ht="15">
      <c r="A165" s="136"/>
      <c r="B165" s="46" t="s">
        <v>650</v>
      </c>
      <c r="C165" s="270">
        <f>SUM(L155:L160)</f>
        <v>0</v>
      </c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142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</row>
    <row r="166" spans="1:28" ht="15">
      <c r="A166" s="136"/>
      <c r="B166" s="46" t="s">
        <v>542</v>
      </c>
      <c r="C166" s="270">
        <f>SUM(M155:M160)</f>
        <v>0</v>
      </c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142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</row>
    <row r="167" spans="1:28" s="31" customFormat="1" ht="15.75">
      <c r="A167" s="127"/>
      <c r="B167" s="59"/>
      <c r="C167" s="280"/>
      <c r="D167" s="280"/>
      <c r="E167" s="280"/>
      <c r="F167" s="280"/>
      <c r="G167" s="280"/>
      <c r="H167" s="280"/>
      <c r="I167" s="280"/>
      <c r="J167" s="280"/>
      <c r="K167" s="280"/>
      <c r="L167" s="280"/>
      <c r="M167" s="280"/>
      <c r="N167" s="154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</row>
    <row r="168" spans="1:28" s="31" customFormat="1" ht="15.75">
      <c r="A168" s="134" t="s">
        <v>484</v>
      </c>
      <c r="B168" s="6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  <c r="N168" s="10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</row>
    <row r="169" spans="1:28" s="31" customFormat="1" ht="15.75">
      <c r="A169" s="17"/>
      <c r="B169" s="6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10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</row>
    <row r="170" spans="1:28" s="31" customFormat="1" ht="15">
      <c r="A170" s="136"/>
      <c r="B170" s="188" t="s">
        <v>787</v>
      </c>
      <c r="C170" s="20">
        <f>Data!F176</f>
        <v>0</v>
      </c>
      <c r="D170" s="249"/>
      <c r="E170" s="249"/>
      <c r="F170" s="249"/>
      <c r="G170" s="249"/>
      <c r="H170" s="249"/>
      <c r="I170" s="249"/>
      <c r="J170" s="273"/>
      <c r="K170" s="273"/>
      <c r="L170" s="273"/>
      <c r="M170" s="273"/>
      <c r="N170" s="10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</row>
    <row r="171" spans="1:28" s="31" customFormat="1" ht="15">
      <c r="A171" s="136"/>
      <c r="B171" s="227" t="s">
        <v>380</v>
      </c>
      <c r="C171" s="20">
        <f>Data!F184</f>
        <v>0</v>
      </c>
      <c r="D171" s="249"/>
      <c r="E171" s="249"/>
      <c r="F171" s="249"/>
      <c r="G171" s="249"/>
      <c r="H171" s="249"/>
      <c r="I171" s="249"/>
      <c r="J171" s="273"/>
      <c r="K171" s="273"/>
      <c r="L171" s="273"/>
      <c r="M171" s="273"/>
      <c r="N171" s="142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</row>
    <row r="172" spans="1:28" s="31" customFormat="1" ht="15.75">
      <c r="A172" s="136"/>
      <c r="B172" s="15"/>
      <c r="C172" s="249"/>
      <c r="D172" s="249"/>
      <c r="E172" s="249"/>
      <c r="F172" s="14"/>
      <c r="G172" s="14"/>
      <c r="H172" s="249"/>
      <c r="I172" s="14"/>
      <c r="J172" s="14"/>
      <c r="K172" s="273"/>
      <c r="L172" s="273"/>
      <c r="M172" s="274"/>
      <c r="N172" s="142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</row>
    <row r="173" spans="1:28" s="31" customFormat="1" ht="15">
      <c r="A173" s="136"/>
      <c r="B173" s="771" t="s">
        <v>693</v>
      </c>
      <c r="C173" s="773" t="s">
        <v>784</v>
      </c>
      <c r="D173" s="384" t="s">
        <v>384</v>
      </c>
      <c r="E173" s="276"/>
      <c r="F173" s="384" t="s">
        <v>386</v>
      </c>
      <c r="G173" s="385" t="s">
        <v>384</v>
      </c>
      <c r="H173" s="276"/>
      <c r="I173" s="47"/>
      <c r="J173" s="47"/>
      <c r="K173" s="277"/>
      <c r="L173" s="773" t="s">
        <v>387</v>
      </c>
      <c r="M173" s="773" t="s">
        <v>388</v>
      </c>
      <c r="N173" s="150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</row>
    <row r="174" spans="1:28" s="31" customFormat="1" ht="32.25" customHeight="1">
      <c r="A174" s="136"/>
      <c r="B174" s="772"/>
      <c r="C174" s="774"/>
      <c r="D174" s="52" t="s">
        <v>601</v>
      </c>
      <c r="E174" s="276"/>
      <c r="F174" s="363" t="s">
        <v>717</v>
      </c>
      <c r="G174" s="363" t="s">
        <v>717</v>
      </c>
      <c r="H174" s="276"/>
      <c r="I174" s="47"/>
      <c r="J174" s="47"/>
      <c r="K174" s="277"/>
      <c r="L174" s="774"/>
      <c r="M174" s="774"/>
      <c r="N174" s="150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</row>
    <row r="175" spans="1:28" s="31" customFormat="1" ht="15">
      <c r="A175" s="136"/>
      <c r="B175" s="113">
        <v>0</v>
      </c>
      <c r="C175" s="266"/>
      <c r="D175" s="266"/>
      <c r="E175" s="273"/>
      <c r="F175" s="266"/>
      <c r="G175" s="266"/>
      <c r="H175" s="273"/>
      <c r="I175" s="47"/>
      <c r="J175" s="47"/>
      <c r="K175" s="273"/>
      <c r="L175" s="268">
        <f aca="true" t="shared" si="16" ref="L175:L180">F175*B175</f>
        <v>0</v>
      </c>
      <c r="M175" s="268">
        <f aca="true" t="shared" si="17" ref="M175:M180">G175*B175</f>
        <v>0</v>
      </c>
      <c r="N175" s="142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</row>
    <row r="176" spans="1:28" s="31" customFormat="1" ht="15">
      <c r="A176" s="136"/>
      <c r="B176" s="113">
        <v>0.1</v>
      </c>
      <c r="C176" s="266"/>
      <c r="D176" s="266"/>
      <c r="E176" s="273"/>
      <c r="F176" s="266"/>
      <c r="G176" s="266"/>
      <c r="H176" s="273"/>
      <c r="I176" s="47"/>
      <c r="J176" s="47"/>
      <c r="K176" s="273"/>
      <c r="L176" s="268">
        <f t="shared" si="16"/>
        <v>0</v>
      </c>
      <c r="M176" s="268">
        <f t="shared" si="17"/>
        <v>0</v>
      </c>
      <c r="N176" s="142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</row>
    <row r="177" spans="1:28" s="31" customFormat="1" ht="15">
      <c r="A177" s="136"/>
      <c r="B177" s="113">
        <v>0.2</v>
      </c>
      <c r="C177" s="266"/>
      <c r="D177" s="266"/>
      <c r="E177" s="273"/>
      <c r="F177" s="266"/>
      <c r="G177" s="266"/>
      <c r="H177" s="273"/>
      <c r="I177" s="47"/>
      <c r="J177" s="47"/>
      <c r="K177" s="273"/>
      <c r="L177" s="268">
        <f t="shared" si="16"/>
        <v>0</v>
      </c>
      <c r="M177" s="268">
        <f t="shared" si="17"/>
        <v>0</v>
      </c>
      <c r="N177" s="142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</row>
    <row r="178" spans="1:28" s="31" customFormat="1" ht="15">
      <c r="A178" s="136"/>
      <c r="B178" s="113">
        <v>0.5</v>
      </c>
      <c r="C178" s="266"/>
      <c r="D178" s="266"/>
      <c r="E178" s="273"/>
      <c r="F178" s="266"/>
      <c r="G178" s="266"/>
      <c r="H178" s="273"/>
      <c r="I178" s="47"/>
      <c r="J178" s="47"/>
      <c r="K178" s="273"/>
      <c r="L178" s="268">
        <f t="shared" si="16"/>
        <v>0</v>
      </c>
      <c r="M178" s="268">
        <f t="shared" si="17"/>
        <v>0</v>
      </c>
      <c r="N178" s="142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</row>
    <row r="179" spans="1:28" s="31" customFormat="1" ht="15">
      <c r="A179" s="136"/>
      <c r="B179" s="113">
        <v>1</v>
      </c>
      <c r="C179" s="266"/>
      <c r="D179" s="266"/>
      <c r="E179" s="273"/>
      <c r="F179" s="266"/>
      <c r="G179" s="266"/>
      <c r="H179" s="273"/>
      <c r="I179" s="47"/>
      <c r="J179" s="47"/>
      <c r="K179" s="273"/>
      <c r="L179" s="268">
        <f t="shared" si="16"/>
        <v>0</v>
      </c>
      <c r="M179" s="268">
        <f t="shared" si="17"/>
        <v>0</v>
      </c>
      <c r="N179" s="142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</row>
    <row r="180" spans="1:28" s="31" customFormat="1" ht="15">
      <c r="A180" s="136"/>
      <c r="B180" s="257"/>
      <c r="C180" s="266"/>
      <c r="D180" s="266"/>
      <c r="E180" s="273"/>
      <c r="F180" s="266"/>
      <c r="G180" s="266"/>
      <c r="H180" s="273"/>
      <c r="I180" s="47"/>
      <c r="J180" s="47"/>
      <c r="K180" s="273"/>
      <c r="L180" s="268">
        <f t="shared" si="16"/>
        <v>0</v>
      </c>
      <c r="M180" s="268">
        <f t="shared" si="17"/>
        <v>0</v>
      </c>
      <c r="N180" s="142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</row>
    <row r="181" spans="1:28" s="31" customFormat="1" ht="15">
      <c r="A181" s="136"/>
      <c r="B181" s="7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142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</row>
    <row r="182" spans="1:28" s="31" customFormat="1" ht="15">
      <c r="A182" s="136"/>
      <c r="B182" s="44" t="s">
        <v>697</v>
      </c>
      <c r="C182" s="269">
        <f>SUM(C175:C180)</f>
        <v>0</v>
      </c>
      <c r="D182" s="269">
        <f>SUM(D175:D180)</f>
        <v>0</v>
      </c>
      <c r="E182" s="278"/>
      <c r="F182" s="47"/>
      <c r="G182" s="47"/>
      <c r="H182" s="278"/>
      <c r="I182" s="278"/>
      <c r="J182" s="273"/>
      <c r="K182" s="273"/>
      <c r="L182" s="273"/>
      <c r="M182" s="273"/>
      <c r="N182" s="142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</row>
    <row r="183" spans="1:28" s="31" customFormat="1" ht="15">
      <c r="A183" s="136"/>
      <c r="B183" s="44" t="s">
        <v>371</v>
      </c>
      <c r="C183" s="353" t="str">
        <f>IF(C182&gt;C170*1.025,"No",IF(C182&lt;C170*0.975,"No","Yes"))</f>
        <v>Yes</v>
      </c>
      <c r="D183" s="353" t="str">
        <f>IF(D182&gt;C171*1.025,"No",IF(D182&lt;C171*0.975,"No","Yes"))</f>
        <v>Yes</v>
      </c>
      <c r="E183" s="278"/>
      <c r="F183" s="47"/>
      <c r="G183" s="47"/>
      <c r="H183" s="278"/>
      <c r="I183" s="278"/>
      <c r="J183" s="273"/>
      <c r="K183" s="273"/>
      <c r="L183" s="273"/>
      <c r="M183" s="273"/>
      <c r="N183" s="142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</row>
    <row r="184" spans="1:28" s="31" customFormat="1" ht="15">
      <c r="A184" s="136"/>
      <c r="B184" s="47"/>
      <c r="C184" s="273"/>
      <c r="D184" s="273"/>
      <c r="E184" s="273"/>
      <c r="F184" s="273"/>
      <c r="G184" s="273"/>
      <c r="H184" s="273"/>
      <c r="I184" s="273"/>
      <c r="J184" s="279"/>
      <c r="K184" s="279"/>
      <c r="L184" s="279"/>
      <c r="M184" s="279"/>
      <c r="N184" s="142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</row>
    <row r="185" spans="1:28" s="31" customFormat="1" ht="15">
      <c r="A185" s="136"/>
      <c r="B185" s="46" t="s">
        <v>474</v>
      </c>
      <c r="C185" s="270">
        <f>SUM(L175:L180)</f>
        <v>0</v>
      </c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142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</row>
    <row r="186" spans="1:28" s="31" customFormat="1" ht="15">
      <c r="A186" s="136"/>
      <c r="B186" s="46" t="s">
        <v>473</v>
      </c>
      <c r="C186" s="270">
        <f>SUM(M175:M180)</f>
        <v>0</v>
      </c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142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</row>
    <row r="187" spans="1:28" s="31" customFormat="1" ht="15.75">
      <c r="A187" s="127"/>
      <c r="B187" s="59"/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  <c r="M187" s="280"/>
      <c r="N187" s="154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</row>
    <row r="188" spans="1:28" ht="15.75">
      <c r="A188" s="17" t="s">
        <v>556</v>
      </c>
      <c r="B188" s="6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142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</row>
    <row r="189" spans="1:28" ht="15.75">
      <c r="A189" s="17"/>
      <c r="B189" s="6"/>
      <c r="C189" s="273"/>
      <c r="D189" s="273"/>
      <c r="E189" s="273"/>
      <c r="F189" s="273"/>
      <c r="G189" s="273"/>
      <c r="H189" s="273"/>
      <c r="I189" s="273"/>
      <c r="J189" s="273"/>
      <c r="K189" s="273"/>
      <c r="L189" s="273"/>
      <c r="M189" s="273"/>
      <c r="N189" s="142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</row>
    <row r="190" spans="1:14" ht="15">
      <c r="A190" s="136"/>
      <c r="B190" s="26" t="s">
        <v>232</v>
      </c>
      <c r="C190" s="119">
        <f>Data!F43</f>
        <v>0</v>
      </c>
      <c r="D190" s="249"/>
      <c r="E190" s="249"/>
      <c r="F190" s="249"/>
      <c r="G190" s="249"/>
      <c r="H190" s="249"/>
      <c r="I190" s="249"/>
      <c r="J190" s="273"/>
      <c r="K190" s="273"/>
      <c r="L190" s="273"/>
      <c r="M190" s="273"/>
      <c r="N190" s="10"/>
    </row>
    <row r="191" spans="1:28" ht="15">
      <c r="A191" s="136"/>
      <c r="B191" s="26" t="s">
        <v>234</v>
      </c>
      <c r="C191" s="119">
        <f>Data!F134</f>
        <v>0</v>
      </c>
      <c r="D191" s="249"/>
      <c r="E191" s="249"/>
      <c r="F191" s="249"/>
      <c r="G191" s="249"/>
      <c r="H191" s="249"/>
      <c r="I191" s="249"/>
      <c r="J191" s="273"/>
      <c r="K191" s="273"/>
      <c r="L191" s="273"/>
      <c r="M191" s="273"/>
      <c r="N191" s="142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</row>
    <row r="192" spans="1:28" ht="15">
      <c r="A192" s="136"/>
      <c r="B192" s="26" t="s">
        <v>233</v>
      </c>
      <c r="C192" s="118"/>
      <c r="D192" s="249"/>
      <c r="E192" s="249"/>
      <c r="F192" s="249"/>
      <c r="G192" s="249"/>
      <c r="H192" s="249"/>
      <c r="I192" s="249"/>
      <c r="J192" s="273"/>
      <c r="K192" s="273"/>
      <c r="L192" s="273"/>
      <c r="M192" s="273"/>
      <c r="N192" s="142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</row>
    <row r="193" spans="1:28" ht="15">
      <c r="A193" s="136"/>
      <c r="B193" s="26" t="s">
        <v>696</v>
      </c>
      <c r="C193" s="268">
        <f>C190+C192</f>
        <v>0</v>
      </c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142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</row>
    <row r="194" spans="1:28" ht="15">
      <c r="A194" s="136"/>
      <c r="B194" s="6"/>
      <c r="C194" s="273"/>
      <c r="D194" s="273"/>
      <c r="E194" s="273"/>
      <c r="F194" s="273"/>
      <c r="G194" s="273"/>
      <c r="H194" s="273"/>
      <c r="I194" s="273"/>
      <c r="J194" s="273"/>
      <c r="K194" s="273"/>
      <c r="L194" s="273"/>
      <c r="M194" s="281"/>
      <c r="N194" s="142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</row>
    <row r="195" spans="1:28" ht="15">
      <c r="A195" s="136"/>
      <c r="B195" s="771" t="s">
        <v>693</v>
      </c>
      <c r="C195" s="776" t="s">
        <v>385</v>
      </c>
      <c r="D195" s="776" t="s">
        <v>372</v>
      </c>
      <c r="E195" s="276"/>
      <c r="F195" s="778" t="s">
        <v>373</v>
      </c>
      <c r="G195" s="779"/>
      <c r="H195" s="276"/>
      <c r="I195" s="780" t="s">
        <v>638</v>
      </c>
      <c r="J195" s="781"/>
      <c r="K195" s="277"/>
      <c r="L195" s="776" t="s">
        <v>378</v>
      </c>
      <c r="M195" s="776" t="s">
        <v>379</v>
      </c>
      <c r="N195" s="142"/>
      <c r="O195" s="144"/>
      <c r="P195" s="148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</row>
    <row r="196" spans="1:28" ht="15">
      <c r="A196" s="136"/>
      <c r="B196" s="772"/>
      <c r="C196" s="777"/>
      <c r="D196" s="777"/>
      <c r="E196" s="276"/>
      <c r="F196" s="289" t="s">
        <v>374</v>
      </c>
      <c r="G196" s="289" t="s">
        <v>375</v>
      </c>
      <c r="H196" s="276"/>
      <c r="I196" s="289" t="s">
        <v>376</v>
      </c>
      <c r="J196" s="289" t="s">
        <v>377</v>
      </c>
      <c r="K196" s="277"/>
      <c r="L196" s="777"/>
      <c r="M196" s="777"/>
      <c r="N196" s="142"/>
      <c r="O196" s="144"/>
      <c r="P196" s="148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</row>
    <row r="197" spans="1:28" ht="15">
      <c r="A197" s="136"/>
      <c r="B197" s="115">
        <v>0</v>
      </c>
      <c r="C197" s="265"/>
      <c r="D197" s="265"/>
      <c r="E197" s="282"/>
      <c r="F197" s="265"/>
      <c r="G197" s="267"/>
      <c r="H197" s="283"/>
      <c r="I197" s="265"/>
      <c r="J197" s="267"/>
      <c r="K197" s="277"/>
      <c r="L197" s="265"/>
      <c r="M197" s="268">
        <f aca="true" t="shared" si="18" ref="M197:M202">(D197+G197+J197)*B197</f>
        <v>0</v>
      </c>
      <c r="N197" s="142"/>
      <c r="O197" s="144"/>
      <c r="P197" s="148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</row>
    <row r="198" spans="1:28" ht="15">
      <c r="A198" s="136"/>
      <c r="B198" s="115">
        <v>0.1</v>
      </c>
      <c r="C198" s="265"/>
      <c r="D198" s="265"/>
      <c r="E198" s="282"/>
      <c r="F198" s="265"/>
      <c r="G198" s="267"/>
      <c r="H198" s="283"/>
      <c r="I198" s="265"/>
      <c r="J198" s="267"/>
      <c r="K198" s="277"/>
      <c r="L198" s="265"/>
      <c r="M198" s="268">
        <f t="shared" si="18"/>
        <v>0</v>
      </c>
      <c r="N198" s="142"/>
      <c r="O198" s="144"/>
      <c r="P198" s="148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</row>
    <row r="199" spans="1:28" ht="15">
      <c r="A199" s="136"/>
      <c r="B199" s="115">
        <v>0.2</v>
      </c>
      <c r="C199" s="265"/>
      <c r="D199" s="265"/>
      <c r="E199" s="282"/>
      <c r="F199" s="265"/>
      <c r="G199" s="267"/>
      <c r="H199" s="283"/>
      <c r="I199" s="265"/>
      <c r="J199" s="267"/>
      <c r="K199" s="277"/>
      <c r="L199" s="265"/>
      <c r="M199" s="268">
        <f t="shared" si="18"/>
        <v>0</v>
      </c>
      <c r="N199" s="142"/>
      <c r="O199" s="144"/>
      <c r="P199" s="148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</row>
    <row r="200" spans="1:28" ht="15">
      <c r="A200" s="136"/>
      <c r="B200" s="114">
        <v>0.5</v>
      </c>
      <c r="C200" s="266"/>
      <c r="D200" s="266"/>
      <c r="E200" s="273"/>
      <c r="F200" s="266"/>
      <c r="G200" s="266"/>
      <c r="H200" s="273"/>
      <c r="I200" s="266"/>
      <c r="J200" s="266"/>
      <c r="K200" s="273"/>
      <c r="L200" s="268">
        <f>(D200+F200+I200)*B200</f>
        <v>0</v>
      </c>
      <c r="M200" s="268">
        <f t="shared" si="18"/>
        <v>0</v>
      </c>
      <c r="N200" s="142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</row>
    <row r="201" spans="1:28" ht="15">
      <c r="A201" s="136"/>
      <c r="B201" s="114">
        <v>1</v>
      </c>
      <c r="C201" s="266"/>
      <c r="D201" s="266"/>
      <c r="E201" s="273"/>
      <c r="F201" s="266"/>
      <c r="G201" s="266"/>
      <c r="H201" s="273"/>
      <c r="I201" s="266"/>
      <c r="J201" s="266"/>
      <c r="K201" s="273"/>
      <c r="L201" s="268">
        <f>(D201+F201+I201)*B201</f>
        <v>0</v>
      </c>
      <c r="M201" s="268">
        <f t="shared" si="18"/>
        <v>0</v>
      </c>
      <c r="N201" s="142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</row>
    <row r="202" spans="1:28" ht="15">
      <c r="A202" s="136"/>
      <c r="B202" s="257"/>
      <c r="C202" s="266"/>
      <c r="D202" s="266"/>
      <c r="E202" s="273"/>
      <c r="F202" s="266"/>
      <c r="G202" s="266"/>
      <c r="H202" s="273"/>
      <c r="I202" s="266"/>
      <c r="J202" s="266"/>
      <c r="K202" s="273"/>
      <c r="L202" s="268">
        <f>(D202+F202+I202)*B202</f>
        <v>0</v>
      </c>
      <c r="M202" s="268">
        <f t="shared" si="18"/>
        <v>0</v>
      </c>
      <c r="N202" s="142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</row>
    <row r="203" spans="1:28" s="30" customFormat="1" ht="15">
      <c r="A203" s="136"/>
      <c r="B203" s="7"/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  <c r="M203" s="273"/>
      <c r="N203" s="142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</row>
    <row r="204" spans="1:30" ht="15">
      <c r="A204" s="136"/>
      <c r="B204" s="44" t="s">
        <v>697</v>
      </c>
      <c r="C204" s="269">
        <f>SUM(C200:C202)</f>
        <v>0</v>
      </c>
      <c r="D204" s="269">
        <f>SUM(D197:D202,F197:F202,I197:I202)</f>
        <v>0</v>
      </c>
      <c r="E204" s="278"/>
      <c r="F204" s="269">
        <f>SUM(D197:D202,G197:G202,J197:J202)</f>
        <v>0</v>
      </c>
      <c r="G204" s="278"/>
      <c r="H204" s="278"/>
      <c r="I204" s="278"/>
      <c r="J204" s="273"/>
      <c r="K204" s="273"/>
      <c r="L204" s="273"/>
      <c r="M204" s="273"/>
      <c r="N204" s="142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32"/>
      <c r="AD204" s="32"/>
    </row>
    <row r="205" spans="1:30" ht="15">
      <c r="A205" s="136"/>
      <c r="B205" s="44" t="s">
        <v>371</v>
      </c>
      <c r="C205" s="353" t="str">
        <f>IF(C204&gt;C193*1.025,"No",IF(C204&lt;C193*0.975,"No","Yes"))</f>
        <v>Yes</v>
      </c>
      <c r="D205" s="353" t="str">
        <f>IF(D204&gt;C193*1.025,"No",IF(D204&lt;C193*0.975,"No","Yes"))</f>
        <v>Yes</v>
      </c>
      <c r="E205" s="278"/>
      <c r="F205" s="353" t="str">
        <f>IF(F204&gt;C193*1.025,"No",IF(F204&lt;C193*0.975,"No","Yes"))</f>
        <v>Yes</v>
      </c>
      <c r="G205" s="278"/>
      <c r="H205" s="278"/>
      <c r="I205" s="278"/>
      <c r="J205" s="273"/>
      <c r="K205" s="273"/>
      <c r="L205" s="273"/>
      <c r="M205" s="273"/>
      <c r="N205" s="142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32"/>
      <c r="AD205" s="32"/>
    </row>
    <row r="206" spans="1:28" s="29" customFormat="1" ht="15">
      <c r="A206" s="136"/>
      <c r="B206" s="47"/>
      <c r="C206" s="273"/>
      <c r="D206" s="273"/>
      <c r="E206" s="273"/>
      <c r="F206" s="273"/>
      <c r="G206" s="273"/>
      <c r="H206" s="273"/>
      <c r="I206" s="273"/>
      <c r="J206" s="279"/>
      <c r="K206" s="279"/>
      <c r="L206" s="279"/>
      <c r="M206" s="279"/>
      <c r="N206" s="142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</row>
    <row r="207" spans="1:28" ht="15">
      <c r="A207" s="136"/>
      <c r="B207" s="46" t="s">
        <v>651</v>
      </c>
      <c r="C207" s="270">
        <f>SUM(L200:L202)</f>
        <v>0</v>
      </c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142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</row>
    <row r="208" spans="1:28" ht="15">
      <c r="A208" s="136"/>
      <c r="B208" s="46" t="s">
        <v>543</v>
      </c>
      <c r="C208" s="270">
        <f>SUM(M197:M202)</f>
        <v>0</v>
      </c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142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</row>
    <row r="209" spans="1:28" s="31" customFormat="1" ht="15.75">
      <c r="A209" s="127"/>
      <c r="B209" s="59"/>
      <c r="C209" s="280"/>
      <c r="D209" s="280"/>
      <c r="E209" s="280"/>
      <c r="F209" s="280"/>
      <c r="G209" s="280"/>
      <c r="H209" s="280"/>
      <c r="I209" s="280"/>
      <c r="J209" s="280"/>
      <c r="K209" s="280"/>
      <c r="L209" s="280"/>
      <c r="M209" s="280"/>
      <c r="N209" s="154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</row>
    <row r="210" spans="1:28" ht="15.75">
      <c r="A210" s="17" t="s">
        <v>361</v>
      </c>
      <c r="B210" s="6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142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</row>
    <row r="211" spans="1:28" ht="15.75">
      <c r="A211" s="17"/>
      <c r="B211" s="6"/>
      <c r="C211" s="273"/>
      <c r="D211" s="273"/>
      <c r="E211" s="273"/>
      <c r="F211" s="273"/>
      <c r="G211" s="273"/>
      <c r="H211" s="273"/>
      <c r="I211" s="273"/>
      <c r="J211" s="273"/>
      <c r="K211" s="273"/>
      <c r="L211" s="273"/>
      <c r="M211" s="273"/>
      <c r="N211" s="142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</row>
    <row r="212" spans="1:28" ht="15.75">
      <c r="A212" s="17"/>
      <c r="B212" s="26" t="s">
        <v>362</v>
      </c>
      <c r="C212" s="119">
        <f>Data!F117</f>
        <v>0</v>
      </c>
      <c r="D212" s="273"/>
      <c r="E212" s="273"/>
      <c r="F212" s="273"/>
      <c r="G212" s="273"/>
      <c r="H212" s="273"/>
      <c r="I212" s="273"/>
      <c r="J212" s="273"/>
      <c r="K212" s="273"/>
      <c r="L212" s="273"/>
      <c r="M212" s="273"/>
      <c r="N212" s="142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</row>
    <row r="213" spans="1:28" ht="15">
      <c r="A213" s="136"/>
      <c r="B213" s="26" t="s">
        <v>363</v>
      </c>
      <c r="C213" s="118"/>
      <c r="D213" s="249"/>
      <c r="E213" s="249"/>
      <c r="F213" s="249"/>
      <c r="G213" s="249"/>
      <c r="H213" s="249"/>
      <c r="I213" s="249"/>
      <c r="J213" s="273"/>
      <c r="K213" s="273"/>
      <c r="L213" s="273"/>
      <c r="M213" s="273"/>
      <c r="N213" s="142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</row>
    <row r="214" spans="1:28" ht="15">
      <c r="A214" s="136"/>
      <c r="B214" s="6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81"/>
      <c r="N214" s="142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</row>
    <row r="215" spans="1:28" ht="15">
      <c r="A215" s="136"/>
      <c r="B215" s="771" t="s">
        <v>693</v>
      </c>
      <c r="C215" s="776" t="s">
        <v>385</v>
      </c>
      <c r="D215" s="776" t="s">
        <v>372</v>
      </c>
      <c r="E215" s="276"/>
      <c r="F215" s="778" t="s">
        <v>373</v>
      </c>
      <c r="G215" s="779"/>
      <c r="H215" s="276"/>
      <c r="I215" s="780" t="s">
        <v>638</v>
      </c>
      <c r="J215" s="781"/>
      <c r="K215" s="277"/>
      <c r="L215" s="776" t="s">
        <v>378</v>
      </c>
      <c r="M215" s="776" t="s">
        <v>379</v>
      </c>
      <c r="N215" s="142"/>
      <c r="O215" s="144"/>
      <c r="P215" s="148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</row>
    <row r="216" spans="1:28" ht="15">
      <c r="A216" s="136"/>
      <c r="B216" s="772"/>
      <c r="C216" s="777"/>
      <c r="D216" s="777"/>
      <c r="E216" s="276"/>
      <c r="F216" s="289" t="s">
        <v>374</v>
      </c>
      <c r="G216" s="289" t="s">
        <v>375</v>
      </c>
      <c r="H216" s="276"/>
      <c r="I216" s="289" t="s">
        <v>376</v>
      </c>
      <c r="J216" s="289" t="s">
        <v>377</v>
      </c>
      <c r="K216" s="277"/>
      <c r="L216" s="777"/>
      <c r="M216" s="777"/>
      <c r="N216" s="142"/>
      <c r="O216" s="144"/>
      <c r="P216" s="148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</row>
    <row r="217" spans="1:28" ht="15">
      <c r="A217" s="136"/>
      <c r="B217" s="115">
        <v>0</v>
      </c>
      <c r="C217" s="265"/>
      <c r="D217" s="265"/>
      <c r="E217" s="282"/>
      <c r="F217" s="265"/>
      <c r="G217" s="267"/>
      <c r="H217" s="283"/>
      <c r="I217" s="265"/>
      <c r="J217" s="267"/>
      <c r="K217" s="277"/>
      <c r="L217" s="265"/>
      <c r="M217" s="268">
        <f aca="true" t="shared" si="19" ref="M217:M222">(D217+G217+J217)*B217</f>
        <v>0</v>
      </c>
      <c r="N217" s="142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</row>
    <row r="218" spans="1:28" ht="15">
      <c r="A218" s="136"/>
      <c r="B218" s="115">
        <v>0.1</v>
      </c>
      <c r="C218" s="265"/>
      <c r="D218" s="265"/>
      <c r="E218" s="282"/>
      <c r="F218" s="265"/>
      <c r="G218" s="267"/>
      <c r="H218" s="283"/>
      <c r="I218" s="265"/>
      <c r="J218" s="267"/>
      <c r="K218" s="277"/>
      <c r="L218" s="265"/>
      <c r="M218" s="268">
        <f t="shared" si="19"/>
        <v>0</v>
      </c>
      <c r="N218" s="142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</row>
    <row r="219" spans="1:28" ht="15">
      <c r="A219" s="136"/>
      <c r="B219" s="115">
        <v>0.2</v>
      </c>
      <c r="C219" s="265"/>
      <c r="D219" s="265"/>
      <c r="E219" s="282"/>
      <c r="F219" s="265"/>
      <c r="G219" s="267"/>
      <c r="H219" s="283"/>
      <c r="I219" s="265"/>
      <c r="J219" s="267"/>
      <c r="K219" s="277"/>
      <c r="L219" s="265"/>
      <c r="M219" s="268">
        <f t="shared" si="19"/>
        <v>0</v>
      </c>
      <c r="N219" s="142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</row>
    <row r="220" spans="1:28" ht="15">
      <c r="A220" s="136"/>
      <c r="B220" s="114">
        <v>0.5</v>
      </c>
      <c r="C220" s="266"/>
      <c r="D220" s="266"/>
      <c r="E220" s="273"/>
      <c r="F220" s="266"/>
      <c r="G220" s="266"/>
      <c r="H220" s="273"/>
      <c r="I220" s="266"/>
      <c r="J220" s="266"/>
      <c r="K220" s="273"/>
      <c r="L220" s="268">
        <f>(D220+F220+I220)*B220</f>
        <v>0</v>
      </c>
      <c r="M220" s="268">
        <f t="shared" si="19"/>
        <v>0</v>
      </c>
      <c r="N220" s="142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</row>
    <row r="221" spans="1:28" ht="15">
      <c r="A221" s="136"/>
      <c r="B221" s="114">
        <v>1</v>
      </c>
      <c r="C221" s="266"/>
      <c r="D221" s="266"/>
      <c r="E221" s="273"/>
      <c r="F221" s="266"/>
      <c r="G221" s="266"/>
      <c r="H221" s="273"/>
      <c r="I221" s="266"/>
      <c r="J221" s="266"/>
      <c r="K221" s="273"/>
      <c r="L221" s="268">
        <f>(D221+F221+I221)*B221</f>
        <v>0</v>
      </c>
      <c r="M221" s="268">
        <f t="shared" si="19"/>
        <v>0</v>
      </c>
      <c r="N221" s="142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</row>
    <row r="222" spans="1:28" ht="15">
      <c r="A222" s="136"/>
      <c r="B222" s="257"/>
      <c r="C222" s="266"/>
      <c r="D222" s="266"/>
      <c r="E222" s="273"/>
      <c r="F222" s="266"/>
      <c r="G222" s="266"/>
      <c r="H222" s="273"/>
      <c r="I222" s="266"/>
      <c r="J222" s="266"/>
      <c r="K222" s="273"/>
      <c r="L222" s="268">
        <f>(D222+F222+I222)*B222</f>
        <v>0</v>
      </c>
      <c r="M222" s="268">
        <f t="shared" si="19"/>
        <v>0</v>
      </c>
      <c r="N222" s="142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</row>
    <row r="223" spans="1:28" s="30" customFormat="1" ht="15">
      <c r="A223" s="136"/>
      <c r="B223" s="7"/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  <c r="N223" s="142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</row>
    <row r="224" spans="1:30" ht="15">
      <c r="A224" s="136"/>
      <c r="B224" s="44" t="s">
        <v>697</v>
      </c>
      <c r="C224" s="269">
        <f>SUM(C220:C222)</f>
        <v>0</v>
      </c>
      <c r="D224" s="269">
        <f>SUM(D217:D222,F217:F222,I217:I222)</f>
        <v>0</v>
      </c>
      <c r="E224" s="278"/>
      <c r="F224" s="269">
        <f>SUM(D217:D222,G217:G222,J217:J222)</f>
        <v>0</v>
      </c>
      <c r="G224" s="278"/>
      <c r="H224" s="278"/>
      <c r="I224" s="278"/>
      <c r="J224" s="273"/>
      <c r="K224" s="273"/>
      <c r="L224" s="273"/>
      <c r="M224" s="273"/>
      <c r="N224" s="142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32"/>
      <c r="AD224" s="32"/>
    </row>
    <row r="225" spans="1:30" ht="15">
      <c r="A225" s="136"/>
      <c r="B225" s="44" t="s">
        <v>371</v>
      </c>
      <c r="C225" s="353" t="str">
        <f>IF(C224&gt;C213*1.025,"No",IF(C224&lt;C213*0.975,"No","Yes"))</f>
        <v>Yes</v>
      </c>
      <c r="D225" s="353" t="str">
        <f>IF(D224&gt;C213*1.025,"No",IF(D224&lt;C213*0.975,"No","Yes"))</f>
        <v>Yes</v>
      </c>
      <c r="E225" s="278"/>
      <c r="F225" s="353" t="str">
        <f>IF(F224&gt;C213*1.025,"No",IF(F224&lt;C213*0.975,"No","Yes"))</f>
        <v>Yes</v>
      </c>
      <c r="G225" s="278"/>
      <c r="H225" s="278"/>
      <c r="I225" s="278"/>
      <c r="J225" s="273"/>
      <c r="K225" s="273"/>
      <c r="L225" s="273"/>
      <c r="M225" s="273"/>
      <c r="N225" s="142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32"/>
      <c r="AD225" s="32"/>
    </row>
    <row r="226" spans="1:28" s="29" customFormat="1" ht="15">
      <c r="A226" s="136"/>
      <c r="B226" s="47"/>
      <c r="C226" s="273"/>
      <c r="D226" s="273"/>
      <c r="E226" s="273"/>
      <c r="F226" s="273"/>
      <c r="G226" s="273"/>
      <c r="H226" s="273"/>
      <c r="I226" s="273"/>
      <c r="J226" s="279"/>
      <c r="K226" s="279"/>
      <c r="L226" s="279"/>
      <c r="M226" s="279"/>
      <c r="N226" s="142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</row>
    <row r="227" spans="1:28" ht="15">
      <c r="A227" s="136"/>
      <c r="B227" s="46" t="s">
        <v>652</v>
      </c>
      <c r="C227" s="270">
        <f>SUM(L220:L222)</f>
        <v>0</v>
      </c>
      <c r="D227" s="279"/>
      <c r="E227" s="279"/>
      <c r="F227" s="279"/>
      <c r="G227" s="279"/>
      <c r="H227" s="279"/>
      <c r="I227" s="279"/>
      <c r="J227" s="279"/>
      <c r="K227" s="279"/>
      <c r="L227" s="279"/>
      <c r="M227" s="279"/>
      <c r="N227" s="142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</row>
    <row r="228" spans="1:28" ht="15">
      <c r="A228" s="136"/>
      <c r="B228" s="46" t="s">
        <v>544</v>
      </c>
      <c r="C228" s="270">
        <f>SUM(M217:M222)</f>
        <v>0</v>
      </c>
      <c r="D228" s="279"/>
      <c r="E228" s="279"/>
      <c r="F228" s="279"/>
      <c r="G228" s="279"/>
      <c r="H228" s="279"/>
      <c r="I228" s="279"/>
      <c r="J228" s="279"/>
      <c r="K228" s="279"/>
      <c r="L228" s="279"/>
      <c r="M228" s="279"/>
      <c r="N228" s="142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</row>
    <row r="229" spans="1:14" ht="15.75">
      <c r="A229" s="137"/>
      <c r="B229" s="343"/>
      <c r="C229" s="344"/>
      <c r="D229" s="344"/>
      <c r="E229" s="344"/>
      <c r="F229" s="344"/>
      <c r="G229" s="344"/>
      <c r="H229" s="345"/>
      <c r="I229" s="345"/>
      <c r="J229" s="345"/>
      <c r="K229" s="346"/>
      <c r="L229" s="346"/>
      <c r="M229" s="347"/>
      <c r="N229" s="147"/>
    </row>
    <row r="230" spans="1:14" ht="15.75">
      <c r="A230" s="17" t="s">
        <v>163</v>
      </c>
      <c r="B230" s="6"/>
      <c r="C230" s="273"/>
      <c r="D230" s="273"/>
      <c r="E230" s="273"/>
      <c r="F230" s="273"/>
      <c r="G230" s="273"/>
      <c r="H230" s="273"/>
      <c r="I230" s="273"/>
      <c r="J230" s="273"/>
      <c r="K230" s="273"/>
      <c r="L230" s="273"/>
      <c r="M230" s="273"/>
      <c r="N230" s="142"/>
    </row>
    <row r="231" spans="1:28" ht="15.75">
      <c r="A231" s="17"/>
      <c r="B231" s="6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142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</row>
    <row r="232" spans="1:14" ht="15">
      <c r="A232" s="136"/>
      <c r="B232" s="26" t="s">
        <v>232</v>
      </c>
      <c r="C232" s="119">
        <f>Data!F44</f>
        <v>0</v>
      </c>
      <c r="D232" s="249"/>
      <c r="E232" s="249"/>
      <c r="F232" s="249"/>
      <c r="G232" s="249"/>
      <c r="H232" s="249"/>
      <c r="I232" s="249"/>
      <c r="J232" s="273"/>
      <c r="K232" s="273"/>
      <c r="L232" s="273"/>
      <c r="M232" s="273"/>
      <c r="N232" s="10"/>
    </row>
    <row r="233" spans="1:28" ht="15">
      <c r="A233" s="136"/>
      <c r="B233" s="26" t="s">
        <v>234</v>
      </c>
      <c r="C233" s="119">
        <f>Data!F135</f>
        <v>0</v>
      </c>
      <c r="D233" s="249"/>
      <c r="E233" s="249"/>
      <c r="F233" s="249"/>
      <c r="G233" s="249"/>
      <c r="H233" s="249"/>
      <c r="I233" s="249"/>
      <c r="J233" s="273"/>
      <c r="K233" s="273"/>
      <c r="L233" s="273"/>
      <c r="M233" s="273"/>
      <c r="N233" s="142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</row>
    <row r="234" spans="1:28" ht="15">
      <c r="A234" s="136"/>
      <c r="B234" s="26" t="s">
        <v>233</v>
      </c>
      <c r="C234" s="118"/>
      <c r="D234" s="249"/>
      <c r="E234" s="249"/>
      <c r="F234" s="249"/>
      <c r="G234" s="249"/>
      <c r="H234" s="249"/>
      <c r="I234" s="249"/>
      <c r="J234" s="273"/>
      <c r="K234" s="273"/>
      <c r="L234" s="273"/>
      <c r="M234" s="273"/>
      <c r="N234" s="142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</row>
    <row r="235" spans="1:28" ht="15">
      <c r="A235" s="136"/>
      <c r="B235" s="26" t="s">
        <v>696</v>
      </c>
      <c r="C235" s="268">
        <f>C232+C234</f>
        <v>0</v>
      </c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  <c r="N235" s="142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</row>
    <row r="236" spans="1:28" ht="15">
      <c r="A236" s="136"/>
      <c r="B236" s="6"/>
      <c r="C236" s="273"/>
      <c r="D236" s="273"/>
      <c r="E236" s="273"/>
      <c r="F236" s="273"/>
      <c r="G236" s="273"/>
      <c r="H236" s="273"/>
      <c r="I236" s="273"/>
      <c r="J236" s="273"/>
      <c r="K236" s="273"/>
      <c r="L236" s="273"/>
      <c r="M236" s="281"/>
      <c r="N236" s="142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</row>
    <row r="237" spans="1:28" ht="15">
      <c r="A237" s="136"/>
      <c r="B237" s="771" t="s">
        <v>693</v>
      </c>
      <c r="C237" s="776" t="s">
        <v>385</v>
      </c>
      <c r="D237" s="776" t="s">
        <v>372</v>
      </c>
      <c r="E237" s="276"/>
      <c r="F237" s="778" t="s">
        <v>373</v>
      </c>
      <c r="G237" s="779"/>
      <c r="H237" s="276"/>
      <c r="I237" s="780" t="s">
        <v>638</v>
      </c>
      <c r="J237" s="781"/>
      <c r="K237" s="277"/>
      <c r="L237" s="776" t="s">
        <v>378</v>
      </c>
      <c r="M237" s="776" t="s">
        <v>379</v>
      </c>
      <c r="N237" s="150"/>
      <c r="O237" s="151"/>
      <c r="P237" s="151"/>
      <c r="Q237" s="152"/>
      <c r="R237" s="152"/>
      <c r="S237" s="151"/>
      <c r="T237" s="151"/>
      <c r="U237" s="151"/>
      <c r="V237" s="151"/>
      <c r="W237" s="143"/>
      <c r="X237" s="143"/>
      <c r="Y237" s="143"/>
      <c r="Z237" s="143"/>
      <c r="AA237" s="143"/>
      <c r="AB237" s="143"/>
    </row>
    <row r="238" spans="1:28" ht="15">
      <c r="A238" s="136"/>
      <c r="B238" s="772"/>
      <c r="C238" s="777"/>
      <c r="D238" s="777"/>
      <c r="E238" s="276"/>
      <c r="F238" s="289" t="s">
        <v>374</v>
      </c>
      <c r="G238" s="289" t="s">
        <v>375</v>
      </c>
      <c r="H238" s="276"/>
      <c r="I238" s="289" t="s">
        <v>376</v>
      </c>
      <c r="J238" s="289" t="s">
        <v>377</v>
      </c>
      <c r="K238" s="277"/>
      <c r="L238" s="777"/>
      <c r="M238" s="777"/>
      <c r="N238" s="150"/>
      <c r="O238" s="151"/>
      <c r="P238" s="151"/>
      <c r="Q238" s="152"/>
      <c r="R238" s="152"/>
      <c r="S238" s="151"/>
      <c r="T238" s="151"/>
      <c r="U238" s="151"/>
      <c r="V238" s="151"/>
      <c r="W238" s="143"/>
      <c r="X238" s="143"/>
      <c r="Y238" s="143"/>
      <c r="Z238" s="143"/>
      <c r="AA238" s="143"/>
      <c r="AB238" s="143"/>
    </row>
    <row r="239" spans="1:28" ht="15">
      <c r="A239" s="136"/>
      <c r="B239" s="115">
        <v>0</v>
      </c>
      <c r="C239" s="265"/>
      <c r="D239" s="265"/>
      <c r="E239" s="282"/>
      <c r="F239" s="265"/>
      <c r="G239" s="267"/>
      <c r="H239" s="283"/>
      <c r="I239" s="265"/>
      <c r="J239" s="267"/>
      <c r="K239" s="277"/>
      <c r="L239" s="265"/>
      <c r="M239" s="268">
        <f aca="true" t="shared" si="20" ref="M239:M244">(D239+G239+J239)*B239</f>
        <v>0</v>
      </c>
      <c r="N239" s="142"/>
      <c r="O239" s="144"/>
      <c r="P239" s="148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</row>
    <row r="240" spans="1:28" ht="15">
      <c r="A240" s="136"/>
      <c r="B240" s="115">
        <v>0.1</v>
      </c>
      <c r="C240" s="265"/>
      <c r="D240" s="265"/>
      <c r="E240" s="282"/>
      <c r="F240" s="265"/>
      <c r="G240" s="267"/>
      <c r="H240" s="283"/>
      <c r="I240" s="265"/>
      <c r="J240" s="267"/>
      <c r="K240" s="277"/>
      <c r="L240" s="265"/>
      <c r="M240" s="268">
        <f t="shared" si="20"/>
        <v>0</v>
      </c>
      <c r="N240" s="142"/>
      <c r="O240" s="144"/>
      <c r="P240" s="148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</row>
    <row r="241" spans="1:28" ht="15">
      <c r="A241" s="136"/>
      <c r="B241" s="115">
        <v>0.2</v>
      </c>
      <c r="C241" s="265"/>
      <c r="D241" s="265"/>
      <c r="E241" s="282"/>
      <c r="F241" s="265"/>
      <c r="G241" s="267"/>
      <c r="H241" s="283"/>
      <c r="I241" s="265"/>
      <c r="J241" s="267"/>
      <c r="K241" s="277"/>
      <c r="L241" s="265"/>
      <c r="M241" s="268">
        <f t="shared" si="20"/>
        <v>0</v>
      </c>
      <c r="N241" s="142"/>
      <c r="O241" s="144"/>
      <c r="P241" s="148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</row>
    <row r="242" spans="1:28" ht="15">
      <c r="A242" s="136"/>
      <c r="B242" s="114">
        <v>0.5</v>
      </c>
      <c r="C242" s="266"/>
      <c r="D242" s="266"/>
      <c r="E242" s="273"/>
      <c r="F242" s="266"/>
      <c r="G242" s="266"/>
      <c r="H242" s="273"/>
      <c r="I242" s="266"/>
      <c r="J242" s="266"/>
      <c r="K242" s="273"/>
      <c r="L242" s="268">
        <f>(D242+F242+I242)*B242</f>
        <v>0</v>
      </c>
      <c r="M242" s="268">
        <f t="shared" si="20"/>
        <v>0</v>
      </c>
      <c r="N242" s="142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</row>
    <row r="243" spans="1:28" ht="15">
      <c r="A243" s="136"/>
      <c r="B243" s="114">
        <v>1</v>
      </c>
      <c r="C243" s="266"/>
      <c r="D243" s="266"/>
      <c r="E243" s="273"/>
      <c r="F243" s="266"/>
      <c r="G243" s="266"/>
      <c r="H243" s="273"/>
      <c r="I243" s="266"/>
      <c r="J243" s="266"/>
      <c r="K243" s="273"/>
      <c r="L243" s="268">
        <f>(D243+F243+I243)*B243</f>
        <v>0</v>
      </c>
      <c r="M243" s="268">
        <f t="shared" si="20"/>
        <v>0</v>
      </c>
      <c r="N243" s="142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</row>
    <row r="244" spans="1:28" ht="15">
      <c r="A244" s="136"/>
      <c r="B244" s="257"/>
      <c r="C244" s="266"/>
      <c r="D244" s="266"/>
      <c r="E244" s="273"/>
      <c r="F244" s="266"/>
      <c r="G244" s="266"/>
      <c r="H244" s="273"/>
      <c r="I244" s="266"/>
      <c r="J244" s="266"/>
      <c r="K244" s="273"/>
      <c r="L244" s="268">
        <f>(D244+F244+I244)*B244</f>
        <v>0</v>
      </c>
      <c r="M244" s="268">
        <f t="shared" si="20"/>
        <v>0</v>
      </c>
      <c r="N244" s="142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</row>
    <row r="245" spans="1:28" s="30" customFormat="1" ht="15">
      <c r="A245" s="136"/>
      <c r="B245" s="7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142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</row>
    <row r="246" spans="1:30" ht="15">
      <c r="A246" s="136"/>
      <c r="B246" s="44" t="s">
        <v>697</v>
      </c>
      <c r="C246" s="269">
        <f>SUM(C242:C244)</f>
        <v>0</v>
      </c>
      <c r="D246" s="269">
        <f>SUM(D239:D244,F239:F244,I239:I244)</f>
        <v>0</v>
      </c>
      <c r="E246" s="278"/>
      <c r="F246" s="269">
        <f>SUM(D239:D244,G239:G244,J239:J244)</f>
        <v>0</v>
      </c>
      <c r="G246" s="278"/>
      <c r="H246" s="278"/>
      <c r="I246" s="278"/>
      <c r="J246" s="273"/>
      <c r="K246" s="273"/>
      <c r="L246" s="273"/>
      <c r="M246" s="273"/>
      <c r="N246" s="142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32"/>
      <c r="AD246" s="32"/>
    </row>
    <row r="247" spans="1:30" ht="15">
      <c r="A247" s="136"/>
      <c r="B247" s="44" t="s">
        <v>371</v>
      </c>
      <c r="C247" s="353" t="str">
        <f>IF(C246&gt;C235*1.025,"No",IF(C246&lt;C235*0.975,"No","Yes"))</f>
        <v>Yes</v>
      </c>
      <c r="D247" s="353" t="str">
        <f>IF(D246&gt;C235*1.025,"No",IF(D246&lt;C235*0.975,"No","Yes"))</f>
        <v>Yes</v>
      </c>
      <c r="E247" s="278"/>
      <c r="F247" s="353" t="str">
        <f>IF(F246&gt;C235*1.025,"No",IF(F246&lt;C235*0.975,"No","Yes"))</f>
        <v>Yes</v>
      </c>
      <c r="G247" s="278"/>
      <c r="H247" s="278"/>
      <c r="I247" s="278"/>
      <c r="J247" s="273"/>
      <c r="K247" s="273"/>
      <c r="L247" s="273"/>
      <c r="M247" s="273"/>
      <c r="N247" s="142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32"/>
      <c r="AD247" s="32"/>
    </row>
    <row r="248" spans="1:28" s="29" customFormat="1" ht="15">
      <c r="A248" s="136"/>
      <c r="B248" s="47"/>
      <c r="C248" s="273"/>
      <c r="D248" s="273"/>
      <c r="E248" s="273"/>
      <c r="F248" s="273"/>
      <c r="G248" s="273"/>
      <c r="H248" s="273"/>
      <c r="I248" s="273"/>
      <c r="J248" s="279"/>
      <c r="K248" s="279"/>
      <c r="L248" s="279"/>
      <c r="M248" s="279"/>
      <c r="N248" s="142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</row>
    <row r="249" spans="1:28" ht="15">
      <c r="A249" s="136"/>
      <c r="B249" s="46" t="s">
        <v>651</v>
      </c>
      <c r="C249" s="270">
        <f>SUM(L242:L244)</f>
        <v>0</v>
      </c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142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</row>
    <row r="250" spans="1:28" ht="15">
      <c r="A250" s="136"/>
      <c r="B250" s="46" t="s">
        <v>543</v>
      </c>
      <c r="C250" s="270">
        <f>SUM(M239:M244)</f>
        <v>0</v>
      </c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142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</row>
    <row r="251" spans="1:28" s="31" customFormat="1" ht="15.75">
      <c r="A251" s="127"/>
      <c r="B251" s="59"/>
      <c r="C251" s="280"/>
      <c r="D251" s="280"/>
      <c r="E251" s="280"/>
      <c r="F251" s="280"/>
      <c r="G251" s="280"/>
      <c r="H251" s="280"/>
      <c r="I251" s="280"/>
      <c r="J251" s="280"/>
      <c r="K251" s="280"/>
      <c r="L251" s="280"/>
      <c r="M251" s="280"/>
      <c r="N251" s="154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</row>
    <row r="252" spans="1:28" ht="15.75">
      <c r="A252" s="17" t="s">
        <v>164</v>
      </c>
      <c r="B252" s="6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  <c r="N252" s="142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</row>
    <row r="253" spans="1:28" ht="15.75">
      <c r="A253" s="17"/>
      <c r="B253" s="6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  <c r="N253" s="142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</row>
    <row r="254" spans="1:28" ht="15.75">
      <c r="A254" s="17"/>
      <c r="B254" s="26" t="s">
        <v>362</v>
      </c>
      <c r="C254" s="119">
        <f>Data!F118</f>
        <v>0</v>
      </c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  <c r="N254" s="142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</row>
    <row r="255" spans="1:28" ht="15">
      <c r="A255" s="136"/>
      <c r="B255" s="26" t="s">
        <v>363</v>
      </c>
      <c r="C255" s="118"/>
      <c r="D255" s="249"/>
      <c r="E255" s="249"/>
      <c r="F255" s="249"/>
      <c r="G255" s="249"/>
      <c r="H255" s="249"/>
      <c r="I255" s="249"/>
      <c r="J255" s="273"/>
      <c r="K255" s="273"/>
      <c r="L255" s="273"/>
      <c r="M255" s="273"/>
      <c r="N255" s="142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</row>
    <row r="256" spans="1:28" ht="15">
      <c r="A256" s="136"/>
      <c r="B256" s="6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81"/>
      <c r="N256" s="142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</row>
    <row r="257" spans="1:28" ht="15">
      <c r="A257" s="136"/>
      <c r="B257" s="771" t="s">
        <v>693</v>
      </c>
      <c r="C257" s="776" t="s">
        <v>385</v>
      </c>
      <c r="D257" s="776" t="s">
        <v>372</v>
      </c>
      <c r="E257" s="276"/>
      <c r="F257" s="778" t="s">
        <v>373</v>
      </c>
      <c r="G257" s="779"/>
      <c r="H257" s="276"/>
      <c r="I257" s="780" t="s">
        <v>638</v>
      </c>
      <c r="J257" s="781"/>
      <c r="K257" s="277"/>
      <c r="L257" s="776" t="s">
        <v>378</v>
      </c>
      <c r="M257" s="776" t="s">
        <v>379</v>
      </c>
      <c r="N257" s="150"/>
      <c r="O257" s="151"/>
      <c r="P257" s="151"/>
      <c r="Q257" s="152"/>
      <c r="R257" s="152"/>
      <c r="S257" s="151"/>
      <c r="T257" s="151"/>
      <c r="U257" s="151"/>
      <c r="V257" s="151"/>
      <c r="W257" s="143"/>
      <c r="X257" s="143"/>
      <c r="Y257" s="143"/>
      <c r="Z257" s="143"/>
      <c r="AA257" s="143"/>
      <c r="AB257" s="143"/>
    </row>
    <row r="258" spans="1:28" ht="15">
      <c r="A258" s="136"/>
      <c r="B258" s="772"/>
      <c r="C258" s="777"/>
      <c r="D258" s="777"/>
      <c r="E258" s="276"/>
      <c r="F258" s="289" t="s">
        <v>374</v>
      </c>
      <c r="G258" s="289" t="s">
        <v>375</v>
      </c>
      <c r="H258" s="276"/>
      <c r="I258" s="289" t="s">
        <v>376</v>
      </c>
      <c r="J258" s="289" t="s">
        <v>377</v>
      </c>
      <c r="K258" s="277"/>
      <c r="L258" s="777"/>
      <c r="M258" s="777"/>
      <c r="N258" s="150"/>
      <c r="O258" s="151"/>
      <c r="P258" s="151"/>
      <c r="Q258" s="152"/>
      <c r="R258" s="152"/>
      <c r="S258" s="151"/>
      <c r="T258" s="151"/>
      <c r="U258" s="151"/>
      <c r="V258" s="151"/>
      <c r="W258" s="143"/>
      <c r="X258" s="143"/>
      <c r="Y258" s="143"/>
      <c r="Z258" s="143"/>
      <c r="AA258" s="143"/>
      <c r="AB258" s="143"/>
    </row>
    <row r="259" spans="1:28" ht="15">
      <c r="A259" s="136"/>
      <c r="B259" s="115">
        <v>0</v>
      </c>
      <c r="C259" s="265"/>
      <c r="D259" s="265"/>
      <c r="E259" s="282"/>
      <c r="F259" s="265"/>
      <c r="G259" s="267"/>
      <c r="H259" s="283"/>
      <c r="I259" s="265"/>
      <c r="J259" s="267"/>
      <c r="K259" s="277"/>
      <c r="L259" s="265"/>
      <c r="M259" s="268">
        <f aca="true" t="shared" si="21" ref="M259:M264">(D259+G259+J259)*B259</f>
        <v>0</v>
      </c>
      <c r="N259" s="142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</row>
    <row r="260" spans="1:28" ht="15">
      <c r="A260" s="136"/>
      <c r="B260" s="115">
        <v>0.1</v>
      </c>
      <c r="C260" s="265"/>
      <c r="D260" s="265"/>
      <c r="E260" s="282"/>
      <c r="F260" s="265"/>
      <c r="G260" s="267"/>
      <c r="H260" s="283"/>
      <c r="I260" s="265"/>
      <c r="J260" s="267"/>
      <c r="K260" s="277"/>
      <c r="L260" s="265"/>
      <c r="M260" s="268">
        <f t="shared" si="21"/>
        <v>0</v>
      </c>
      <c r="N260" s="142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</row>
    <row r="261" spans="1:28" ht="15">
      <c r="A261" s="136"/>
      <c r="B261" s="115">
        <v>0.2</v>
      </c>
      <c r="C261" s="265"/>
      <c r="D261" s="265"/>
      <c r="E261" s="282"/>
      <c r="F261" s="265"/>
      <c r="G261" s="267"/>
      <c r="H261" s="283"/>
      <c r="I261" s="265"/>
      <c r="J261" s="267"/>
      <c r="K261" s="277"/>
      <c r="L261" s="265"/>
      <c r="M261" s="268">
        <f t="shared" si="21"/>
        <v>0</v>
      </c>
      <c r="N261" s="142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</row>
    <row r="262" spans="1:28" s="30" customFormat="1" ht="15">
      <c r="A262" s="136"/>
      <c r="B262" s="114">
        <v>0.5</v>
      </c>
      <c r="C262" s="266"/>
      <c r="D262" s="266"/>
      <c r="E262" s="273"/>
      <c r="F262" s="266"/>
      <c r="G262" s="266"/>
      <c r="H262" s="273"/>
      <c r="I262" s="266"/>
      <c r="J262" s="266"/>
      <c r="K262" s="273"/>
      <c r="L262" s="268">
        <f>(D262+F262+I262)*B262</f>
        <v>0</v>
      </c>
      <c r="M262" s="268">
        <f t="shared" si="21"/>
        <v>0</v>
      </c>
      <c r="N262" s="142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</row>
    <row r="263" spans="1:30" ht="15">
      <c r="A263" s="136"/>
      <c r="B263" s="114">
        <v>1</v>
      </c>
      <c r="C263" s="266"/>
      <c r="D263" s="266"/>
      <c r="E263" s="273"/>
      <c r="F263" s="266"/>
      <c r="G263" s="266"/>
      <c r="H263" s="273"/>
      <c r="I263" s="266"/>
      <c r="J263" s="266"/>
      <c r="K263" s="273"/>
      <c r="L263" s="268">
        <f>(D263+F263+I263)*B263</f>
        <v>0</v>
      </c>
      <c r="M263" s="268">
        <f t="shared" si="21"/>
        <v>0</v>
      </c>
      <c r="N263" s="142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32"/>
      <c r="AD263" s="32"/>
    </row>
    <row r="264" spans="1:28" s="29" customFormat="1" ht="15">
      <c r="A264" s="136"/>
      <c r="B264" s="257"/>
      <c r="C264" s="266"/>
      <c r="D264" s="266"/>
      <c r="E264" s="273"/>
      <c r="F264" s="266"/>
      <c r="G264" s="266"/>
      <c r="H264" s="273"/>
      <c r="I264" s="266"/>
      <c r="J264" s="266"/>
      <c r="K264" s="273"/>
      <c r="L264" s="268">
        <f>(D264+F264+I264)*B264</f>
        <v>0</v>
      </c>
      <c r="M264" s="268">
        <f t="shared" si="21"/>
        <v>0</v>
      </c>
      <c r="N264" s="142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</row>
    <row r="265" spans="1:28" ht="15">
      <c r="A265" s="136"/>
      <c r="B265" s="7"/>
      <c r="C265" s="273"/>
      <c r="D265" s="273"/>
      <c r="E265" s="273"/>
      <c r="F265" s="273"/>
      <c r="G265" s="273"/>
      <c r="H265" s="273"/>
      <c r="I265" s="273"/>
      <c r="J265" s="273"/>
      <c r="K265" s="273"/>
      <c r="L265" s="273"/>
      <c r="M265" s="273"/>
      <c r="N265" s="142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</row>
    <row r="266" spans="1:28" ht="15">
      <c r="A266" s="136"/>
      <c r="B266" s="44" t="s">
        <v>697</v>
      </c>
      <c r="C266" s="269">
        <f>SUM(C262:C264)</f>
        <v>0</v>
      </c>
      <c r="D266" s="269">
        <f>SUM(D259:D264,F259:F264,I259:I264)</f>
        <v>0</v>
      </c>
      <c r="E266" s="278"/>
      <c r="F266" s="269">
        <f>SUM(D259:D264,G259:G264,J259:J264)</f>
        <v>0</v>
      </c>
      <c r="G266" s="278"/>
      <c r="H266" s="278"/>
      <c r="I266" s="278"/>
      <c r="J266" s="273"/>
      <c r="K266" s="273"/>
      <c r="L266" s="273"/>
      <c r="M266" s="273"/>
      <c r="N266" s="142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</row>
    <row r="267" spans="1:28" ht="15">
      <c r="A267" s="136"/>
      <c r="B267" s="44" t="s">
        <v>371</v>
      </c>
      <c r="C267" s="353" t="str">
        <f>IF(C266&gt;C255*1.025,"No",IF(C266&lt;C255*0.975,"No","Yes"))</f>
        <v>Yes</v>
      </c>
      <c r="D267" s="353" t="str">
        <f>IF(D266&gt;C255*1.025,"No",IF(D266&lt;C255*0.975,"No","Yes"))</f>
        <v>Yes</v>
      </c>
      <c r="E267" s="278"/>
      <c r="F267" s="353" t="str">
        <f>IF(F266&gt;C255*1.025,"No",IF(F266&lt;C255*0.975,"No","Yes"))</f>
        <v>Yes</v>
      </c>
      <c r="G267" s="278"/>
      <c r="H267" s="278"/>
      <c r="I267" s="278"/>
      <c r="J267" s="273"/>
      <c r="K267" s="273"/>
      <c r="L267" s="273"/>
      <c r="M267" s="273"/>
      <c r="N267" s="142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</row>
    <row r="268" spans="1:28" ht="15">
      <c r="A268" s="136"/>
      <c r="B268" s="47"/>
      <c r="C268" s="273"/>
      <c r="D268" s="273"/>
      <c r="E268" s="273"/>
      <c r="F268" s="273"/>
      <c r="G268" s="273"/>
      <c r="H268" s="273"/>
      <c r="I268" s="273"/>
      <c r="J268" s="279"/>
      <c r="K268" s="279"/>
      <c r="L268" s="279"/>
      <c r="M268" s="279"/>
      <c r="N268" s="142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</row>
    <row r="269" spans="1:28" ht="15">
      <c r="A269" s="136"/>
      <c r="B269" s="46" t="s">
        <v>652</v>
      </c>
      <c r="C269" s="270">
        <f>SUM(L262:L264)</f>
        <v>0</v>
      </c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142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</row>
    <row r="270" spans="1:28" ht="15">
      <c r="A270" s="136"/>
      <c r="B270" s="46" t="s">
        <v>544</v>
      </c>
      <c r="C270" s="270">
        <f>SUM(M259:M264)</f>
        <v>0</v>
      </c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142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</row>
    <row r="271" spans="1:28" ht="15">
      <c r="A271" s="137"/>
      <c r="B271" s="59"/>
      <c r="C271" s="280"/>
      <c r="D271" s="280"/>
      <c r="E271" s="280"/>
      <c r="F271" s="280"/>
      <c r="G271" s="280"/>
      <c r="H271" s="280"/>
      <c r="I271" s="280"/>
      <c r="J271" s="280"/>
      <c r="K271" s="280"/>
      <c r="L271" s="280"/>
      <c r="M271" s="280"/>
      <c r="N271" s="154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</row>
    <row r="272" spans="1:28" ht="15.75">
      <c r="A272" s="134" t="s">
        <v>155</v>
      </c>
      <c r="B272" s="6"/>
      <c r="C272" s="273"/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10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</row>
    <row r="273" spans="1:28" ht="15.75">
      <c r="A273" s="17"/>
      <c r="B273" s="6"/>
      <c r="C273" s="273"/>
      <c r="D273" s="273"/>
      <c r="E273" s="273"/>
      <c r="F273" s="273"/>
      <c r="G273" s="273"/>
      <c r="H273" s="273"/>
      <c r="I273" s="273"/>
      <c r="J273" s="273"/>
      <c r="K273" s="273"/>
      <c r="L273" s="273"/>
      <c r="M273" s="273"/>
      <c r="N273" s="10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</row>
    <row r="274" spans="1:28" ht="15">
      <c r="A274" s="136"/>
      <c r="B274" s="188" t="s">
        <v>787</v>
      </c>
      <c r="C274" s="20">
        <f>Data!F177</f>
        <v>0</v>
      </c>
      <c r="D274" s="249"/>
      <c r="E274" s="249"/>
      <c r="F274" s="249"/>
      <c r="G274" s="249"/>
      <c r="H274" s="249"/>
      <c r="I274" s="249"/>
      <c r="J274" s="273"/>
      <c r="K274" s="273"/>
      <c r="L274" s="273"/>
      <c r="M274" s="273"/>
      <c r="N274" s="10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</row>
    <row r="275" spans="1:28" ht="15">
      <c r="A275" s="136"/>
      <c r="B275" s="227" t="s">
        <v>380</v>
      </c>
      <c r="C275" s="20">
        <f>Data!F185</f>
        <v>0</v>
      </c>
      <c r="D275" s="249"/>
      <c r="E275" s="249"/>
      <c r="F275" s="249"/>
      <c r="G275" s="249"/>
      <c r="H275" s="249"/>
      <c r="I275" s="249"/>
      <c r="J275" s="273"/>
      <c r="K275" s="273"/>
      <c r="L275" s="273"/>
      <c r="M275" s="273"/>
      <c r="N275" s="142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</row>
    <row r="276" spans="1:28" ht="15.75">
      <c r="A276" s="136"/>
      <c r="B276" s="15"/>
      <c r="C276" s="249"/>
      <c r="D276" s="249"/>
      <c r="E276" s="249"/>
      <c r="F276" s="14"/>
      <c r="G276" s="14"/>
      <c r="H276" s="249"/>
      <c r="I276" s="14"/>
      <c r="J276" s="14"/>
      <c r="K276" s="273"/>
      <c r="L276" s="273"/>
      <c r="M276" s="274"/>
      <c r="N276" s="142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</row>
    <row r="277" spans="1:28" ht="15">
      <c r="A277" s="136"/>
      <c r="B277" s="771" t="s">
        <v>693</v>
      </c>
      <c r="C277" s="773" t="s">
        <v>784</v>
      </c>
      <c r="D277" s="384" t="s">
        <v>384</v>
      </c>
      <c r="E277" s="276"/>
      <c r="F277" s="384" t="s">
        <v>386</v>
      </c>
      <c r="G277" s="385" t="s">
        <v>384</v>
      </c>
      <c r="H277" s="276"/>
      <c r="I277" s="47"/>
      <c r="J277" s="47"/>
      <c r="K277" s="277"/>
      <c r="L277" s="773" t="s">
        <v>387</v>
      </c>
      <c r="M277" s="773" t="s">
        <v>388</v>
      </c>
      <c r="N277" s="150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</row>
    <row r="278" spans="1:28" ht="33" customHeight="1">
      <c r="A278" s="136"/>
      <c r="B278" s="772"/>
      <c r="C278" s="774"/>
      <c r="D278" s="52" t="s">
        <v>601</v>
      </c>
      <c r="E278" s="276"/>
      <c r="F278" s="363" t="s">
        <v>717</v>
      </c>
      <c r="G278" s="363" t="s">
        <v>717</v>
      </c>
      <c r="H278" s="276"/>
      <c r="I278" s="47"/>
      <c r="J278" s="47"/>
      <c r="K278" s="277"/>
      <c r="L278" s="774"/>
      <c r="M278" s="774"/>
      <c r="N278" s="150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</row>
    <row r="279" spans="1:28" ht="15">
      <c r="A279" s="136"/>
      <c r="B279" s="113">
        <v>0</v>
      </c>
      <c r="C279" s="266"/>
      <c r="D279" s="266"/>
      <c r="E279" s="273"/>
      <c r="F279" s="266"/>
      <c r="G279" s="266"/>
      <c r="H279" s="273"/>
      <c r="I279" s="47"/>
      <c r="J279" s="47"/>
      <c r="K279" s="273"/>
      <c r="L279" s="268">
        <f aca="true" t="shared" si="22" ref="L279:L284">F279*B279</f>
        <v>0</v>
      </c>
      <c r="M279" s="268">
        <f aca="true" t="shared" si="23" ref="M279:M284">G279*B279</f>
        <v>0</v>
      </c>
      <c r="N279" s="142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</row>
    <row r="280" spans="1:28" ht="15">
      <c r="A280" s="136"/>
      <c r="B280" s="113">
        <v>0.1</v>
      </c>
      <c r="C280" s="266"/>
      <c r="D280" s="266"/>
      <c r="E280" s="273"/>
      <c r="F280" s="266"/>
      <c r="G280" s="266"/>
      <c r="H280" s="273"/>
      <c r="I280" s="47"/>
      <c r="J280" s="47"/>
      <c r="K280" s="273"/>
      <c r="L280" s="268">
        <f t="shared" si="22"/>
        <v>0</v>
      </c>
      <c r="M280" s="268">
        <f t="shared" si="23"/>
        <v>0</v>
      </c>
      <c r="N280" s="142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</row>
    <row r="281" spans="1:28" ht="15">
      <c r="A281" s="136"/>
      <c r="B281" s="113">
        <v>0.2</v>
      </c>
      <c r="C281" s="266"/>
      <c r="D281" s="266"/>
      <c r="E281" s="273"/>
      <c r="F281" s="266"/>
      <c r="G281" s="266"/>
      <c r="H281" s="273"/>
      <c r="I281" s="47"/>
      <c r="J281" s="47"/>
      <c r="K281" s="273"/>
      <c r="L281" s="268">
        <f t="shared" si="22"/>
        <v>0</v>
      </c>
      <c r="M281" s="268">
        <f t="shared" si="23"/>
        <v>0</v>
      </c>
      <c r="N281" s="142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</row>
    <row r="282" spans="1:28" ht="15">
      <c r="A282" s="136"/>
      <c r="B282" s="113">
        <v>0.5</v>
      </c>
      <c r="C282" s="266"/>
      <c r="D282" s="266"/>
      <c r="E282" s="273"/>
      <c r="F282" s="266"/>
      <c r="G282" s="266"/>
      <c r="H282" s="273"/>
      <c r="I282" s="47"/>
      <c r="J282" s="47"/>
      <c r="K282" s="273"/>
      <c r="L282" s="268">
        <f t="shared" si="22"/>
        <v>0</v>
      </c>
      <c r="M282" s="268">
        <f t="shared" si="23"/>
        <v>0</v>
      </c>
      <c r="N282" s="142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</row>
    <row r="283" spans="1:28" ht="15">
      <c r="A283" s="136"/>
      <c r="B283" s="113">
        <v>1</v>
      </c>
      <c r="C283" s="266"/>
      <c r="D283" s="266"/>
      <c r="E283" s="273"/>
      <c r="F283" s="266"/>
      <c r="G283" s="266"/>
      <c r="H283" s="273"/>
      <c r="I283" s="47"/>
      <c r="J283" s="47"/>
      <c r="K283" s="273"/>
      <c r="L283" s="268">
        <f t="shared" si="22"/>
        <v>0</v>
      </c>
      <c r="M283" s="268">
        <f t="shared" si="23"/>
        <v>0</v>
      </c>
      <c r="N283" s="142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</row>
    <row r="284" spans="1:28" ht="15">
      <c r="A284" s="136"/>
      <c r="B284" s="257"/>
      <c r="C284" s="266"/>
      <c r="D284" s="266"/>
      <c r="E284" s="273"/>
      <c r="F284" s="266"/>
      <c r="G284" s="266"/>
      <c r="H284" s="273"/>
      <c r="I284" s="47"/>
      <c r="J284" s="47"/>
      <c r="K284" s="273"/>
      <c r="L284" s="268">
        <f t="shared" si="22"/>
        <v>0</v>
      </c>
      <c r="M284" s="268">
        <f t="shared" si="23"/>
        <v>0</v>
      </c>
      <c r="N284" s="142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</row>
    <row r="285" spans="1:28" ht="15">
      <c r="A285" s="136"/>
      <c r="B285" s="7"/>
      <c r="C285" s="273"/>
      <c r="D285" s="273"/>
      <c r="E285" s="273"/>
      <c r="F285" s="273"/>
      <c r="G285" s="273"/>
      <c r="H285" s="273"/>
      <c r="I285" s="273"/>
      <c r="J285" s="273"/>
      <c r="K285" s="273"/>
      <c r="L285" s="273"/>
      <c r="M285" s="273"/>
      <c r="N285" s="142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</row>
    <row r="286" spans="1:28" ht="15">
      <c r="A286" s="136"/>
      <c r="B286" s="44" t="s">
        <v>697</v>
      </c>
      <c r="C286" s="269">
        <f>SUM(C279:C284)</f>
        <v>0</v>
      </c>
      <c r="D286" s="269">
        <f>SUM(D279:D284)</f>
        <v>0</v>
      </c>
      <c r="E286" s="278"/>
      <c r="F286" s="47"/>
      <c r="G286" s="47"/>
      <c r="H286" s="278"/>
      <c r="I286" s="278"/>
      <c r="J286" s="273"/>
      <c r="K286" s="273"/>
      <c r="L286" s="273"/>
      <c r="M286" s="273"/>
      <c r="N286" s="142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</row>
    <row r="287" spans="1:28" ht="15">
      <c r="A287" s="136"/>
      <c r="B287" s="44" t="s">
        <v>371</v>
      </c>
      <c r="C287" s="353" t="str">
        <f>IF(C286&gt;C274*1.025,"No",IF(C286&lt;C274*0.975,"No","Yes"))</f>
        <v>Yes</v>
      </c>
      <c r="D287" s="353" t="str">
        <f>IF(D286&gt;C275*1.025,"No",IF(D286&lt;C275*0.975,"No","Yes"))</f>
        <v>Yes</v>
      </c>
      <c r="E287" s="278"/>
      <c r="F287" s="47"/>
      <c r="G287" s="47"/>
      <c r="H287" s="278"/>
      <c r="I287" s="278"/>
      <c r="J287" s="273"/>
      <c r="K287" s="273"/>
      <c r="L287" s="273"/>
      <c r="M287" s="273"/>
      <c r="N287" s="142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</row>
    <row r="288" spans="1:28" ht="15">
      <c r="A288" s="136"/>
      <c r="B288" s="47"/>
      <c r="C288" s="273"/>
      <c r="D288" s="273"/>
      <c r="E288" s="273"/>
      <c r="F288" s="273"/>
      <c r="G288" s="273"/>
      <c r="H288" s="273"/>
      <c r="I288" s="273"/>
      <c r="J288" s="279"/>
      <c r="K288" s="279"/>
      <c r="L288" s="279"/>
      <c r="M288" s="279"/>
      <c r="N288" s="142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</row>
    <row r="289" spans="1:28" ht="15">
      <c r="A289" s="136"/>
      <c r="B289" s="46" t="s">
        <v>474</v>
      </c>
      <c r="C289" s="270">
        <f>SUM(L279:L284)</f>
        <v>0</v>
      </c>
      <c r="D289" s="279"/>
      <c r="E289" s="279"/>
      <c r="F289" s="279"/>
      <c r="G289" s="279"/>
      <c r="H289" s="279"/>
      <c r="I289" s="279"/>
      <c r="J289" s="279"/>
      <c r="K289" s="279"/>
      <c r="L289" s="279"/>
      <c r="M289" s="279"/>
      <c r="N289" s="142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</row>
    <row r="290" spans="1:28" ht="15">
      <c r="A290" s="136"/>
      <c r="B290" s="46" t="s">
        <v>473</v>
      </c>
      <c r="C290" s="270">
        <f>SUM(M279:M284)</f>
        <v>0</v>
      </c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  <c r="N290" s="142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</row>
    <row r="291" spans="1:28" ht="15.75">
      <c r="A291" s="127"/>
      <c r="B291" s="59"/>
      <c r="C291" s="280"/>
      <c r="D291" s="280"/>
      <c r="E291" s="280"/>
      <c r="F291" s="280"/>
      <c r="G291" s="280"/>
      <c r="H291" s="280"/>
      <c r="I291" s="280"/>
      <c r="J291" s="280"/>
      <c r="K291" s="280"/>
      <c r="L291" s="280"/>
      <c r="M291" s="280"/>
      <c r="N291" s="154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</row>
    <row r="292" spans="1:28" ht="15.75">
      <c r="A292" s="17" t="s">
        <v>165</v>
      </c>
      <c r="B292" s="6"/>
      <c r="C292" s="273"/>
      <c r="D292" s="273"/>
      <c r="E292" s="273"/>
      <c r="F292" s="273"/>
      <c r="G292" s="273"/>
      <c r="H292" s="273"/>
      <c r="I292" s="273"/>
      <c r="J292" s="273"/>
      <c r="K292" s="273"/>
      <c r="L292" s="273"/>
      <c r="M292" s="273"/>
      <c r="N292" s="142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</row>
    <row r="293" spans="1:28" ht="15.75">
      <c r="A293" s="17"/>
      <c r="B293" s="6"/>
      <c r="C293" s="273"/>
      <c r="D293" s="273"/>
      <c r="E293" s="273"/>
      <c r="F293" s="273"/>
      <c r="G293" s="273"/>
      <c r="H293" s="273"/>
      <c r="I293" s="273"/>
      <c r="J293" s="273"/>
      <c r="K293" s="273"/>
      <c r="L293" s="273"/>
      <c r="M293" s="273"/>
      <c r="N293" s="142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</row>
    <row r="294" spans="1:14" ht="15">
      <c r="A294" s="136"/>
      <c r="B294" s="26"/>
      <c r="C294" s="119"/>
      <c r="D294" s="249"/>
      <c r="E294" s="249"/>
      <c r="F294" s="249"/>
      <c r="G294" s="249"/>
      <c r="H294" s="249"/>
      <c r="I294" s="249"/>
      <c r="J294" s="273"/>
      <c r="K294" s="273"/>
      <c r="L294" s="273"/>
      <c r="M294" s="273"/>
      <c r="N294" s="10"/>
    </row>
    <row r="295" spans="1:28" ht="15">
      <c r="A295" s="136"/>
      <c r="B295" s="26"/>
      <c r="C295" s="119"/>
      <c r="D295" s="249"/>
      <c r="E295" s="249"/>
      <c r="F295" s="249"/>
      <c r="G295" s="249"/>
      <c r="H295" s="249"/>
      <c r="I295" s="249"/>
      <c r="J295" s="273"/>
      <c r="K295" s="273"/>
      <c r="L295" s="273"/>
      <c r="M295" s="273"/>
      <c r="N295" s="142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</row>
    <row r="296" spans="1:28" ht="15">
      <c r="A296" s="136"/>
      <c r="B296" s="26"/>
      <c r="C296" s="119"/>
      <c r="D296" s="249"/>
      <c r="E296" s="249"/>
      <c r="F296" s="249"/>
      <c r="G296" s="249"/>
      <c r="H296" s="249"/>
      <c r="I296" s="249"/>
      <c r="J296" s="273"/>
      <c r="K296" s="273"/>
      <c r="L296" s="273"/>
      <c r="M296" s="273"/>
      <c r="N296" s="142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</row>
    <row r="297" spans="1:28" ht="15">
      <c r="A297" s="136"/>
      <c r="B297" s="26"/>
      <c r="C297" s="268"/>
      <c r="D297" s="273"/>
      <c r="E297" s="273"/>
      <c r="F297" s="273"/>
      <c r="G297" s="273"/>
      <c r="H297" s="273"/>
      <c r="I297" s="273"/>
      <c r="J297" s="273"/>
      <c r="K297" s="273"/>
      <c r="L297" s="273"/>
      <c r="M297" s="273"/>
      <c r="N297" s="142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</row>
    <row r="298" spans="1:28" ht="15">
      <c r="A298" s="136"/>
      <c r="B298" s="6"/>
      <c r="C298" s="273"/>
      <c r="D298" s="273"/>
      <c r="E298" s="273"/>
      <c r="F298" s="273"/>
      <c r="G298" s="273"/>
      <c r="H298" s="273"/>
      <c r="I298" s="273"/>
      <c r="J298" s="273"/>
      <c r="K298" s="273"/>
      <c r="L298" s="273"/>
      <c r="M298" s="281"/>
      <c r="N298" s="142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</row>
    <row r="299" spans="1:28" ht="15">
      <c r="A299" s="136"/>
      <c r="B299" s="771"/>
      <c r="C299" s="776"/>
      <c r="D299" s="776"/>
      <c r="E299" s="276"/>
      <c r="F299" s="778"/>
      <c r="G299" s="779"/>
      <c r="H299" s="276"/>
      <c r="I299" s="780"/>
      <c r="J299" s="781"/>
      <c r="K299" s="277"/>
      <c r="L299" s="776"/>
      <c r="M299" s="776"/>
      <c r="N299" s="150"/>
      <c r="O299" s="151"/>
      <c r="P299" s="151"/>
      <c r="Q299" s="152"/>
      <c r="R299" s="152"/>
      <c r="S299" s="151"/>
      <c r="T299" s="151"/>
      <c r="U299" s="151"/>
      <c r="V299" s="151"/>
      <c r="W299" s="143"/>
      <c r="X299" s="143"/>
      <c r="Y299" s="143"/>
      <c r="Z299" s="143"/>
      <c r="AA299" s="143"/>
      <c r="AB299" s="143"/>
    </row>
    <row r="300" spans="1:28" ht="15">
      <c r="A300" s="136"/>
      <c r="B300" s="772"/>
      <c r="C300" s="777"/>
      <c r="D300" s="777"/>
      <c r="E300" s="276"/>
      <c r="F300" s="289"/>
      <c r="G300" s="289"/>
      <c r="H300" s="276"/>
      <c r="I300" s="289"/>
      <c r="J300" s="289"/>
      <c r="K300" s="277"/>
      <c r="L300" s="777"/>
      <c r="M300" s="777"/>
      <c r="N300" s="150"/>
      <c r="O300" s="151"/>
      <c r="P300" s="151"/>
      <c r="Q300" s="152"/>
      <c r="R300" s="152"/>
      <c r="S300" s="151"/>
      <c r="T300" s="151"/>
      <c r="U300" s="151"/>
      <c r="V300" s="151"/>
      <c r="W300" s="143"/>
      <c r="X300" s="143"/>
      <c r="Y300" s="143"/>
      <c r="Z300" s="143"/>
      <c r="AA300" s="143"/>
      <c r="AB300" s="143"/>
    </row>
    <row r="301" spans="1:28" ht="15">
      <c r="A301" s="136"/>
      <c r="B301" s="115"/>
      <c r="C301" s="692"/>
      <c r="D301" s="692"/>
      <c r="E301" s="282"/>
      <c r="F301" s="692"/>
      <c r="G301" s="693"/>
      <c r="H301" s="283"/>
      <c r="I301" s="692"/>
      <c r="J301" s="693"/>
      <c r="K301" s="277"/>
      <c r="L301" s="692"/>
      <c r="M301" s="268"/>
      <c r="N301" s="142"/>
      <c r="O301" s="144"/>
      <c r="P301" s="148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</row>
    <row r="302" spans="1:28" ht="15">
      <c r="A302" s="136"/>
      <c r="B302" s="115"/>
      <c r="C302" s="692"/>
      <c r="D302" s="692"/>
      <c r="E302" s="282"/>
      <c r="F302" s="692"/>
      <c r="G302" s="693"/>
      <c r="H302" s="283"/>
      <c r="I302" s="692"/>
      <c r="J302" s="693"/>
      <c r="K302" s="277"/>
      <c r="L302" s="692"/>
      <c r="M302" s="268"/>
      <c r="N302" s="142"/>
      <c r="O302" s="144"/>
      <c r="P302" s="148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</row>
    <row r="303" spans="1:28" ht="15">
      <c r="A303" s="136"/>
      <c r="B303" s="115"/>
      <c r="C303" s="692"/>
      <c r="D303" s="692"/>
      <c r="E303" s="282"/>
      <c r="F303" s="692"/>
      <c r="G303" s="693"/>
      <c r="H303" s="283"/>
      <c r="I303" s="692"/>
      <c r="J303" s="693"/>
      <c r="K303" s="277"/>
      <c r="L303" s="692"/>
      <c r="M303" s="268"/>
      <c r="N303" s="142"/>
      <c r="O303" s="144"/>
      <c r="P303" s="148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</row>
    <row r="304" spans="1:28" ht="15">
      <c r="A304" s="136"/>
      <c r="B304" s="113"/>
      <c r="C304" s="268"/>
      <c r="D304" s="268"/>
      <c r="E304" s="273"/>
      <c r="F304" s="268"/>
      <c r="G304" s="268"/>
      <c r="H304" s="273"/>
      <c r="I304" s="268"/>
      <c r="J304" s="268"/>
      <c r="K304" s="273"/>
      <c r="L304" s="268"/>
      <c r="M304" s="268"/>
      <c r="N304" s="142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</row>
    <row r="305" spans="1:28" ht="15">
      <c r="A305" s="136"/>
      <c r="B305" s="113"/>
      <c r="C305" s="268"/>
      <c r="D305" s="268"/>
      <c r="E305" s="273"/>
      <c r="F305" s="268"/>
      <c r="G305" s="268"/>
      <c r="H305" s="273"/>
      <c r="I305" s="268"/>
      <c r="J305" s="268"/>
      <c r="K305" s="273"/>
      <c r="L305" s="268"/>
      <c r="M305" s="268"/>
      <c r="N305" s="142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</row>
    <row r="306" spans="1:28" ht="15">
      <c r="A306" s="136"/>
      <c r="B306" s="113"/>
      <c r="C306" s="268"/>
      <c r="D306" s="268"/>
      <c r="E306" s="273"/>
      <c r="F306" s="268"/>
      <c r="G306" s="268"/>
      <c r="H306" s="273"/>
      <c r="I306" s="268"/>
      <c r="J306" s="268"/>
      <c r="K306" s="273"/>
      <c r="L306" s="268"/>
      <c r="M306" s="268"/>
      <c r="N306" s="142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</row>
    <row r="307" spans="1:28" s="30" customFormat="1" ht="15">
      <c r="A307" s="136"/>
      <c r="B307" s="7"/>
      <c r="C307" s="27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  <c r="N307" s="142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</row>
    <row r="308" spans="1:30" ht="15">
      <c r="A308" s="136"/>
      <c r="B308" s="44"/>
      <c r="C308" s="269"/>
      <c r="D308" s="269"/>
      <c r="E308" s="278"/>
      <c r="F308" s="269"/>
      <c r="G308" s="278"/>
      <c r="H308" s="278"/>
      <c r="I308" s="278"/>
      <c r="J308" s="273"/>
      <c r="K308" s="273"/>
      <c r="L308" s="273"/>
      <c r="M308" s="273"/>
      <c r="N308" s="142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32"/>
      <c r="AD308" s="32"/>
    </row>
    <row r="309" spans="1:30" ht="15">
      <c r="A309" s="136"/>
      <c r="B309" s="44"/>
      <c r="C309" s="353"/>
      <c r="D309" s="353"/>
      <c r="E309" s="278"/>
      <c r="F309" s="353"/>
      <c r="G309" s="278"/>
      <c r="H309" s="278"/>
      <c r="I309" s="278"/>
      <c r="J309" s="273"/>
      <c r="K309" s="273"/>
      <c r="L309" s="273"/>
      <c r="M309" s="273"/>
      <c r="N309" s="142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  <c r="AA309" s="153"/>
      <c r="AB309" s="153"/>
      <c r="AC309" s="32"/>
      <c r="AD309" s="32"/>
    </row>
    <row r="310" spans="1:28" s="29" customFormat="1" ht="15">
      <c r="A310" s="136"/>
      <c r="B310" s="47"/>
      <c r="C310" s="273"/>
      <c r="D310" s="273"/>
      <c r="E310" s="273"/>
      <c r="F310" s="273"/>
      <c r="G310" s="273"/>
      <c r="H310" s="273"/>
      <c r="I310" s="273"/>
      <c r="J310" s="279"/>
      <c r="K310" s="279"/>
      <c r="L310" s="279"/>
      <c r="M310" s="279"/>
      <c r="N310" s="142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</row>
    <row r="311" spans="1:28" ht="15">
      <c r="A311" s="136"/>
      <c r="B311" s="46"/>
      <c r="C311" s="270"/>
      <c r="D311" s="279"/>
      <c r="E311" s="279"/>
      <c r="F311" s="279"/>
      <c r="G311" s="279"/>
      <c r="H311" s="279"/>
      <c r="I311" s="279"/>
      <c r="J311" s="279"/>
      <c r="K311" s="279"/>
      <c r="L311" s="279"/>
      <c r="M311" s="279"/>
      <c r="N311" s="142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</row>
    <row r="312" spans="1:28" ht="15">
      <c r="A312" s="136"/>
      <c r="B312" s="46"/>
      <c r="C312" s="270"/>
      <c r="D312" s="279"/>
      <c r="E312" s="279"/>
      <c r="F312" s="279"/>
      <c r="G312" s="279"/>
      <c r="H312" s="279"/>
      <c r="I312" s="279"/>
      <c r="J312" s="279"/>
      <c r="K312" s="279"/>
      <c r="L312" s="279"/>
      <c r="M312" s="279"/>
      <c r="N312" s="142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</row>
    <row r="313" spans="1:28" s="31" customFormat="1" ht="15.75">
      <c r="A313" s="127"/>
      <c r="B313" s="59"/>
      <c r="C313" s="280"/>
      <c r="D313" s="280"/>
      <c r="E313" s="280"/>
      <c r="F313" s="280"/>
      <c r="G313" s="280"/>
      <c r="H313" s="280"/>
      <c r="I313" s="280"/>
      <c r="J313" s="280"/>
      <c r="K313" s="280"/>
      <c r="L313" s="280"/>
      <c r="M313" s="280"/>
      <c r="N313" s="154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</row>
    <row r="314" spans="1:28" ht="15.75">
      <c r="A314" s="17" t="s">
        <v>166</v>
      </c>
      <c r="B314" s="6"/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  <c r="N314" s="142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</row>
    <row r="315" spans="1:28" ht="15.75">
      <c r="A315" s="17"/>
      <c r="B315" s="6"/>
      <c r="C315" s="273"/>
      <c r="D315" s="273"/>
      <c r="E315" s="273"/>
      <c r="F315" s="273"/>
      <c r="G315" s="273"/>
      <c r="H315" s="273"/>
      <c r="I315" s="273"/>
      <c r="J315" s="273"/>
      <c r="K315" s="273"/>
      <c r="L315" s="273"/>
      <c r="M315" s="273"/>
      <c r="N315" s="142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</row>
    <row r="316" spans="1:28" ht="15.75">
      <c r="A316" s="17"/>
      <c r="B316" s="26"/>
      <c r="C316" s="119"/>
      <c r="D316" s="273"/>
      <c r="E316" s="273"/>
      <c r="F316" s="273"/>
      <c r="G316" s="273"/>
      <c r="H316" s="273"/>
      <c r="I316" s="273"/>
      <c r="J316" s="273"/>
      <c r="K316" s="273"/>
      <c r="L316" s="273"/>
      <c r="M316" s="273"/>
      <c r="N316" s="142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</row>
    <row r="317" spans="1:28" ht="15">
      <c r="A317" s="136"/>
      <c r="B317" s="26"/>
      <c r="C317" s="119"/>
      <c r="D317" s="249"/>
      <c r="E317" s="249"/>
      <c r="F317" s="249"/>
      <c r="G317" s="249"/>
      <c r="H317" s="249"/>
      <c r="I317" s="249"/>
      <c r="J317" s="273"/>
      <c r="K317" s="273"/>
      <c r="L317" s="273"/>
      <c r="M317" s="273"/>
      <c r="N317" s="142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</row>
    <row r="318" spans="1:28" ht="15">
      <c r="A318" s="136"/>
      <c r="B318" s="6"/>
      <c r="C318" s="273"/>
      <c r="D318" s="273"/>
      <c r="E318" s="273"/>
      <c r="F318" s="273"/>
      <c r="G318" s="273"/>
      <c r="H318" s="273"/>
      <c r="I318" s="273"/>
      <c r="J318" s="273"/>
      <c r="K318" s="273"/>
      <c r="L318" s="273"/>
      <c r="M318" s="281"/>
      <c r="N318" s="142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</row>
    <row r="319" spans="1:28" ht="15">
      <c r="A319" s="136"/>
      <c r="B319" s="771"/>
      <c r="C319" s="776"/>
      <c r="D319" s="776"/>
      <c r="E319" s="276"/>
      <c r="F319" s="778"/>
      <c r="G319" s="779"/>
      <c r="H319" s="276"/>
      <c r="I319" s="780"/>
      <c r="J319" s="781"/>
      <c r="K319" s="277"/>
      <c r="L319" s="776"/>
      <c r="M319" s="776"/>
      <c r="N319" s="150"/>
      <c r="O319" s="151"/>
      <c r="P319" s="151"/>
      <c r="Q319" s="152"/>
      <c r="R319" s="152"/>
      <c r="S319" s="151"/>
      <c r="T319" s="151"/>
      <c r="U319" s="151"/>
      <c r="V319" s="151"/>
      <c r="W319" s="143"/>
      <c r="X319" s="143"/>
      <c r="Y319" s="143"/>
      <c r="Z319" s="143"/>
      <c r="AA319" s="143"/>
      <c r="AB319" s="143"/>
    </row>
    <row r="320" spans="1:28" ht="15">
      <c r="A320" s="136"/>
      <c r="B320" s="772"/>
      <c r="C320" s="777"/>
      <c r="D320" s="777"/>
      <c r="E320" s="276"/>
      <c r="F320" s="289"/>
      <c r="G320" s="289"/>
      <c r="H320" s="276"/>
      <c r="I320" s="289"/>
      <c r="J320" s="289"/>
      <c r="K320" s="277"/>
      <c r="L320" s="777"/>
      <c r="M320" s="777"/>
      <c r="N320" s="150"/>
      <c r="O320" s="151"/>
      <c r="P320" s="151"/>
      <c r="Q320" s="152"/>
      <c r="R320" s="152"/>
      <c r="S320" s="151"/>
      <c r="T320" s="151"/>
      <c r="U320" s="151"/>
      <c r="V320" s="151"/>
      <c r="W320" s="143"/>
      <c r="X320" s="143"/>
      <c r="Y320" s="143"/>
      <c r="Z320" s="143"/>
      <c r="AA320" s="143"/>
      <c r="AB320" s="143"/>
    </row>
    <row r="321" spans="1:28" ht="15">
      <c r="A321" s="136"/>
      <c r="B321" s="115"/>
      <c r="C321" s="692"/>
      <c r="D321" s="692"/>
      <c r="E321" s="282"/>
      <c r="F321" s="692"/>
      <c r="G321" s="693"/>
      <c r="H321" s="283"/>
      <c r="I321" s="692"/>
      <c r="J321" s="693"/>
      <c r="K321" s="277"/>
      <c r="L321" s="692"/>
      <c r="M321" s="268"/>
      <c r="N321" s="142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</row>
    <row r="322" spans="1:28" ht="15">
      <c r="A322" s="136"/>
      <c r="B322" s="115"/>
      <c r="C322" s="692"/>
      <c r="D322" s="692"/>
      <c r="E322" s="282"/>
      <c r="F322" s="692"/>
      <c r="G322" s="693"/>
      <c r="H322" s="283"/>
      <c r="I322" s="692"/>
      <c r="J322" s="693"/>
      <c r="K322" s="277"/>
      <c r="L322" s="692"/>
      <c r="M322" s="268"/>
      <c r="N322" s="142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</row>
    <row r="323" spans="1:28" ht="15">
      <c r="A323" s="136"/>
      <c r="B323" s="115"/>
      <c r="C323" s="692"/>
      <c r="D323" s="692"/>
      <c r="E323" s="282"/>
      <c r="F323" s="692"/>
      <c r="G323" s="693"/>
      <c r="H323" s="283"/>
      <c r="I323" s="692"/>
      <c r="J323" s="693"/>
      <c r="K323" s="277"/>
      <c r="L323" s="692"/>
      <c r="M323" s="268"/>
      <c r="N323" s="142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</row>
    <row r="324" spans="1:28" s="30" customFormat="1" ht="15">
      <c r="A324" s="136"/>
      <c r="B324" s="113"/>
      <c r="C324" s="268"/>
      <c r="D324" s="268"/>
      <c r="E324" s="273"/>
      <c r="F324" s="268"/>
      <c r="G324" s="268"/>
      <c r="H324" s="273"/>
      <c r="I324" s="268"/>
      <c r="J324" s="268"/>
      <c r="K324" s="273"/>
      <c r="L324" s="268"/>
      <c r="M324" s="268"/>
      <c r="N324" s="142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</row>
    <row r="325" spans="1:30" ht="15">
      <c r="A325" s="136"/>
      <c r="B325" s="113"/>
      <c r="C325" s="268"/>
      <c r="D325" s="268"/>
      <c r="E325" s="273"/>
      <c r="F325" s="268"/>
      <c r="G325" s="268"/>
      <c r="H325" s="273"/>
      <c r="I325" s="268"/>
      <c r="J325" s="268"/>
      <c r="K325" s="273"/>
      <c r="L325" s="268"/>
      <c r="M325" s="268"/>
      <c r="N325" s="142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  <c r="AA325" s="153"/>
      <c r="AB325" s="153"/>
      <c r="AC325" s="32"/>
      <c r="AD325" s="32"/>
    </row>
    <row r="326" spans="1:28" s="29" customFormat="1" ht="15">
      <c r="A326" s="136"/>
      <c r="B326" s="113"/>
      <c r="C326" s="268"/>
      <c r="D326" s="268"/>
      <c r="E326" s="273"/>
      <c r="F326" s="268"/>
      <c r="G326" s="268"/>
      <c r="H326" s="273"/>
      <c r="I326" s="268"/>
      <c r="J326" s="268"/>
      <c r="K326" s="273"/>
      <c r="L326" s="268"/>
      <c r="M326" s="268"/>
      <c r="N326" s="142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</row>
    <row r="327" spans="1:28" ht="15">
      <c r="A327" s="136"/>
      <c r="B327" s="7"/>
      <c r="C327" s="273"/>
      <c r="D327" s="273"/>
      <c r="E327" s="273"/>
      <c r="F327" s="273"/>
      <c r="G327" s="273"/>
      <c r="H327" s="273"/>
      <c r="I327" s="273"/>
      <c r="J327" s="273"/>
      <c r="K327" s="273"/>
      <c r="L327" s="273"/>
      <c r="M327" s="273"/>
      <c r="N327" s="142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</row>
    <row r="328" spans="1:28" ht="15">
      <c r="A328" s="136"/>
      <c r="B328" s="44"/>
      <c r="C328" s="269"/>
      <c r="D328" s="269"/>
      <c r="E328" s="278"/>
      <c r="F328" s="269"/>
      <c r="G328" s="278"/>
      <c r="H328" s="278"/>
      <c r="I328" s="278"/>
      <c r="J328" s="273"/>
      <c r="K328" s="273"/>
      <c r="L328" s="273"/>
      <c r="M328" s="273"/>
      <c r="N328" s="142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</row>
    <row r="329" spans="1:28" ht="15">
      <c r="A329" s="136"/>
      <c r="B329" s="44"/>
      <c r="C329" s="353"/>
      <c r="D329" s="353"/>
      <c r="E329" s="278"/>
      <c r="F329" s="353"/>
      <c r="G329" s="278"/>
      <c r="H329" s="278"/>
      <c r="I329" s="278"/>
      <c r="J329" s="273"/>
      <c r="K329" s="273"/>
      <c r="L329" s="273"/>
      <c r="M329" s="273"/>
      <c r="N329" s="142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</row>
    <row r="330" spans="1:28" ht="15">
      <c r="A330" s="136"/>
      <c r="B330" s="47"/>
      <c r="C330" s="273"/>
      <c r="D330" s="273"/>
      <c r="E330" s="273"/>
      <c r="F330" s="273"/>
      <c r="G330" s="273"/>
      <c r="H330" s="273"/>
      <c r="I330" s="273"/>
      <c r="J330" s="279"/>
      <c r="K330" s="279"/>
      <c r="L330" s="279"/>
      <c r="M330" s="279"/>
      <c r="N330" s="142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</row>
    <row r="331" spans="1:28" ht="15">
      <c r="A331" s="136"/>
      <c r="B331" s="46"/>
      <c r="C331" s="270"/>
      <c r="D331" s="279"/>
      <c r="E331" s="279"/>
      <c r="F331" s="279"/>
      <c r="G331" s="279"/>
      <c r="H331" s="279"/>
      <c r="I331" s="279"/>
      <c r="J331" s="279"/>
      <c r="K331" s="279"/>
      <c r="L331" s="279"/>
      <c r="M331" s="279"/>
      <c r="N331" s="142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</row>
    <row r="332" spans="1:28" ht="15">
      <c r="A332" s="136"/>
      <c r="B332" s="46"/>
      <c r="C332" s="270"/>
      <c r="D332" s="279"/>
      <c r="E332" s="279"/>
      <c r="F332" s="279"/>
      <c r="G332" s="279"/>
      <c r="H332" s="279"/>
      <c r="I332" s="279"/>
      <c r="J332" s="279"/>
      <c r="K332" s="279"/>
      <c r="L332" s="279"/>
      <c r="M332" s="279"/>
      <c r="N332" s="142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</row>
    <row r="333" spans="1:28" ht="15">
      <c r="A333" s="137"/>
      <c r="B333" s="59"/>
      <c r="C333" s="280"/>
      <c r="D333" s="280"/>
      <c r="E333" s="280"/>
      <c r="F333" s="280"/>
      <c r="G333" s="280"/>
      <c r="H333" s="280"/>
      <c r="I333" s="280"/>
      <c r="J333" s="280"/>
      <c r="K333" s="280"/>
      <c r="L333" s="280"/>
      <c r="M333" s="280"/>
      <c r="N333" s="154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</row>
    <row r="334" spans="1:28" ht="15.75">
      <c r="A334" s="17" t="s">
        <v>552</v>
      </c>
      <c r="B334" s="6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142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</row>
    <row r="335" spans="1:28" ht="15.75">
      <c r="A335" s="17"/>
      <c r="B335" s="6"/>
      <c r="C335" s="273"/>
      <c r="D335" s="273"/>
      <c r="E335" s="273"/>
      <c r="F335" s="273"/>
      <c r="G335" s="273"/>
      <c r="H335" s="273"/>
      <c r="I335" s="273"/>
      <c r="J335" s="273"/>
      <c r="K335" s="273"/>
      <c r="L335" s="273"/>
      <c r="M335" s="273"/>
      <c r="N335" s="142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</row>
    <row r="336" spans="1:28" ht="15">
      <c r="A336" s="136"/>
      <c r="B336" s="26" t="s">
        <v>538</v>
      </c>
      <c r="C336" s="119">
        <f>Data!F47</f>
        <v>0</v>
      </c>
      <c r="D336" s="249"/>
      <c r="E336" s="249"/>
      <c r="F336" s="249"/>
      <c r="G336" s="249"/>
      <c r="H336" s="249"/>
      <c r="I336" s="249"/>
      <c r="J336" s="273"/>
      <c r="K336" s="273"/>
      <c r="L336" s="273"/>
      <c r="M336" s="273"/>
      <c r="N336" s="142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</row>
    <row r="337" spans="1:28" ht="15">
      <c r="A337" s="136"/>
      <c r="B337" s="26" t="s">
        <v>673</v>
      </c>
      <c r="C337" s="119">
        <f>Data!F138</f>
        <v>0</v>
      </c>
      <c r="D337" s="249"/>
      <c r="E337" s="249"/>
      <c r="F337" s="249"/>
      <c r="G337" s="249"/>
      <c r="H337" s="249"/>
      <c r="I337" s="249"/>
      <c r="J337" s="273"/>
      <c r="K337" s="273"/>
      <c r="L337" s="273"/>
      <c r="M337" s="273"/>
      <c r="N337" s="142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</row>
    <row r="338" spans="1:28" ht="15">
      <c r="A338" s="136"/>
      <c r="B338" s="26" t="s">
        <v>539</v>
      </c>
      <c r="C338" s="118"/>
      <c r="D338" s="249"/>
      <c r="E338" s="249"/>
      <c r="F338" s="249"/>
      <c r="G338" s="249"/>
      <c r="H338" s="249"/>
      <c r="I338" s="249"/>
      <c r="J338" s="273"/>
      <c r="K338" s="273"/>
      <c r="L338" s="273"/>
      <c r="M338" s="273"/>
      <c r="N338" s="142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</row>
    <row r="339" spans="1:28" ht="15">
      <c r="A339" s="136"/>
      <c r="B339" s="26" t="s">
        <v>716</v>
      </c>
      <c r="C339" s="119">
        <f>SUM(C336,C338)</f>
        <v>0</v>
      </c>
      <c r="D339" s="249"/>
      <c r="E339" s="249"/>
      <c r="F339" s="249"/>
      <c r="G339" s="249"/>
      <c r="H339" s="249"/>
      <c r="I339" s="249"/>
      <c r="J339" s="273"/>
      <c r="K339" s="273"/>
      <c r="L339" s="273"/>
      <c r="M339" s="273"/>
      <c r="N339" s="142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</row>
    <row r="340" spans="1:28" ht="15">
      <c r="A340" s="136"/>
      <c r="B340" s="15"/>
      <c r="C340" s="249"/>
      <c r="D340" s="249"/>
      <c r="E340" s="249"/>
      <c r="F340" s="249"/>
      <c r="G340" s="249"/>
      <c r="H340" s="249"/>
      <c r="I340" s="249"/>
      <c r="J340" s="273"/>
      <c r="K340" s="273"/>
      <c r="L340" s="273"/>
      <c r="M340" s="274"/>
      <c r="N340" s="142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</row>
    <row r="341" spans="1:28" ht="15">
      <c r="A341" s="136"/>
      <c r="B341" s="771" t="s">
        <v>693</v>
      </c>
      <c r="C341" s="776" t="s">
        <v>385</v>
      </c>
      <c r="D341" s="776" t="s">
        <v>372</v>
      </c>
      <c r="E341" s="276"/>
      <c r="F341" s="778" t="s">
        <v>373</v>
      </c>
      <c r="G341" s="779"/>
      <c r="H341" s="276"/>
      <c r="I341" s="780" t="s">
        <v>638</v>
      </c>
      <c r="J341" s="781"/>
      <c r="K341" s="277"/>
      <c r="L341" s="776" t="s">
        <v>378</v>
      </c>
      <c r="M341" s="776" t="s">
        <v>379</v>
      </c>
      <c r="N341" s="150"/>
      <c r="O341" s="151"/>
      <c r="P341" s="151"/>
      <c r="Q341" s="152"/>
      <c r="R341" s="152"/>
      <c r="S341" s="151"/>
      <c r="T341" s="151"/>
      <c r="U341" s="151"/>
      <c r="V341" s="151"/>
      <c r="W341" s="143"/>
      <c r="X341" s="143"/>
      <c r="Y341" s="143"/>
      <c r="Z341" s="143"/>
      <c r="AA341" s="143"/>
      <c r="AB341" s="143"/>
    </row>
    <row r="342" spans="1:28" ht="15">
      <c r="A342" s="136"/>
      <c r="B342" s="772"/>
      <c r="C342" s="777"/>
      <c r="D342" s="777"/>
      <c r="E342" s="276"/>
      <c r="F342" s="289" t="s">
        <v>374</v>
      </c>
      <c r="G342" s="289" t="s">
        <v>375</v>
      </c>
      <c r="H342" s="276"/>
      <c r="I342" s="289" t="s">
        <v>376</v>
      </c>
      <c r="J342" s="289" t="s">
        <v>377</v>
      </c>
      <c r="K342" s="277"/>
      <c r="L342" s="777"/>
      <c r="M342" s="777"/>
      <c r="N342" s="150"/>
      <c r="O342" s="151"/>
      <c r="P342" s="151"/>
      <c r="Q342" s="152"/>
      <c r="R342" s="152"/>
      <c r="S342" s="151"/>
      <c r="T342" s="151"/>
      <c r="U342" s="151"/>
      <c r="V342" s="151"/>
      <c r="W342" s="143"/>
      <c r="X342" s="143"/>
      <c r="Y342" s="143"/>
      <c r="Z342" s="143"/>
      <c r="AA342" s="143"/>
      <c r="AB342" s="143"/>
    </row>
    <row r="343" spans="1:28" ht="15">
      <c r="A343" s="136"/>
      <c r="B343" s="113">
        <v>0</v>
      </c>
      <c r="C343" s="266"/>
      <c r="D343" s="266"/>
      <c r="E343" s="273"/>
      <c r="F343" s="266"/>
      <c r="G343" s="266"/>
      <c r="H343" s="273"/>
      <c r="I343" s="266"/>
      <c r="J343" s="266"/>
      <c r="K343" s="273"/>
      <c r="L343" s="268">
        <f aca="true" t="shared" si="24" ref="L343:L348">(D343+F343+I343)*B343</f>
        <v>0</v>
      </c>
      <c r="M343" s="268">
        <f aca="true" t="shared" si="25" ref="M343:M348">(D343+G343+J343)*B343</f>
        <v>0</v>
      </c>
      <c r="N343" s="142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</row>
    <row r="344" spans="1:28" ht="15">
      <c r="A344" s="136"/>
      <c r="B344" s="113">
        <v>0.1</v>
      </c>
      <c r="C344" s="266"/>
      <c r="D344" s="266"/>
      <c r="E344" s="273"/>
      <c r="F344" s="266"/>
      <c r="G344" s="266"/>
      <c r="H344" s="273"/>
      <c r="I344" s="266"/>
      <c r="J344" s="266"/>
      <c r="K344" s="273"/>
      <c r="L344" s="268">
        <f t="shared" si="24"/>
        <v>0</v>
      </c>
      <c r="M344" s="268">
        <f t="shared" si="25"/>
        <v>0</v>
      </c>
      <c r="N344" s="142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</row>
    <row r="345" spans="1:28" ht="15">
      <c r="A345" s="136"/>
      <c r="B345" s="113">
        <v>0.2</v>
      </c>
      <c r="C345" s="266"/>
      <c r="D345" s="266"/>
      <c r="E345" s="273"/>
      <c r="F345" s="266"/>
      <c r="G345" s="266"/>
      <c r="H345" s="273"/>
      <c r="I345" s="266"/>
      <c r="J345" s="266"/>
      <c r="K345" s="273"/>
      <c r="L345" s="268">
        <f t="shared" si="24"/>
        <v>0</v>
      </c>
      <c r="M345" s="268">
        <f t="shared" si="25"/>
        <v>0</v>
      </c>
      <c r="N345" s="142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</row>
    <row r="346" spans="1:28" ht="15">
      <c r="A346" s="136"/>
      <c r="B346" s="113">
        <v>0.5</v>
      </c>
      <c r="C346" s="266"/>
      <c r="D346" s="266"/>
      <c r="E346" s="273"/>
      <c r="F346" s="266"/>
      <c r="G346" s="266"/>
      <c r="H346" s="273"/>
      <c r="I346" s="266"/>
      <c r="J346" s="266"/>
      <c r="K346" s="273"/>
      <c r="L346" s="268">
        <f t="shared" si="24"/>
        <v>0</v>
      </c>
      <c r="M346" s="268">
        <f t="shared" si="25"/>
        <v>0</v>
      </c>
      <c r="N346" s="142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</row>
    <row r="347" spans="1:28" ht="15">
      <c r="A347" s="136"/>
      <c r="B347" s="113">
        <v>1</v>
      </c>
      <c r="C347" s="266"/>
      <c r="D347" s="266"/>
      <c r="E347" s="273"/>
      <c r="F347" s="266"/>
      <c r="G347" s="266"/>
      <c r="H347" s="273"/>
      <c r="I347" s="266"/>
      <c r="J347" s="266"/>
      <c r="K347" s="273"/>
      <c r="L347" s="268">
        <f t="shared" si="24"/>
        <v>0</v>
      </c>
      <c r="M347" s="268">
        <f t="shared" si="25"/>
        <v>0</v>
      </c>
      <c r="N347" s="142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</row>
    <row r="348" spans="1:28" ht="15">
      <c r="A348" s="136"/>
      <c r="B348" s="257"/>
      <c r="C348" s="266"/>
      <c r="D348" s="266"/>
      <c r="E348" s="273"/>
      <c r="F348" s="266"/>
      <c r="G348" s="266"/>
      <c r="H348" s="273"/>
      <c r="I348" s="266"/>
      <c r="J348" s="266"/>
      <c r="K348" s="273"/>
      <c r="L348" s="268">
        <f t="shared" si="24"/>
        <v>0</v>
      </c>
      <c r="M348" s="268">
        <f t="shared" si="25"/>
        <v>0</v>
      </c>
      <c r="N348" s="142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</row>
    <row r="349" spans="1:28" ht="15">
      <c r="A349" s="136"/>
      <c r="B349" s="7"/>
      <c r="C349" s="273"/>
      <c r="D349" s="273"/>
      <c r="E349" s="273"/>
      <c r="F349" s="273"/>
      <c r="G349" s="273"/>
      <c r="H349" s="273"/>
      <c r="I349" s="273"/>
      <c r="J349" s="273"/>
      <c r="K349" s="273"/>
      <c r="L349" s="273"/>
      <c r="M349" s="273"/>
      <c r="N349" s="142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</row>
    <row r="350" spans="1:28" ht="15">
      <c r="A350" s="136"/>
      <c r="B350" s="44" t="s">
        <v>697</v>
      </c>
      <c r="C350" s="269">
        <f>SUM(C343:C348)</f>
        <v>0</v>
      </c>
      <c r="D350" s="269">
        <f>SUM(D343:D348,F343:F348,I343:I348)</f>
        <v>0</v>
      </c>
      <c r="E350" s="278"/>
      <c r="F350" s="269">
        <f>SUM(D343:D348,G343:G348,J343:J348)</f>
        <v>0</v>
      </c>
      <c r="G350" s="117"/>
      <c r="H350" s="278"/>
      <c r="I350" s="278"/>
      <c r="J350" s="273"/>
      <c r="K350" s="273"/>
      <c r="L350" s="273"/>
      <c r="M350" s="273"/>
      <c r="N350" s="142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</row>
    <row r="351" spans="1:28" ht="15">
      <c r="A351" s="136"/>
      <c r="B351" s="44" t="s">
        <v>371</v>
      </c>
      <c r="C351" s="353" t="str">
        <f>IF(C350&gt;C339*1.025,"No",IF(C350&lt;C339*0.975,"No","Yes"))</f>
        <v>Yes</v>
      </c>
      <c r="D351" s="353" t="str">
        <f>IF(D350&gt;C339*1.025,"No",IF(D350&lt;C339*0.975,"No","Yes"))</f>
        <v>Yes</v>
      </c>
      <c r="E351" s="278"/>
      <c r="F351" s="353" t="str">
        <f>IF(F350&gt;C339*1.025,"No",IF(F350&lt;C339*0.975,"No","Yes"))</f>
        <v>Yes</v>
      </c>
      <c r="G351" s="117"/>
      <c r="H351" s="278"/>
      <c r="I351" s="278"/>
      <c r="J351" s="273"/>
      <c r="K351" s="273"/>
      <c r="L351" s="273"/>
      <c r="M351" s="273"/>
      <c r="N351" s="142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</row>
    <row r="352" spans="1:28" ht="15">
      <c r="A352" s="136"/>
      <c r="B352" s="47"/>
      <c r="C352" s="273"/>
      <c r="D352" s="273"/>
      <c r="E352" s="273"/>
      <c r="F352" s="273"/>
      <c r="G352" s="273"/>
      <c r="H352" s="273"/>
      <c r="I352" s="273"/>
      <c r="J352" s="279"/>
      <c r="K352" s="279"/>
      <c r="L352" s="279"/>
      <c r="M352" s="279"/>
      <c r="N352" s="142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</row>
    <row r="353" spans="1:28" ht="15">
      <c r="A353" s="136"/>
      <c r="B353" s="46" t="s">
        <v>653</v>
      </c>
      <c r="C353" s="270">
        <f>SUM(L343:L348)</f>
        <v>0</v>
      </c>
      <c r="D353" s="279"/>
      <c r="E353" s="279"/>
      <c r="F353" s="279"/>
      <c r="G353" s="279"/>
      <c r="H353" s="279"/>
      <c r="I353" s="279"/>
      <c r="J353" s="279"/>
      <c r="K353" s="279"/>
      <c r="L353" s="279"/>
      <c r="M353" s="279"/>
      <c r="N353" s="142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</row>
    <row r="354" spans="1:28" ht="15">
      <c r="A354" s="136"/>
      <c r="B354" s="46" t="s">
        <v>545</v>
      </c>
      <c r="C354" s="270">
        <f>SUM(M343:M348)</f>
        <v>0</v>
      </c>
      <c r="D354" s="279"/>
      <c r="E354" s="279"/>
      <c r="F354" s="279"/>
      <c r="G354" s="279"/>
      <c r="H354" s="279"/>
      <c r="I354" s="279"/>
      <c r="J354" s="279"/>
      <c r="K354" s="279"/>
      <c r="L354" s="279"/>
      <c r="M354" s="279"/>
      <c r="N354" s="142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</row>
    <row r="355" spans="1:28" ht="15.75">
      <c r="A355" s="127"/>
      <c r="B355" s="59"/>
      <c r="C355" s="280"/>
      <c r="D355" s="280"/>
      <c r="E355" s="280"/>
      <c r="F355" s="280"/>
      <c r="G355" s="280"/>
      <c r="H355" s="280"/>
      <c r="I355" s="280"/>
      <c r="J355" s="280"/>
      <c r="K355" s="280"/>
      <c r="L355" s="280"/>
      <c r="M355" s="280"/>
      <c r="N355" s="154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</row>
    <row r="356" spans="1:28" ht="15.75">
      <c r="A356" s="17" t="s">
        <v>135</v>
      </c>
      <c r="B356" s="6"/>
      <c r="C356" s="273"/>
      <c r="D356" s="273"/>
      <c r="E356" s="273"/>
      <c r="F356" s="273"/>
      <c r="G356" s="273"/>
      <c r="H356" s="273"/>
      <c r="I356" s="273"/>
      <c r="J356" s="273"/>
      <c r="K356" s="273"/>
      <c r="L356" s="273"/>
      <c r="M356" s="273"/>
      <c r="N356" s="142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</row>
    <row r="357" spans="1:28" ht="15.75">
      <c r="A357" s="17"/>
      <c r="B357" s="6"/>
      <c r="C357" s="273"/>
      <c r="D357" s="273"/>
      <c r="E357" s="273"/>
      <c r="F357" s="273"/>
      <c r="G357" s="273"/>
      <c r="H357" s="273"/>
      <c r="I357" s="273"/>
      <c r="J357" s="273"/>
      <c r="K357" s="273"/>
      <c r="L357" s="273"/>
      <c r="M357" s="273"/>
      <c r="N357" s="142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</row>
    <row r="358" spans="1:28" ht="15.75">
      <c r="A358" s="17"/>
      <c r="B358" s="26" t="s">
        <v>641</v>
      </c>
      <c r="C358" s="119">
        <f>Data!F121</f>
        <v>0</v>
      </c>
      <c r="D358" s="273"/>
      <c r="E358" s="273"/>
      <c r="F358" s="273"/>
      <c r="G358" s="273"/>
      <c r="H358" s="273"/>
      <c r="I358" s="273"/>
      <c r="J358" s="273"/>
      <c r="K358" s="273"/>
      <c r="L358" s="273"/>
      <c r="M358" s="273"/>
      <c r="N358" s="142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</row>
    <row r="359" spans="1:28" ht="15">
      <c r="A359" s="136"/>
      <c r="B359" s="26" t="s">
        <v>364</v>
      </c>
      <c r="C359" s="118"/>
      <c r="D359" s="249"/>
      <c r="E359" s="249"/>
      <c r="F359" s="249"/>
      <c r="G359" s="249"/>
      <c r="H359" s="249"/>
      <c r="I359" s="249"/>
      <c r="J359" s="273"/>
      <c r="K359" s="273"/>
      <c r="L359" s="273"/>
      <c r="M359" s="273"/>
      <c r="N359" s="142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</row>
    <row r="360" spans="1:28" ht="15">
      <c r="A360" s="136"/>
      <c r="B360" s="6"/>
      <c r="C360" s="273"/>
      <c r="D360" s="273"/>
      <c r="E360" s="273"/>
      <c r="F360" s="273"/>
      <c r="G360" s="273"/>
      <c r="H360" s="273"/>
      <c r="I360" s="273"/>
      <c r="J360" s="273"/>
      <c r="K360" s="273"/>
      <c r="L360" s="273"/>
      <c r="M360" s="281"/>
      <c r="N360" s="156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</row>
    <row r="361" spans="1:28" ht="15">
      <c r="A361" s="136"/>
      <c r="B361" s="771" t="s">
        <v>693</v>
      </c>
      <c r="C361" s="776" t="s">
        <v>385</v>
      </c>
      <c r="D361" s="776" t="s">
        <v>372</v>
      </c>
      <c r="E361" s="276"/>
      <c r="F361" s="778" t="s">
        <v>373</v>
      </c>
      <c r="G361" s="779"/>
      <c r="H361" s="276"/>
      <c r="I361" s="780" t="s">
        <v>638</v>
      </c>
      <c r="J361" s="781"/>
      <c r="K361" s="277"/>
      <c r="L361" s="776" t="s">
        <v>378</v>
      </c>
      <c r="M361" s="776" t="s">
        <v>379</v>
      </c>
      <c r="N361" s="150"/>
      <c r="O361" s="151"/>
      <c r="P361" s="151"/>
      <c r="Q361" s="152"/>
      <c r="R361" s="152"/>
      <c r="S361" s="151"/>
      <c r="T361" s="151"/>
      <c r="U361" s="151"/>
      <c r="V361" s="151"/>
      <c r="W361" s="143"/>
      <c r="X361" s="143"/>
      <c r="Y361" s="143"/>
      <c r="Z361" s="143"/>
      <c r="AA361" s="143"/>
      <c r="AB361" s="143"/>
    </row>
    <row r="362" spans="1:28" ht="15">
      <c r="A362" s="136"/>
      <c r="B362" s="772"/>
      <c r="C362" s="777"/>
      <c r="D362" s="777"/>
      <c r="E362" s="276"/>
      <c r="F362" s="289" t="s">
        <v>374</v>
      </c>
      <c r="G362" s="289" t="s">
        <v>375</v>
      </c>
      <c r="H362" s="276"/>
      <c r="I362" s="289" t="s">
        <v>376</v>
      </c>
      <c r="J362" s="289" t="s">
        <v>377</v>
      </c>
      <c r="K362" s="277"/>
      <c r="L362" s="777"/>
      <c r="M362" s="777"/>
      <c r="N362" s="150"/>
      <c r="O362" s="151"/>
      <c r="P362" s="151"/>
      <c r="Q362" s="152"/>
      <c r="R362" s="152"/>
      <c r="S362" s="151"/>
      <c r="T362" s="151"/>
      <c r="U362" s="151"/>
      <c r="V362" s="151"/>
      <c r="W362" s="143"/>
      <c r="X362" s="143"/>
      <c r="Y362" s="143"/>
      <c r="Z362" s="143"/>
      <c r="AA362" s="143"/>
      <c r="AB362" s="143"/>
    </row>
    <row r="363" spans="1:28" ht="15">
      <c r="A363" s="136"/>
      <c r="B363" s="113">
        <v>0</v>
      </c>
      <c r="C363" s="266"/>
      <c r="D363" s="266"/>
      <c r="E363" s="273"/>
      <c r="F363" s="266"/>
      <c r="G363" s="266"/>
      <c r="H363" s="273"/>
      <c r="I363" s="266"/>
      <c r="J363" s="266"/>
      <c r="K363" s="273"/>
      <c r="L363" s="268">
        <f aca="true" t="shared" si="26" ref="L363:L368">(D363+F363+I363)*B363</f>
        <v>0</v>
      </c>
      <c r="M363" s="268">
        <f aca="true" t="shared" si="27" ref="M363:M368">(D363+G363+J363)*B363</f>
        <v>0</v>
      </c>
      <c r="N363" s="142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</row>
    <row r="364" spans="1:28" ht="15">
      <c r="A364" s="136"/>
      <c r="B364" s="113">
        <v>0.1</v>
      </c>
      <c r="C364" s="266"/>
      <c r="D364" s="266"/>
      <c r="E364" s="273"/>
      <c r="F364" s="266"/>
      <c r="G364" s="266"/>
      <c r="H364" s="273"/>
      <c r="I364" s="266"/>
      <c r="J364" s="266"/>
      <c r="K364" s="273"/>
      <c r="L364" s="268">
        <f t="shared" si="26"/>
        <v>0</v>
      </c>
      <c r="M364" s="268">
        <f t="shared" si="27"/>
        <v>0</v>
      </c>
      <c r="N364" s="142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</row>
    <row r="365" spans="1:28" ht="15">
      <c r="A365" s="136"/>
      <c r="B365" s="113">
        <v>0.2</v>
      </c>
      <c r="C365" s="266"/>
      <c r="D365" s="266"/>
      <c r="E365" s="273"/>
      <c r="F365" s="266"/>
      <c r="G365" s="266"/>
      <c r="H365" s="273"/>
      <c r="I365" s="266"/>
      <c r="J365" s="266"/>
      <c r="K365" s="273"/>
      <c r="L365" s="268">
        <f t="shared" si="26"/>
        <v>0</v>
      </c>
      <c r="M365" s="268">
        <f t="shared" si="27"/>
        <v>0</v>
      </c>
      <c r="N365" s="142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</row>
    <row r="366" spans="1:28" ht="15">
      <c r="A366" s="136"/>
      <c r="B366" s="113">
        <v>0.5</v>
      </c>
      <c r="C366" s="266"/>
      <c r="D366" s="266"/>
      <c r="E366" s="273"/>
      <c r="F366" s="266"/>
      <c r="G366" s="266"/>
      <c r="H366" s="273"/>
      <c r="I366" s="266"/>
      <c r="J366" s="266"/>
      <c r="K366" s="273"/>
      <c r="L366" s="268">
        <f t="shared" si="26"/>
        <v>0</v>
      </c>
      <c r="M366" s="268">
        <f t="shared" si="27"/>
        <v>0</v>
      </c>
      <c r="N366" s="142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</row>
    <row r="367" spans="1:28" ht="15">
      <c r="A367" s="136"/>
      <c r="B367" s="113">
        <v>1</v>
      </c>
      <c r="C367" s="266"/>
      <c r="D367" s="266"/>
      <c r="E367" s="273"/>
      <c r="F367" s="266"/>
      <c r="G367" s="266"/>
      <c r="H367" s="273"/>
      <c r="I367" s="266"/>
      <c r="J367" s="266"/>
      <c r="K367" s="273"/>
      <c r="L367" s="268">
        <f t="shared" si="26"/>
        <v>0</v>
      </c>
      <c r="M367" s="268">
        <f t="shared" si="27"/>
        <v>0</v>
      </c>
      <c r="N367" s="142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</row>
    <row r="368" spans="1:28" ht="15">
      <c r="A368" s="136"/>
      <c r="B368" s="257"/>
      <c r="C368" s="266"/>
      <c r="D368" s="266"/>
      <c r="E368" s="273"/>
      <c r="F368" s="266"/>
      <c r="G368" s="266"/>
      <c r="H368" s="273"/>
      <c r="I368" s="266"/>
      <c r="J368" s="266"/>
      <c r="K368" s="273"/>
      <c r="L368" s="268">
        <f t="shared" si="26"/>
        <v>0</v>
      </c>
      <c r="M368" s="268">
        <f t="shared" si="27"/>
        <v>0</v>
      </c>
      <c r="N368" s="142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</row>
    <row r="369" spans="1:28" ht="15">
      <c r="A369" s="136"/>
      <c r="B369" s="7"/>
      <c r="C369" s="273"/>
      <c r="D369" s="273"/>
      <c r="E369" s="273"/>
      <c r="F369" s="273"/>
      <c r="G369" s="273"/>
      <c r="H369" s="273"/>
      <c r="I369" s="273"/>
      <c r="J369" s="273"/>
      <c r="K369" s="273"/>
      <c r="L369" s="273"/>
      <c r="M369" s="273"/>
      <c r="N369" s="142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</row>
    <row r="370" spans="1:28" ht="15">
      <c r="A370" s="136"/>
      <c r="B370" s="44" t="s">
        <v>697</v>
      </c>
      <c r="C370" s="269">
        <f>SUM(C363:C368)</f>
        <v>0</v>
      </c>
      <c r="D370" s="269">
        <f>SUM(D363:D368,F363:F368,I363:I368)</f>
        <v>0</v>
      </c>
      <c r="E370" s="278"/>
      <c r="F370" s="269">
        <f>SUM(D363:D368,G363:G368,J363:J368)</f>
        <v>0</v>
      </c>
      <c r="G370" s="117"/>
      <c r="H370" s="278"/>
      <c r="I370" s="278"/>
      <c r="J370" s="273"/>
      <c r="K370" s="273"/>
      <c r="L370" s="273"/>
      <c r="M370" s="273"/>
      <c r="N370" s="142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</row>
    <row r="371" spans="1:28" ht="15">
      <c r="A371" s="136"/>
      <c r="B371" s="44" t="s">
        <v>371</v>
      </c>
      <c r="C371" s="353" t="str">
        <f>IF(C370&gt;C359*1.025,"No",IF(C370&lt;C359*0.975,"No","Yes"))</f>
        <v>Yes</v>
      </c>
      <c r="D371" s="353" t="str">
        <f>IF(D370&gt;C359*1.025,"No",IF(D370&lt;C359*0.975,"No","Yes"))</f>
        <v>Yes</v>
      </c>
      <c r="E371" s="278"/>
      <c r="F371" s="353" t="str">
        <f>IF(F370&gt;C359*1.025,"No",IF(F370&lt;C359*0.975,"No","Yes"))</f>
        <v>Yes</v>
      </c>
      <c r="G371" s="117"/>
      <c r="H371" s="278"/>
      <c r="I371" s="278"/>
      <c r="J371" s="273"/>
      <c r="K371" s="273"/>
      <c r="L371" s="273"/>
      <c r="M371" s="273"/>
      <c r="N371" s="142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</row>
    <row r="372" spans="1:28" ht="15">
      <c r="A372" s="136"/>
      <c r="B372" s="47"/>
      <c r="C372" s="273"/>
      <c r="D372" s="273"/>
      <c r="E372" s="273"/>
      <c r="F372" s="273"/>
      <c r="G372" s="273"/>
      <c r="H372" s="273"/>
      <c r="I372" s="273"/>
      <c r="J372" s="279"/>
      <c r="K372" s="279"/>
      <c r="L372" s="279"/>
      <c r="M372" s="279"/>
      <c r="N372" s="142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</row>
    <row r="373" spans="1:28" ht="15">
      <c r="A373" s="136"/>
      <c r="B373" s="46" t="s">
        <v>654</v>
      </c>
      <c r="C373" s="270">
        <f>SUM(L363:L368)</f>
        <v>0</v>
      </c>
      <c r="D373" s="279"/>
      <c r="E373" s="279"/>
      <c r="F373" s="279"/>
      <c r="G373" s="279"/>
      <c r="H373" s="279"/>
      <c r="I373" s="279"/>
      <c r="J373" s="279"/>
      <c r="K373" s="279"/>
      <c r="L373" s="279"/>
      <c r="M373" s="279"/>
      <c r="N373" s="142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</row>
    <row r="374" spans="1:28" ht="15">
      <c r="A374" s="136"/>
      <c r="B374" s="46" t="s">
        <v>546</v>
      </c>
      <c r="C374" s="270">
        <f>SUM(M363:M368)</f>
        <v>0</v>
      </c>
      <c r="D374" s="279"/>
      <c r="E374" s="279"/>
      <c r="F374" s="279"/>
      <c r="G374" s="279"/>
      <c r="H374" s="279"/>
      <c r="I374" s="279"/>
      <c r="J374" s="279"/>
      <c r="K374" s="279"/>
      <c r="L374" s="279"/>
      <c r="M374" s="279"/>
      <c r="N374" s="142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</row>
    <row r="375" spans="1:28" ht="15.75">
      <c r="A375" s="127"/>
      <c r="B375" s="59"/>
      <c r="C375" s="280"/>
      <c r="D375" s="280"/>
      <c r="E375" s="280"/>
      <c r="F375" s="280"/>
      <c r="G375" s="280"/>
      <c r="H375" s="280"/>
      <c r="I375" s="280"/>
      <c r="J375" s="280"/>
      <c r="K375" s="280"/>
      <c r="L375" s="280"/>
      <c r="M375" s="280"/>
      <c r="N375" s="154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</row>
    <row r="376" spans="1:28" ht="15.75">
      <c r="A376" s="134" t="s">
        <v>550</v>
      </c>
      <c r="B376" s="6"/>
      <c r="C376" s="273"/>
      <c r="D376" s="273"/>
      <c r="E376" s="273"/>
      <c r="F376" s="273"/>
      <c r="G376" s="273"/>
      <c r="H376" s="273"/>
      <c r="I376" s="273"/>
      <c r="J376" s="273"/>
      <c r="K376" s="273"/>
      <c r="L376" s="273"/>
      <c r="M376" s="273"/>
      <c r="N376" s="10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</row>
    <row r="377" spans="1:28" ht="15.75">
      <c r="A377" s="17"/>
      <c r="B377" s="6"/>
      <c r="C377" s="273"/>
      <c r="D377" s="273"/>
      <c r="E377" s="273"/>
      <c r="F377" s="273"/>
      <c r="G377" s="273"/>
      <c r="H377" s="273"/>
      <c r="I377" s="273"/>
      <c r="J377" s="273"/>
      <c r="K377" s="273"/>
      <c r="L377" s="273"/>
      <c r="M377" s="273"/>
      <c r="N377" s="10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</row>
    <row r="378" spans="1:28" ht="15">
      <c r="A378" s="136"/>
      <c r="B378" s="188" t="s">
        <v>787</v>
      </c>
      <c r="C378" s="20">
        <f>Data!F179</f>
        <v>0</v>
      </c>
      <c r="D378" s="249"/>
      <c r="E378" s="249"/>
      <c r="F378" s="249"/>
      <c r="G378" s="249"/>
      <c r="H378" s="249"/>
      <c r="I378" s="249"/>
      <c r="J378" s="273"/>
      <c r="K378" s="273"/>
      <c r="L378" s="273"/>
      <c r="M378" s="273"/>
      <c r="N378" s="10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</row>
    <row r="379" spans="1:28" ht="15">
      <c r="A379" s="136"/>
      <c r="B379" s="227" t="s">
        <v>380</v>
      </c>
      <c r="C379" s="20">
        <f>Data!F187</f>
        <v>0</v>
      </c>
      <c r="D379" s="249"/>
      <c r="E379" s="249"/>
      <c r="F379" s="249"/>
      <c r="G379" s="249"/>
      <c r="H379" s="249"/>
      <c r="I379" s="249"/>
      <c r="J379" s="273"/>
      <c r="K379" s="273"/>
      <c r="L379" s="273"/>
      <c r="M379" s="273"/>
      <c r="N379" s="142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</row>
    <row r="380" spans="1:28" ht="15.75">
      <c r="A380" s="136"/>
      <c r="B380" s="15"/>
      <c r="C380" s="249"/>
      <c r="D380" s="249"/>
      <c r="E380" s="249"/>
      <c r="F380" s="14"/>
      <c r="G380" s="14"/>
      <c r="H380" s="249"/>
      <c r="I380" s="14"/>
      <c r="J380" s="14"/>
      <c r="K380" s="273"/>
      <c r="L380" s="273"/>
      <c r="M380" s="274"/>
      <c r="N380" s="142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</row>
    <row r="381" spans="1:28" ht="15">
      <c r="A381" s="136"/>
      <c r="B381" s="771" t="s">
        <v>693</v>
      </c>
      <c r="C381" s="773" t="s">
        <v>784</v>
      </c>
      <c r="D381" s="384" t="s">
        <v>384</v>
      </c>
      <c r="E381" s="276"/>
      <c r="F381" s="384" t="s">
        <v>386</v>
      </c>
      <c r="G381" s="385" t="s">
        <v>384</v>
      </c>
      <c r="H381" s="276"/>
      <c r="I381" s="47"/>
      <c r="J381" s="47"/>
      <c r="K381" s="277"/>
      <c r="L381" s="773" t="s">
        <v>387</v>
      </c>
      <c r="M381" s="773" t="s">
        <v>388</v>
      </c>
      <c r="N381" s="150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</row>
    <row r="382" spans="1:28" ht="29.25" customHeight="1">
      <c r="A382" s="136"/>
      <c r="B382" s="772"/>
      <c r="C382" s="774"/>
      <c r="D382" s="52" t="s">
        <v>601</v>
      </c>
      <c r="E382" s="276"/>
      <c r="F382" s="363" t="s">
        <v>717</v>
      </c>
      <c r="G382" s="363" t="s">
        <v>717</v>
      </c>
      <c r="H382" s="276"/>
      <c r="I382" s="47"/>
      <c r="J382" s="47"/>
      <c r="K382" s="277"/>
      <c r="L382" s="774"/>
      <c r="M382" s="774"/>
      <c r="N382" s="150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</row>
    <row r="383" spans="1:28" ht="15">
      <c r="A383" s="136"/>
      <c r="B383" s="113">
        <v>0</v>
      </c>
      <c r="C383" s="266"/>
      <c r="D383" s="266"/>
      <c r="E383" s="273"/>
      <c r="F383" s="266"/>
      <c r="G383" s="266"/>
      <c r="H383" s="273"/>
      <c r="I383" s="47"/>
      <c r="J383" s="47"/>
      <c r="K383" s="273"/>
      <c r="L383" s="268">
        <f aca="true" t="shared" si="28" ref="L383:L388">F383*B383</f>
        <v>0</v>
      </c>
      <c r="M383" s="268">
        <f aca="true" t="shared" si="29" ref="M383:M388">G383*B383</f>
        <v>0</v>
      </c>
      <c r="N383" s="142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</row>
    <row r="384" spans="1:28" ht="15">
      <c r="A384" s="136"/>
      <c r="B384" s="113">
        <v>0.1</v>
      </c>
      <c r="C384" s="266"/>
      <c r="D384" s="266"/>
      <c r="E384" s="273"/>
      <c r="F384" s="266"/>
      <c r="G384" s="266"/>
      <c r="H384" s="273"/>
      <c r="I384" s="47"/>
      <c r="J384" s="47"/>
      <c r="K384" s="273"/>
      <c r="L384" s="268">
        <f t="shared" si="28"/>
        <v>0</v>
      </c>
      <c r="M384" s="268">
        <f t="shared" si="29"/>
        <v>0</v>
      </c>
      <c r="N384" s="142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</row>
    <row r="385" spans="1:28" ht="15">
      <c r="A385" s="136"/>
      <c r="B385" s="113">
        <v>0.2</v>
      </c>
      <c r="C385" s="266"/>
      <c r="D385" s="266"/>
      <c r="E385" s="273"/>
      <c r="F385" s="266"/>
      <c r="G385" s="266"/>
      <c r="H385" s="273"/>
      <c r="I385" s="47"/>
      <c r="J385" s="47"/>
      <c r="K385" s="273"/>
      <c r="L385" s="268">
        <f t="shared" si="28"/>
        <v>0</v>
      </c>
      <c r="M385" s="268">
        <f t="shared" si="29"/>
        <v>0</v>
      </c>
      <c r="N385" s="142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</row>
    <row r="386" spans="1:28" ht="15">
      <c r="A386" s="136"/>
      <c r="B386" s="113">
        <v>0.5</v>
      </c>
      <c r="C386" s="266"/>
      <c r="D386" s="266"/>
      <c r="E386" s="273"/>
      <c r="F386" s="266"/>
      <c r="G386" s="266"/>
      <c r="H386" s="273"/>
      <c r="I386" s="47"/>
      <c r="J386" s="47"/>
      <c r="K386" s="273"/>
      <c r="L386" s="268">
        <f t="shared" si="28"/>
        <v>0</v>
      </c>
      <c r="M386" s="268">
        <f t="shared" si="29"/>
        <v>0</v>
      </c>
      <c r="N386" s="142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</row>
    <row r="387" spans="1:28" ht="15">
      <c r="A387" s="136"/>
      <c r="B387" s="113">
        <v>1</v>
      </c>
      <c r="C387" s="266"/>
      <c r="D387" s="266"/>
      <c r="E387" s="273"/>
      <c r="F387" s="266"/>
      <c r="G387" s="266"/>
      <c r="H387" s="273"/>
      <c r="I387" s="47"/>
      <c r="J387" s="47"/>
      <c r="K387" s="273"/>
      <c r="L387" s="268">
        <f t="shared" si="28"/>
        <v>0</v>
      </c>
      <c r="M387" s="268">
        <f t="shared" si="29"/>
        <v>0</v>
      </c>
      <c r="N387" s="142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</row>
    <row r="388" spans="1:28" ht="15">
      <c r="A388" s="136"/>
      <c r="B388" s="257"/>
      <c r="C388" s="266"/>
      <c r="D388" s="266"/>
      <c r="E388" s="273"/>
      <c r="F388" s="266"/>
      <c r="G388" s="266"/>
      <c r="H388" s="273"/>
      <c r="I388" s="47"/>
      <c r="J388" s="47"/>
      <c r="K388" s="273"/>
      <c r="L388" s="268">
        <f t="shared" si="28"/>
        <v>0</v>
      </c>
      <c r="M388" s="268">
        <f t="shared" si="29"/>
        <v>0</v>
      </c>
      <c r="N388" s="142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</row>
    <row r="389" spans="1:28" ht="15">
      <c r="A389" s="136"/>
      <c r="B389" s="7"/>
      <c r="C389" s="273"/>
      <c r="D389" s="273"/>
      <c r="E389" s="273"/>
      <c r="F389" s="273"/>
      <c r="G389" s="273"/>
      <c r="H389" s="273"/>
      <c r="I389" s="273"/>
      <c r="J389" s="273"/>
      <c r="K389" s="273"/>
      <c r="L389" s="273"/>
      <c r="M389" s="273"/>
      <c r="N389" s="142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</row>
    <row r="390" spans="1:28" ht="15">
      <c r="A390" s="136"/>
      <c r="B390" s="44" t="s">
        <v>697</v>
      </c>
      <c r="C390" s="269">
        <f>SUM(C383:C388)</f>
        <v>0</v>
      </c>
      <c r="D390" s="269">
        <f>SUM(D383:D388)</f>
        <v>0</v>
      </c>
      <c r="E390" s="278"/>
      <c r="F390" s="47"/>
      <c r="G390" s="47"/>
      <c r="H390" s="278"/>
      <c r="I390" s="278"/>
      <c r="J390" s="273"/>
      <c r="K390" s="273"/>
      <c r="L390" s="273"/>
      <c r="M390" s="273"/>
      <c r="N390" s="142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</row>
    <row r="391" spans="1:28" ht="15">
      <c r="A391" s="136"/>
      <c r="B391" s="44" t="s">
        <v>371</v>
      </c>
      <c r="C391" s="353" t="str">
        <f>IF(C390&gt;C378*1.025,"No",IF(C390&lt;C378*0.975,"No","Yes"))</f>
        <v>Yes</v>
      </c>
      <c r="D391" s="353" t="str">
        <f>IF(D390&gt;C379*1.025,"No",IF(D390&lt;C379*0.975,"No","Yes"))</f>
        <v>Yes</v>
      </c>
      <c r="E391" s="278"/>
      <c r="F391" s="47"/>
      <c r="G391" s="47"/>
      <c r="H391" s="278"/>
      <c r="I391" s="278"/>
      <c r="J391" s="273"/>
      <c r="K391" s="273"/>
      <c r="L391" s="273"/>
      <c r="M391" s="273"/>
      <c r="N391" s="142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</row>
    <row r="392" spans="1:28" ht="15">
      <c r="A392" s="136"/>
      <c r="B392" s="47"/>
      <c r="C392" s="273"/>
      <c r="D392" s="273"/>
      <c r="E392" s="273"/>
      <c r="F392" s="273"/>
      <c r="G392" s="273"/>
      <c r="H392" s="273"/>
      <c r="I392" s="273"/>
      <c r="J392" s="279"/>
      <c r="K392" s="279"/>
      <c r="L392" s="279"/>
      <c r="M392" s="279"/>
      <c r="N392" s="142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</row>
    <row r="393" spans="1:28" ht="15">
      <c r="A393" s="136"/>
      <c r="B393" s="46" t="s">
        <v>474</v>
      </c>
      <c r="C393" s="270">
        <f>SUM(L383:L388)</f>
        <v>0</v>
      </c>
      <c r="D393" s="279"/>
      <c r="E393" s="279"/>
      <c r="F393" s="279"/>
      <c r="G393" s="279"/>
      <c r="H393" s="279"/>
      <c r="I393" s="279"/>
      <c r="J393" s="279"/>
      <c r="K393" s="279"/>
      <c r="L393" s="279"/>
      <c r="M393" s="279"/>
      <c r="N393" s="142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</row>
    <row r="394" spans="1:28" ht="15">
      <c r="A394" s="136"/>
      <c r="B394" s="46" t="s">
        <v>473</v>
      </c>
      <c r="C394" s="270">
        <f>SUM(M383:M388)</f>
        <v>0</v>
      </c>
      <c r="D394" s="279"/>
      <c r="E394" s="279"/>
      <c r="F394" s="279"/>
      <c r="G394" s="279"/>
      <c r="H394" s="279"/>
      <c r="I394" s="279"/>
      <c r="J394" s="279"/>
      <c r="K394" s="279"/>
      <c r="L394" s="279"/>
      <c r="M394" s="279"/>
      <c r="N394" s="142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</row>
    <row r="395" spans="1:28" ht="15.75">
      <c r="A395" s="127"/>
      <c r="B395" s="59"/>
      <c r="C395" s="280"/>
      <c r="D395" s="280"/>
      <c r="E395" s="280"/>
      <c r="F395" s="280"/>
      <c r="G395" s="280"/>
      <c r="H395" s="280"/>
      <c r="I395" s="280"/>
      <c r="J395" s="280"/>
      <c r="K395" s="280"/>
      <c r="L395" s="280"/>
      <c r="M395" s="280"/>
      <c r="N395" s="154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</row>
    <row r="396" spans="1:28" ht="15.75">
      <c r="A396" s="116" t="s">
        <v>553</v>
      </c>
      <c r="B396" s="4"/>
      <c r="C396" s="284"/>
      <c r="D396" s="284"/>
      <c r="E396" s="284"/>
      <c r="F396" s="284"/>
      <c r="G396" s="284"/>
      <c r="H396" s="284"/>
      <c r="I396" s="284"/>
      <c r="J396" s="284"/>
      <c r="K396" s="284"/>
      <c r="L396" s="284"/>
      <c r="M396" s="284"/>
      <c r="N396" s="149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</row>
    <row r="397" spans="1:28" ht="15.75">
      <c r="A397" s="17"/>
      <c r="B397" s="6"/>
      <c r="C397" s="273"/>
      <c r="D397" s="273"/>
      <c r="E397" s="273"/>
      <c r="F397" s="273"/>
      <c r="G397" s="273"/>
      <c r="H397" s="273"/>
      <c r="I397" s="273"/>
      <c r="J397" s="273"/>
      <c r="K397" s="273"/>
      <c r="L397" s="273"/>
      <c r="M397" s="273"/>
      <c r="N397" s="142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</row>
    <row r="398" spans="1:28" ht="15">
      <c r="A398" s="136"/>
      <c r="B398" s="26" t="s">
        <v>535</v>
      </c>
      <c r="C398" s="268">
        <f>Data!F48</f>
        <v>0</v>
      </c>
      <c r="D398" s="273"/>
      <c r="E398" s="273"/>
      <c r="F398" s="273"/>
      <c r="G398" s="273"/>
      <c r="H398" s="273"/>
      <c r="I398" s="273"/>
      <c r="J398" s="273"/>
      <c r="K398" s="273"/>
      <c r="L398" s="273"/>
      <c r="M398" s="273"/>
      <c r="N398" s="142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</row>
    <row r="399" spans="1:28" ht="15">
      <c r="A399" s="136"/>
      <c r="B399" s="26" t="s">
        <v>674</v>
      </c>
      <c r="C399" s="268">
        <f>Data!F139</f>
        <v>0</v>
      </c>
      <c r="D399" s="273"/>
      <c r="E399" s="273"/>
      <c r="F399" s="273"/>
      <c r="G399" s="273"/>
      <c r="H399" s="273"/>
      <c r="I399" s="273"/>
      <c r="J399" s="273"/>
      <c r="K399" s="273"/>
      <c r="L399" s="273"/>
      <c r="M399" s="273"/>
      <c r="N399" s="142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</row>
    <row r="400" spans="1:28" ht="15">
      <c r="A400" s="136"/>
      <c r="B400" s="26" t="s">
        <v>536</v>
      </c>
      <c r="C400" s="118"/>
      <c r="D400" s="273"/>
      <c r="E400" s="273"/>
      <c r="F400" s="273"/>
      <c r="G400" s="273"/>
      <c r="H400" s="273"/>
      <c r="I400" s="273"/>
      <c r="J400" s="273"/>
      <c r="K400" s="273"/>
      <c r="L400" s="273"/>
      <c r="M400" s="273"/>
      <c r="N400" s="142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</row>
    <row r="401" spans="1:28" ht="15">
      <c r="A401" s="136"/>
      <c r="B401" s="26" t="s">
        <v>537</v>
      </c>
      <c r="C401" s="268">
        <f>SUM(C398,C400)</f>
        <v>0</v>
      </c>
      <c r="D401" s="273"/>
      <c r="E401" s="273"/>
      <c r="F401" s="273"/>
      <c r="G401" s="273"/>
      <c r="H401" s="273"/>
      <c r="I401" s="273"/>
      <c r="J401" s="273"/>
      <c r="K401" s="273"/>
      <c r="L401" s="273"/>
      <c r="M401" s="273"/>
      <c r="N401" s="142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</row>
    <row r="402" spans="1:28" ht="15">
      <c r="A402" s="136"/>
      <c r="B402" s="6"/>
      <c r="C402" s="273"/>
      <c r="D402" s="273"/>
      <c r="E402" s="273"/>
      <c r="F402" s="273"/>
      <c r="G402" s="273"/>
      <c r="H402" s="273"/>
      <c r="I402" s="273"/>
      <c r="J402" s="273"/>
      <c r="K402" s="273"/>
      <c r="L402" s="273"/>
      <c r="M402" s="281"/>
      <c r="N402" s="142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</row>
    <row r="403" spans="1:28" ht="15">
      <c r="A403" s="136"/>
      <c r="B403" s="771" t="s">
        <v>693</v>
      </c>
      <c r="C403" s="776" t="s">
        <v>385</v>
      </c>
      <c r="D403" s="776" t="s">
        <v>372</v>
      </c>
      <c r="E403" s="276"/>
      <c r="F403" s="778" t="s">
        <v>373</v>
      </c>
      <c r="G403" s="779"/>
      <c r="H403" s="276"/>
      <c r="I403" s="780" t="s">
        <v>638</v>
      </c>
      <c r="J403" s="781"/>
      <c r="K403" s="277"/>
      <c r="L403" s="776" t="s">
        <v>378</v>
      </c>
      <c r="M403" s="776" t="s">
        <v>379</v>
      </c>
      <c r="N403" s="150"/>
      <c r="O403" s="151"/>
      <c r="P403" s="151"/>
      <c r="Q403" s="152"/>
      <c r="R403" s="152"/>
      <c r="S403" s="151"/>
      <c r="T403" s="151"/>
      <c r="U403" s="151"/>
      <c r="V403" s="151"/>
      <c r="W403" s="143"/>
      <c r="X403" s="143"/>
      <c r="Y403" s="143"/>
      <c r="Z403" s="143"/>
      <c r="AA403" s="143"/>
      <c r="AB403" s="143"/>
    </row>
    <row r="404" spans="1:28" ht="15">
      <c r="A404" s="136"/>
      <c r="B404" s="772"/>
      <c r="C404" s="777"/>
      <c r="D404" s="777"/>
      <c r="E404" s="276"/>
      <c r="F404" s="289" t="s">
        <v>374</v>
      </c>
      <c r="G404" s="289" t="s">
        <v>375</v>
      </c>
      <c r="H404" s="276"/>
      <c r="I404" s="289" t="s">
        <v>376</v>
      </c>
      <c r="J404" s="289" t="s">
        <v>377</v>
      </c>
      <c r="K404" s="277"/>
      <c r="L404" s="777"/>
      <c r="M404" s="777"/>
      <c r="N404" s="150"/>
      <c r="O404" s="151"/>
      <c r="P404" s="151"/>
      <c r="Q404" s="152"/>
      <c r="R404" s="152"/>
      <c r="S404" s="151"/>
      <c r="T404" s="151"/>
      <c r="U404" s="151"/>
      <c r="V404" s="151"/>
      <c r="W404" s="143"/>
      <c r="X404" s="143"/>
      <c r="Y404" s="143"/>
      <c r="Z404" s="143"/>
      <c r="AA404" s="143"/>
      <c r="AB404" s="143"/>
    </row>
    <row r="405" spans="1:28" ht="15">
      <c r="A405" s="136"/>
      <c r="B405" s="115">
        <v>0</v>
      </c>
      <c r="C405" s="265"/>
      <c r="D405" s="265"/>
      <c r="E405" s="282"/>
      <c r="F405" s="265"/>
      <c r="G405" s="267"/>
      <c r="H405" s="283"/>
      <c r="I405" s="265"/>
      <c r="J405" s="267"/>
      <c r="K405" s="277"/>
      <c r="L405" s="265"/>
      <c r="M405" s="268">
        <f aca="true" t="shared" si="30" ref="M405:M410">(D405+G405+J405)*B405</f>
        <v>0</v>
      </c>
      <c r="N405" s="142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</row>
    <row r="406" spans="1:28" ht="15">
      <c r="A406" s="136"/>
      <c r="B406" s="115">
        <v>0.1</v>
      </c>
      <c r="C406" s="265"/>
      <c r="D406" s="265"/>
      <c r="E406" s="282"/>
      <c r="F406" s="265"/>
      <c r="G406" s="267"/>
      <c r="H406" s="283"/>
      <c r="I406" s="265"/>
      <c r="J406" s="267"/>
      <c r="K406" s="277"/>
      <c r="L406" s="265"/>
      <c r="M406" s="268">
        <f t="shared" si="30"/>
        <v>0</v>
      </c>
      <c r="N406" s="142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</row>
    <row r="407" spans="1:28" ht="15">
      <c r="A407" s="136"/>
      <c r="B407" s="115">
        <v>0.2</v>
      </c>
      <c r="C407" s="265"/>
      <c r="D407" s="265"/>
      <c r="E407" s="282"/>
      <c r="F407" s="265"/>
      <c r="G407" s="267"/>
      <c r="H407" s="283"/>
      <c r="I407" s="265"/>
      <c r="J407" s="267"/>
      <c r="K407" s="277"/>
      <c r="L407" s="265"/>
      <c r="M407" s="268">
        <f t="shared" si="30"/>
        <v>0</v>
      </c>
      <c r="N407" s="142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</row>
    <row r="408" spans="1:28" ht="15">
      <c r="A408" s="136"/>
      <c r="B408" s="114">
        <v>0.5</v>
      </c>
      <c r="C408" s="266"/>
      <c r="D408" s="266"/>
      <c r="E408" s="273"/>
      <c r="F408" s="266"/>
      <c r="G408" s="266"/>
      <c r="H408" s="273"/>
      <c r="I408" s="266"/>
      <c r="J408" s="266"/>
      <c r="K408" s="273"/>
      <c r="L408" s="268">
        <f>(D408+F408+I408)*B408</f>
        <v>0</v>
      </c>
      <c r="M408" s="268">
        <f t="shared" si="30"/>
        <v>0</v>
      </c>
      <c r="N408" s="142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</row>
    <row r="409" spans="1:28" ht="15">
      <c r="A409" s="136"/>
      <c r="B409" s="114">
        <v>1</v>
      </c>
      <c r="C409" s="266"/>
      <c r="D409" s="266"/>
      <c r="E409" s="273"/>
      <c r="F409" s="266"/>
      <c r="G409" s="266"/>
      <c r="H409" s="273"/>
      <c r="I409" s="266"/>
      <c r="J409" s="266"/>
      <c r="K409" s="273"/>
      <c r="L409" s="268">
        <f>(D409+F409+I409)*B409</f>
        <v>0</v>
      </c>
      <c r="M409" s="268">
        <f t="shared" si="30"/>
        <v>0</v>
      </c>
      <c r="N409" s="142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</row>
    <row r="410" spans="1:28" ht="15">
      <c r="A410" s="136"/>
      <c r="B410" s="257"/>
      <c r="C410" s="266"/>
      <c r="D410" s="266"/>
      <c r="E410" s="273"/>
      <c r="F410" s="266"/>
      <c r="G410" s="266"/>
      <c r="H410" s="273"/>
      <c r="I410" s="266"/>
      <c r="J410" s="266"/>
      <c r="K410" s="273"/>
      <c r="L410" s="268">
        <f>(D410+F410+I410)*B410</f>
        <v>0</v>
      </c>
      <c r="M410" s="268">
        <f t="shared" si="30"/>
        <v>0</v>
      </c>
      <c r="N410" s="142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</row>
    <row r="411" spans="1:28" ht="15">
      <c r="A411" s="136"/>
      <c r="B411" s="7"/>
      <c r="C411" s="273"/>
      <c r="D411" s="273"/>
      <c r="E411" s="273"/>
      <c r="F411" s="273"/>
      <c r="G411" s="273"/>
      <c r="H411" s="273"/>
      <c r="I411" s="273"/>
      <c r="J411" s="273"/>
      <c r="K411" s="273"/>
      <c r="L411" s="273"/>
      <c r="M411" s="273"/>
      <c r="N411" s="142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</row>
    <row r="412" spans="1:28" ht="15">
      <c r="A412" s="136"/>
      <c r="B412" s="44" t="s">
        <v>697</v>
      </c>
      <c r="C412" s="269">
        <f>SUM(C408:C410)</f>
        <v>0</v>
      </c>
      <c r="D412" s="269">
        <f>SUM(D405:D410,F405:F410,I405:I410)</f>
        <v>0</v>
      </c>
      <c r="E412" s="278"/>
      <c r="F412" s="269">
        <f>SUM(D405:D410,G405:G410,J405:J410)</f>
        <v>0</v>
      </c>
      <c r="G412" s="278"/>
      <c r="H412" s="278"/>
      <c r="I412" s="278"/>
      <c r="J412" s="273"/>
      <c r="K412" s="273"/>
      <c r="L412" s="273"/>
      <c r="M412" s="273"/>
      <c r="N412" s="142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</row>
    <row r="413" spans="1:28" ht="15">
      <c r="A413" s="136"/>
      <c r="B413" s="44" t="s">
        <v>371</v>
      </c>
      <c r="C413" s="353" t="str">
        <f>IF(C412&gt;C401*1.025,"No",IF(C412&lt;C401*0.975,"No","Yes"))</f>
        <v>Yes</v>
      </c>
      <c r="D413" s="353" t="str">
        <f>IF(D412&gt;C401*1.025,"No",IF(D412&lt;C401*0.975,"No","Yes"))</f>
        <v>Yes</v>
      </c>
      <c r="E413" s="278"/>
      <c r="F413" s="353" t="str">
        <f>IF(F412&gt;C401*1.025,"No",IF(F412&lt;C401*0.975,"No","Yes"))</f>
        <v>Yes</v>
      </c>
      <c r="G413" s="278"/>
      <c r="H413" s="278"/>
      <c r="I413" s="278"/>
      <c r="J413" s="273"/>
      <c r="K413" s="273"/>
      <c r="L413" s="273"/>
      <c r="M413" s="273"/>
      <c r="N413" s="142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</row>
    <row r="414" spans="1:28" ht="15">
      <c r="A414" s="136"/>
      <c r="B414" s="47"/>
      <c r="C414" s="273"/>
      <c r="D414" s="273"/>
      <c r="E414" s="273"/>
      <c r="F414" s="273"/>
      <c r="G414" s="273"/>
      <c r="H414" s="273"/>
      <c r="I414" s="273"/>
      <c r="J414" s="279"/>
      <c r="K414" s="279"/>
      <c r="L414" s="279"/>
      <c r="M414" s="279"/>
      <c r="N414" s="142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</row>
    <row r="415" spans="1:28" ht="15">
      <c r="A415" s="136"/>
      <c r="B415" s="46" t="s">
        <v>655</v>
      </c>
      <c r="C415" s="270">
        <f>SUM(L408:L410)</f>
        <v>0</v>
      </c>
      <c r="D415" s="279"/>
      <c r="E415" s="279"/>
      <c r="F415" s="279"/>
      <c r="G415" s="279"/>
      <c r="H415" s="279"/>
      <c r="I415" s="279"/>
      <c r="J415" s="279"/>
      <c r="K415" s="279"/>
      <c r="L415" s="279"/>
      <c r="M415" s="279"/>
      <c r="N415" s="142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</row>
    <row r="416" spans="1:28" ht="15">
      <c r="A416" s="136"/>
      <c r="B416" s="46" t="s">
        <v>547</v>
      </c>
      <c r="C416" s="270">
        <f>SUM(M405:M410)</f>
        <v>0</v>
      </c>
      <c r="D416" s="279"/>
      <c r="E416" s="279"/>
      <c r="F416" s="279"/>
      <c r="G416" s="279"/>
      <c r="H416" s="279"/>
      <c r="I416" s="279"/>
      <c r="J416" s="279"/>
      <c r="K416" s="279"/>
      <c r="L416" s="279"/>
      <c r="M416" s="279"/>
      <c r="N416" s="142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</row>
    <row r="417" spans="1:28" ht="15.75">
      <c r="A417" s="127"/>
      <c r="B417" s="59"/>
      <c r="C417" s="280"/>
      <c r="D417" s="280"/>
      <c r="E417" s="280"/>
      <c r="F417" s="280"/>
      <c r="G417" s="280"/>
      <c r="H417" s="280"/>
      <c r="I417" s="280"/>
      <c r="J417" s="280"/>
      <c r="K417" s="280"/>
      <c r="L417" s="280"/>
      <c r="M417" s="280"/>
      <c r="N417" s="147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</row>
    <row r="418" spans="1:28" ht="15.75">
      <c r="A418" s="116" t="s">
        <v>640</v>
      </c>
      <c r="B418" s="4"/>
      <c r="C418" s="284"/>
      <c r="D418" s="284"/>
      <c r="E418" s="284"/>
      <c r="F418" s="284"/>
      <c r="G418" s="284"/>
      <c r="H418" s="284"/>
      <c r="I418" s="284"/>
      <c r="J418" s="284"/>
      <c r="K418" s="284"/>
      <c r="L418" s="284"/>
      <c r="M418" s="284"/>
      <c r="N418" s="149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</row>
    <row r="419" spans="1:28" ht="15.75">
      <c r="A419" s="17"/>
      <c r="B419" s="6"/>
      <c r="C419" s="273"/>
      <c r="D419" s="273"/>
      <c r="E419" s="273"/>
      <c r="F419" s="273"/>
      <c r="G419" s="273"/>
      <c r="H419" s="273"/>
      <c r="I419" s="273"/>
      <c r="J419" s="273"/>
      <c r="K419" s="273"/>
      <c r="L419" s="273"/>
      <c r="M419" s="273"/>
      <c r="N419" s="142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</row>
    <row r="420" spans="1:28" ht="15.75">
      <c r="A420" s="17"/>
      <c r="B420" s="26" t="s">
        <v>645</v>
      </c>
      <c r="C420" s="268">
        <f>Data!F122</f>
        <v>0</v>
      </c>
      <c r="D420" s="273"/>
      <c r="E420" s="273"/>
      <c r="F420" s="273"/>
      <c r="G420" s="273"/>
      <c r="H420" s="273"/>
      <c r="I420" s="273"/>
      <c r="J420" s="273"/>
      <c r="K420" s="273"/>
      <c r="L420" s="273"/>
      <c r="M420" s="273"/>
      <c r="N420" s="142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</row>
    <row r="421" spans="1:28" ht="15">
      <c r="A421" s="136"/>
      <c r="B421" s="50" t="s">
        <v>365</v>
      </c>
      <c r="C421" s="118"/>
      <c r="D421" s="273"/>
      <c r="E421" s="273"/>
      <c r="F421" s="273"/>
      <c r="G421" s="273"/>
      <c r="H421" s="273"/>
      <c r="I421" s="273"/>
      <c r="J421" s="273"/>
      <c r="K421" s="273"/>
      <c r="L421" s="273"/>
      <c r="M421" s="273"/>
      <c r="N421" s="142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</row>
    <row r="422" spans="1:28" ht="15">
      <c r="A422" s="136"/>
      <c r="B422" s="6"/>
      <c r="C422" s="273"/>
      <c r="D422" s="273"/>
      <c r="E422" s="273"/>
      <c r="F422" s="273"/>
      <c r="G422" s="273"/>
      <c r="H422" s="273"/>
      <c r="I422" s="273"/>
      <c r="J422" s="273"/>
      <c r="K422" s="273"/>
      <c r="L422" s="273"/>
      <c r="M422" s="281"/>
      <c r="N422" s="142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</row>
    <row r="423" spans="1:28" ht="15">
      <c r="A423" s="136"/>
      <c r="B423" s="771" t="s">
        <v>693</v>
      </c>
      <c r="C423" s="776" t="s">
        <v>385</v>
      </c>
      <c r="D423" s="776" t="s">
        <v>372</v>
      </c>
      <c r="E423" s="276"/>
      <c r="F423" s="778" t="s">
        <v>373</v>
      </c>
      <c r="G423" s="779"/>
      <c r="H423" s="276"/>
      <c r="I423" s="780" t="s">
        <v>638</v>
      </c>
      <c r="J423" s="781"/>
      <c r="K423" s="277"/>
      <c r="L423" s="776" t="s">
        <v>378</v>
      </c>
      <c r="M423" s="776" t="s">
        <v>379</v>
      </c>
      <c r="N423" s="150"/>
      <c r="O423" s="151"/>
      <c r="P423" s="151"/>
      <c r="Q423" s="152"/>
      <c r="R423" s="152"/>
      <c r="S423" s="151"/>
      <c r="T423" s="151"/>
      <c r="U423" s="151"/>
      <c r="V423" s="151"/>
      <c r="W423" s="143"/>
      <c r="X423" s="143"/>
      <c r="Y423" s="143"/>
      <c r="Z423" s="143"/>
      <c r="AA423" s="143"/>
      <c r="AB423" s="143"/>
    </row>
    <row r="424" spans="1:28" ht="15">
      <c r="A424" s="136"/>
      <c r="B424" s="772"/>
      <c r="C424" s="777"/>
      <c r="D424" s="777"/>
      <c r="E424" s="276"/>
      <c r="F424" s="289" t="s">
        <v>374</v>
      </c>
      <c r="G424" s="289" t="s">
        <v>375</v>
      </c>
      <c r="H424" s="276"/>
      <c r="I424" s="289" t="s">
        <v>376</v>
      </c>
      <c r="J424" s="289" t="s">
        <v>377</v>
      </c>
      <c r="K424" s="277"/>
      <c r="L424" s="777"/>
      <c r="M424" s="777"/>
      <c r="N424" s="150"/>
      <c r="O424" s="151"/>
      <c r="P424" s="151"/>
      <c r="Q424" s="152"/>
      <c r="R424" s="152"/>
      <c r="S424" s="151"/>
      <c r="T424" s="151"/>
      <c r="U424" s="151"/>
      <c r="V424" s="151"/>
      <c r="W424" s="143"/>
      <c r="X424" s="143"/>
      <c r="Y424" s="143"/>
      <c r="Z424" s="143"/>
      <c r="AA424" s="143"/>
      <c r="AB424" s="143"/>
    </row>
    <row r="425" spans="1:28" ht="15">
      <c r="A425" s="136"/>
      <c r="B425" s="115">
        <v>0</v>
      </c>
      <c r="C425" s="265"/>
      <c r="D425" s="265"/>
      <c r="E425" s="282"/>
      <c r="F425" s="265"/>
      <c r="G425" s="267"/>
      <c r="H425" s="283"/>
      <c r="I425" s="265"/>
      <c r="J425" s="267"/>
      <c r="K425" s="277"/>
      <c r="L425" s="265"/>
      <c r="M425" s="268">
        <f aca="true" t="shared" si="31" ref="M425:M430">(D425+G425+J425)*B425</f>
        <v>0</v>
      </c>
      <c r="N425" s="142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</row>
    <row r="426" spans="1:28" ht="15">
      <c r="A426" s="136"/>
      <c r="B426" s="115">
        <v>0.1</v>
      </c>
      <c r="C426" s="265"/>
      <c r="D426" s="265"/>
      <c r="E426" s="282"/>
      <c r="F426" s="265"/>
      <c r="G426" s="267"/>
      <c r="H426" s="283"/>
      <c r="I426" s="265"/>
      <c r="J426" s="267"/>
      <c r="K426" s="277"/>
      <c r="L426" s="265"/>
      <c r="M426" s="268">
        <f t="shared" si="31"/>
        <v>0</v>
      </c>
      <c r="N426" s="142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</row>
    <row r="427" spans="1:28" ht="15">
      <c r="A427" s="136"/>
      <c r="B427" s="115">
        <v>0.2</v>
      </c>
      <c r="C427" s="265"/>
      <c r="D427" s="265"/>
      <c r="E427" s="282"/>
      <c r="F427" s="265"/>
      <c r="G427" s="267"/>
      <c r="H427" s="283"/>
      <c r="I427" s="265"/>
      <c r="J427" s="267"/>
      <c r="K427" s="277"/>
      <c r="L427" s="265"/>
      <c r="M427" s="268">
        <f t="shared" si="31"/>
        <v>0</v>
      </c>
      <c r="N427" s="142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</row>
    <row r="428" spans="1:28" ht="15">
      <c r="A428" s="136"/>
      <c r="B428" s="114">
        <v>0.5</v>
      </c>
      <c r="C428" s="266"/>
      <c r="D428" s="266"/>
      <c r="E428" s="273"/>
      <c r="F428" s="266"/>
      <c r="G428" s="266"/>
      <c r="H428" s="273"/>
      <c r="I428" s="266"/>
      <c r="J428" s="266"/>
      <c r="K428" s="273"/>
      <c r="L428" s="268">
        <f>(D428+F428+I428)*B428</f>
        <v>0</v>
      </c>
      <c r="M428" s="268">
        <f t="shared" si="31"/>
        <v>0</v>
      </c>
      <c r="N428" s="142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</row>
    <row r="429" spans="1:28" ht="15">
      <c r="A429" s="136"/>
      <c r="B429" s="114">
        <v>1</v>
      </c>
      <c r="C429" s="266"/>
      <c r="D429" s="266"/>
      <c r="E429" s="273"/>
      <c r="F429" s="266"/>
      <c r="G429" s="266"/>
      <c r="H429" s="273"/>
      <c r="I429" s="266"/>
      <c r="J429" s="266"/>
      <c r="K429" s="273"/>
      <c r="L429" s="268">
        <f>(D429+F429+I429)*B429</f>
        <v>0</v>
      </c>
      <c r="M429" s="268">
        <f t="shared" si="31"/>
        <v>0</v>
      </c>
      <c r="N429" s="142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</row>
    <row r="430" spans="1:28" ht="15">
      <c r="A430" s="136"/>
      <c r="B430" s="257"/>
      <c r="C430" s="266"/>
      <c r="D430" s="266"/>
      <c r="E430" s="273"/>
      <c r="F430" s="266"/>
      <c r="G430" s="266"/>
      <c r="H430" s="273"/>
      <c r="I430" s="266"/>
      <c r="J430" s="266"/>
      <c r="K430" s="273"/>
      <c r="L430" s="268">
        <f>(D430+F430+I430)*B430</f>
        <v>0</v>
      </c>
      <c r="M430" s="268">
        <f t="shared" si="31"/>
        <v>0</v>
      </c>
      <c r="N430" s="142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</row>
    <row r="431" spans="1:28" ht="15">
      <c r="A431" s="136"/>
      <c r="B431" s="7"/>
      <c r="C431" s="273"/>
      <c r="D431" s="273"/>
      <c r="E431" s="273"/>
      <c r="F431" s="273"/>
      <c r="G431" s="273"/>
      <c r="H431" s="273"/>
      <c r="I431" s="273"/>
      <c r="J431" s="273"/>
      <c r="K431" s="273"/>
      <c r="L431" s="273"/>
      <c r="M431" s="273"/>
      <c r="N431" s="142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</row>
    <row r="432" spans="1:28" ht="15">
      <c r="A432" s="136"/>
      <c r="B432" s="44" t="s">
        <v>697</v>
      </c>
      <c r="C432" s="269">
        <f>SUM(C428:C430)</f>
        <v>0</v>
      </c>
      <c r="D432" s="269">
        <f>SUM(D425:D430,F425:F430,I425:I430)</f>
        <v>0</v>
      </c>
      <c r="E432" s="278"/>
      <c r="F432" s="269">
        <f>SUM(D425:D430,G425:G430,J425:J430)</f>
        <v>0</v>
      </c>
      <c r="G432" s="278"/>
      <c r="H432" s="278"/>
      <c r="I432" s="278"/>
      <c r="J432" s="273"/>
      <c r="K432" s="273"/>
      <c r="L432" s="273"/>
      <c r="M432" s="273"/>
      <c r="N432" s="142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</row>
    <row r="433" spans="1:28" ht="15">
      <c r="A433" s="136"/>
      <c r="B433" s="44" t="s">
        <v>371</v>
      </c>
      <c r="C433" s="353" t="str">
        <f>IF(C432&gt;C421*1.025,"No",IF(C432&lt;C421*0.975,"No","Yes"))</f>
        <v>Yes</v>
      </c>
      <c r="D433" s="353" t="str">
        <f>IF(D432&gt;C421*1.025,"No",IF(D432&lt;C421*0.975,"No","Yes"))</f>
        <v>Yes</v>
      </c>
      <c r="E433" s="278"/>
      <c r="F433" s="353" t="str">
        <f>IF(F432&gt;C421*1.025,"No",IF(F432&lt;C421*0.975,"No","Yes"))</f>
        <v>Yes</v>
      </c>
      <c r="G433" s="278"/>
      <c r="H433" s="278"/>
      <c r="I433" s="278"/>
      <c r="J433" s="273"/>
      <c r="K433" s="273"/>
      <c r="L433" s="273"/>
      <c r="M433" s="273"/>
      <c r="N433" s="142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</row>
    <row r="434" spans="1:28" ht="15">
      <c r="A434" s="136"/>
      <c r="B434" s="47"/>
      <c r="C434" s="273"/>
      <c r="D434" s="273"/>
      <c r="E434" s="273"/>
      <c r="F434" s="273"/>
      <c r="G434" s="273"/>
      <c r="H434" s="273"/>
      <c r="I434" s="273"/>
      <c r="J434" s="279"/>
      <c r="K434" s="279"/>
      <c r="L434" s="279"/>
      <c r="M434" s="279"/>
      <c r="N434" s="142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</row>
    <row r="435" spans="1:28" ht="15">
      <c r="A435" s="136"/>
      <c r="B435" s="46" t="s">
        <v>656</v>
      </c>
      <c r="C435" s="270">
        <f>SUM(L428:L430)</f>
        <v>0</v>
      </c>
      <c r="D435" s="279"/>
      <c r="E435" s="279"/>
      <c r="F435" s="279"/>
      <c r="G435" s="279"/>
      <c r="H435" s="279"/>
      <c r="I435" s="279"/>
      <c r="J435" s="279"/>
      <c r="K435" s="279"/>
      <c r="L435" s="279"/>
      <c r="M435" s="279"/>
      <c r="N435" s="142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</row>
    <row r="436" spans="1:28" ht="15">
      <c r="A436" s="136"/>
      <c r="B436" s="46" t="s">
        <v>548</v>
      </c>
      <c r="C436" s="270">
        <f>SUM(M425:M430)</f>
        <v>0</v>
      </c>
      <c r="D436" s="279"/>
      <c r="E436" s="279"/>
      <c r="F436" s="279"/>
      <c r="G436" s="279"/>
      <c r="H436" s="279"/>
      <c r="I436" s="279"/>
      <c r="J436" s="279"/>
      <c r="K436" s="279"/>
      <c r="L436" s="279"/>
      <c r="M436" s="279"/>
      <c r="N436" s="142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</row>
    <row r="437" spans="1:28" ht="15">
      <c r="A437" s="137"/>
      <c r="B437" s="59"/>
      <c r="C437" s="280"/>
      <c r="D437" s="280"/>
      <c r="E437" s="280"/>
      <c r="F437" s="280"/>
      <c r="G437" s="280"/>
      <c r="H437" s="280"/>
      <c r="I437" s="280"/>
      <c r="J437" s="280"/>
      <c r="K437" s="280"/>
      <c r="L437" s="280"/>
      <c r="M437" s="280"/>
      <c r="N437" s="147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</row>
    <row r="438" spans="1:28" ht="15.75">
      <c r="A438" s="134" t="s">
        <v>551</v>
      </c>
      <c r="B438" s="6"/>
      <c r="C438" s="273"/>
      <c r="D438" s="273"/>
      <c r="E438" s="273"/>
      <c r="F438" s="273"/>
      <c r="G438" s="273"/>
      <c r="H438" s="273"/>
      <c r="I438" s="273"/>
      <c r="J438" s="273"/>
      <c r="K438" s="273"/>
      <c r="L438" s="273"/>
      <c r="M438" s="273"/>
      <c r="N438" s="10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</row>
    <row r="439" spans="1:28" ht="15.75">
      <c r="A439" s="17"/>
      <c r="B439" s="6"/>
      <c r="C439" s="273"/>
      <c r="D439" s="273"/>
      <c r="E439" s="273"/>
      <c r="F439" s="273"/>
      <c r="G439" s="273"/>
      <c r="H439" s="273"/>
      <c r="I439" s="273"/>
      <c r="J439" s="273"/>
      <c r="K439" s="273"/>
      <c r="L439" s="273"/>
      <c r="M439" s="273"/>
      <c r="N439" s="10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</row>
    <row r="440" spans="1:28" ht="15">
      <c r="A440" s="136"/>
      <c r="B440" s="188" t="s">
        <v>787</v>
      </c>
      <c r="C440" s="20">
        <f>Data!F180</f>
        <v>0</v>
      </c>
      <c r="D440" s="249"/>
      <c r="E440" s="249"/>
      <c r="F440" s="249"/>
      <c r="G440" s="249"/>
      <c r="H440" s="249"/>
      <c r="I440" s="249"/>
      <c r="J440" s="273"/>
      <c r="K440" s="273"/>
      <c r="L440" s="273"/>
      <c r="M440" s="273"/>
      <c r="N440" s="10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</row>
    <row r="441" spans="1:28" ht="15">
      <c r="A441" s="136"/>
      <c r="B441" s="227" t="s">
        <v>380</v>
      </c>
      <c r="C441" s="20">
        <f>Data!F188</f>
        <v>0</v>
      </c>
      <c r="D441" s="249"/>
      <c r="E441" s="249"/>
      <c r="F441" s="249"/>
      <c r="G441" s="249"/>
      <c r="H441" s="249"/>
      <c r="I441" s="249"/>
      <c r="J441" s="273"/>
      <c r="K441" s="273"/>
      <c r="L441" s="273"/>
      <c r="M441" s="273"/>
      <c r="N441" s="142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</row>
    <row r="442" spans="1:28" ht="15.75">
      <c r="A442" s="136"/>
      <c r="B442" s="15"/>
      <c r="C442" s="249"/>
      <c r="D442" s="249"/>
      <c r="E442" s="249"/>
      <c r="F442" s="14"/>
      <c r="G442" s="14"/>
      <c r="H442" s="249"/>
      <c r="I442" s="14"/>
      <c r="J442" s="14"/>
      <c r="K442" s="273"/>
      <c r="L442" s="273"/>
      <c r="M442" s="274"/>
      <c r="N442" s="142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</row>
    <row r="443" spans="1:28" ht="15">
      <c r="A443" s="136"/>
      <c r="B443" s="771" t="s">
        <v>693</v>
      </c>
      <c r="C443" s="773" t="s">
        <v>784</v>
      </c>
      <c r="D443" s="384" t="s">
        <v>384</v>
      </c>
      <c r="E443" s="276"/>
      <c r="F443" s="384" t="s">
        <v>386</v>
      </c>
      <c r="G443" s="385" t="s">
        <v>384</v>
      </c>
      <c r="H443" s="276"/>
      <c r="I443" s="47"/>
      <c r="J443" s="47"/>
      <c r="K443" s="277"/>
      <c r="L443" s="773" t="s">
        <v>387</v>
      </c>
      <c r="M443" s="773" t="s">
        <v>388</v>
      </c>
      <c r="N443" s="150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</row>
    <row r="444" spans="1:28" ht="30" customHeight="1">
      <c r="A444" s="136"/>
      <c r="B444" s="772"/>
      <c r="C444" s="774"/>
      <c r="D444" s="52" t="s">
        <v>601</v>
      </c>
      <c r="E444" s="276"/>
      <c r="F444" s="363" t="s">
        <v>717</v>
      </c>
      <c r="G444" s="363" t="s">
        <v>717</v>
      </c>
      <c r="H444" s="276"/>
      <c r="I444" s="47"/>
      <c r="J444" s="47"/>
      <c r="K444" s="277"/>
      <c r="L444" s="774"/>
      <c r="M444" s="774"/>
      <c r="N444" s="150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</row>
    <row r="445" spans="1:28" ht="15">
      <c r="A445" s="136"/>
      <c r="B445" s="113">
        <v>0</v>
      </c>
      <c r="C445" s="266"/>
      <c r="D445" s="266"/>
      <c r="E445" s="273"/>
      <c r="F445" s="266"/>
      <c r="G445" s="266"/>
      <c r="H445" s="273"/>
      <c r="I445" s="47"/>
      <c r="J445" s="47"/>
      <c r="K445" s="273"/>
      <c r="L445" s="268">
        <f aca="true" t="shared" si="32" ref="L445:L450">F445*B445</f>
        <v>0</v>
      </c>
      <c r="M445" s="268">
        <f aca="true" t="shared" si="33" ref="M445:M450">G445*B445</f>
        <v>0</v>
      </c>
      <c r="N445" s="142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</row>
    <row r="446" spans="1:28" ht="15">
      <c r="A446" s="136"/>
      <c r="B446" s="113">
        <v>0.1</v>
      </c>
      <c r="C446" s="266"/>
      <c r="D446" s="266"/>
      <c r="E446" s="273"/>
      <c r="F446" s="266"/>
      <c r="G446" s="266"/>
      <c r="H446" s="273"/>
      <c r="I446" s="47"/>
      <c r="J446" s="47"/>
      <c r="K446" s="273"/>
      <c r="L446" s="268">
        <f t="shared" si="32"/>
        <v>0</v>
      </c>
      <c r="M446" s="268">
        <f t="shared" si="33"/>
        <v>0</v>
      </c>
      <c r="N446" s="142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</row>
    <row r="447" spans="1:28" ht="15">
      <c r="A447" s="136"/>
      <c r="B447" s="113">
        <v>0.2</v>
      </c>
      <c r="C447" s="266"/>
      <c r="D447" s="266"/>
      <c r="E447" s="273"/>
      <c r="F447" s="266"/>
      <c r="G447" s="266"/>
      <c r="H447" s="273"/>
      <c r="I447" s="47"/>
      <c r="J447" s="47"/>
      <c r="K447" s="273"/>
      <c r="L447" s="268">
        <f t="shared" si="32"/>
        <v>0</v>
      </c>
      <c r="M447" s="268">
        <f t="shared" si="33"/>
        <v>0</v>
      </c>
      <c r="N447" s="142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</row>
    <row r="448" spans="1:28" ht="15">
      <c r="A448" s="136"/>
      <c r="B448" s="113">
        <v>0.5</v>
      </c>
      <c r="C448" s="266"/>
      <c r="D448" s="266"/>
      <c r="E448" s="273"/>
      <c r="F448" s="266"/>
      <c r="G448" s="266"/>
      <c r="H448" s="273"/>
      <c r="I448" s="47"/>
      <c r="J448" s="47"/>
      <c r="K448" s="273"/>
      <c r="L448" s="268">
        <f t="shared" si="32"/>
        <v>0</v>
      </c>
      <c r="M448" s="268">
        <f t="shared" si="33"/>
        <v>0</v>
      </c>
      <c r="N448" s="142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</row>
    <row r="449" spans="1:28" ht="15">
      <c r="A449" s="136"/>
      <c r="B449" s="113">
        <v>1</v>
      </c>
      <c r="C449" s="266"/>
      <c r="D449" s="266"/>
      <c r="E449" s="273"/>
      <c r="F449" s="266"/>
      <c r="G449" s="266"/>
      <c r="H449" s="273"/>
      <c r="I449" s="47"/>
      <c r="J449" s="47"/>
      <c r="K449" s="273"/>
      <c r="L449" s="268">
        <f t="shared" si="32"/>
        <v>0</v>
      </c>
      <c r="M449" s="268">
        <f t="shared" si="33"/>
        <v>0</v>
      </c>
      <c r="N449" s="142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</row>
    <row r="450" spans="1:28" ht="15">
      <c r="A450" s="136"/>
      <c r="B450" s="257"/>
      <c r="C450" s="266"/>
      <c r="D450" s="266"/>
      <c r="E450" s="273"/>
      <c r="F450" s="266"/>
      <c r="G450" s="266"/>
      <c r="H450" s="273"/>
      <c r="I450" s="47"/>
      <c r="J450" s="47"/>
      <c r="K450" s="273"/>
      <c r="L450" s="268">
        <f t="shared" si="32"/>
        <v>0</v>
      </c>
      <c r="M450" s="268">
        <f t="shared" si="33"/>
        <v>0</v>
      </c>
      <c r="N450" s="142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</row>
    <row r="451" spans="1:28" ht="15">
      <c r="A451" s="136"/>
      <c r="B451" s="7"/>
      <c r="C451" s="273"/>
      <c r="D451" s="273"/>
      <c r="E451" s="273"/>
      <c r="F451" s="273"/>
      <c r="G451" s="273"/>
      <c r="H451" s="273"/>
      <c r="I451" s="273"/>
      <c r="J451" s="273"/>
      <c r="K451" s="273"/>
      <c r="L451" s="273"/>
      <c r="M451" s="273"/>
      <c r="N451" s="142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</row>
    <row r="452" spans="1:28" ht="15">
      <c r="A452" s="136"/>
      <c r="B452" s="44" t="s">
        <v>697</v>
      </c>
      <c r="C452" s="269">
        <f>SUM(C445:C450)</f>
        <v>0</v>
      </c>
      <c r="D452" s="269">
        <f>SUM(D445:D450)</f>
        <v>0</v>
      </c>
      <c r="E452" s="278"/>
      <c r="F452" s="47"/>
      <c r="G452" s="47"/>
      <c r="H452" s="278"/>
      <c r="I452" s="278"/>
      <c r="J452" s="273"/>
      <c r="K452" s="273"/>
      <c r="L452" s="273"/>
      <c r="M452" s="273"/>
      <c r="N452" s="142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</row>
    <row r="453" spans="1:28" ht="15">
      <c r="A453" s="136"/>
      <c r="B453" s="44" t="s">
        <v>371</v>
      </c>
      <c r="C453" s="353" t="str">
        <f>IF(C452&gt;C440*1.025,"No",IF(C452&lt;C440*0.975,"No","Yes"))</f>
        <v>Yes</v>
      </c>
      <c r="D453" s="353" t="str">
        <f>IF(D452&gt;C441*1.025,"No",IF(D452&lt;C441*0.975,"No","Yes"))</f>
        <v>Yes</v>
      </c>
      <c r="E453" s="278"/>
      <c r="F453" s="47"/>
      <c r="G453" s="47"/>
      <c r="H453" s="278"/>
      <c r="I453" s="278"/>
      <c r="J453" s="273"/>
      <c r="K453" s="273"/>
      <c r="L453" s="273"/>
      <c r="M453" s="273"/>
      <c r="N453" s="142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</row>
    <row r="454" spans="1:28" ht="15">
      <c r="A454" s="136"/>
      <c r="B454" s="47"/>
      <c r="C454" s="273"/>
      <c r="D454" s="273"/>
      <c r="E454" s="273"/>
      <c r="F454" s="273"/>
      <c r="G454" s="273"/>
      <c r="H454" s="273"/>
      <c r="I454" s="273"/>
      <c r="J454" s="279"/>
      <c r="K454" s="279"/>
      <c r="L454" s="279"/>
      <c r="M454" s="279"/>
      <c r="N454" s="142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</row>
    <row r="455" spans="1:28" ht="15">
      <c r="A455" s="136"/>
      <c r="B455" s="46" t="s">
        <v>474</v>
      </c>
      <c r="C455" s="270">
        <f>SUM(L445:L450)</f>
        <v>0</v>
      </c>
      <c r="D455" s="279"/>
      <c r="E455" s="279"/>
      <c r="F455" s="279"/>
      <c r="G455" s="279"/>
      <c r="H455" s="279"/>
      <c r="I455" s="279"/>
      <c r="J455" s="279"/>
      <c r="K455" s="279"/>
      <c r="L455" s="279"/>
      <c r="M455" s="279"/>
      <c r="N455" s="142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</row>
    <row r="456" spans="1:28" ht="15">
      <c r="A456" s="136"/>
      <c r="B456" s="46" t="s">
        <v>473</v>
      </c>
      <c r="C456" s="270">
        <f>SUM(M445:M450)</f>
        <v>0</v>
      </c>
      <c r="D456" s="279"/>
      <c r="E456" s="279"/>
      <c r="F456" s="279"/>
      <c r="G456" s="279"/>
      <c r="H456" s="279"/>
      <c r="I456" s="279"/>
      <c r="J456" s="279"/>
      <c r="K456" s="279"/>
      <c r="L456" s="279"/>
      <c r="M456" s="279"/>
      <c r="N456" s="142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</row>
    <row r="457" spans="1:28" ht="15.75">
      <c r="A457" s="127"/>
      <c r="B457" s="59"/>
      <c r="C457" s="280"/>
      <c r="D457" s="280"/>
      <c r="E457" s="280"/>
      <c r="F457" s="280"/>
      <c r="G457" s="280"/>
      <c r="H457" s="280"/>
      <c r="I457" s="280"/>
      <c r="J457" s="280"/>
      <c r="K457" s="280"/>
      <c r="L457" s="280"/>
      <c r="M457" s="280"/>
      <c r="N457" s="154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</row>
    <row r="458" spans="1:28" ht="15.75">
      <c r="A458" s="17" t="s">
        <v>167</v>
      </c>
      <c r="B458" s="6"/>
      <c r="C458" s="273"/>
      <c r="D458" s="273"/>
      <c r="E458" s="273"/>
      <c r="F458" s="273"/>
      <c r="G458" s="273"/>
      <c r="H458" s="273"/>
      <c r="I458" s="273"/>
      <c r="J458" s="273"/>
      <c r="K458" s="273"/>
      <c r="L458" s="273"/>
      <c r="M458" s="273"/>
      <c r="N458" s="142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</row>
    <row r="459" spans="1:28" ht="15.75">
      <c r="A459" s="17"/>
      <c r="B459" s="6"/>
      <c r="C459" s="273"/>
      <c r="D459" s="273"/>
      <c r="E459" s="273"/>
      <c r="F459" s="273"/>
      <c r="G459" s="273"/>
      <c r="H459" s="273"/>
      <c r="I459" s="273"/>
      <c r="J459" s="273"/>
      <c r="K459" s="273"/>
      <c r="L459" s="273"/>
      <c r="M459" s="273"/>
      <c r="N459" s="142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</row>
    <row r="460" spans="1:14" ht="15">
      <c r="A460" s="136"/>
      <c r="B460" s="26"/>
      <c r="C460" s="119"/>
      <c r="D460" s="249"/>
      <c r="E460" s="249"/>
      <c r="F460" s="249"/>
      <c r="G460" s="249"/>
      <c r="H460" s="249"/>
      <c r="I460" s="249"/>
      <c r="J460" s="273"/>
      <c r="K460" s="273"/>
      <c r="L460" s="273"/>
      <c r="M460" s="273"/>
      <c r="N460" s="10"/>
    </row>
    <row r="461" spans="1:14" ht="15">
      <c r="A461" s="136"/>
      <c r="B461" s="33"/>
      <c r="C461" s="249"/>
      <c r="D461" s="249"/>
      <c r="E461" s="249"/>
      <c r="F461" s="249"/>
      <c r="G461" s="249"/>
      <c r="H461" s="249"/>
      <c r="I461" s="249"/>
      <c r="J461" s="273"/>
      <c r="K461" s="273"/>
      <c r="L461" s="273"/>
      <c r="M461" s="273"/>
      <c r="N461" s="10"/>
    </row>
    <row r="462" spans="1:14" ht="15">
      <c r="A462" s="136"/>
      <c r="B462" s="33"/>
      <c r="C462" s="249"/>
      <c r="D462" s="249"/>
      <c r="E462" s="249"/>
      <c r="F462" s="249"/>
      <c r="G462" s="249"/>
      <c r="H462" s="249"/>
      <c r="I462" s="249"/>
      <c r="J462" s="273"/>
      <c r="K462" s="273"/>
      <c r="L462" s="273"/>
      <c r="M462" s="273"/>
      <c r="N462" s="10"/>
    </row>
    <row r="463" spans="1:14" ht="15">
      <c r="A463" s="136"/>
      <c r="B463" s="33"/>
      <c r="C463" s="249"/>
      <c r="D463" s="249"/>
      <c r="E463" s="249"/>
      <c r="F463" s="249"/>
      <c r="G463" s="249"/>
      <c r="H463" s="249"/>
      <c r="I463" s="249"/>
      <c r="J463" s="273"/>
      <c r="K463" s="273"/>
      <c r="L463" s="273"/>
      <c r="M463" s="273"/>
      <c r="N463" s="10"/>
    </row>
    <row r="464" spans="1:28" ht="15">
      <c r="A464" s="136"/>
      <c r="B464" s="15"/>
      <c r="C464" s="249"/>
      <c r="D464" s="249"/>
      <c r="E464" s="249"/>
      <c r="F464" s="249"/>
      <c r="G464" s="249"/>
      <c r="H464" s="249"/>
      <c r="I464" s="249"/>
      <c r="J464" s="273"/>
      <c r="K464" s="273"/>
      <c r="L464" s="273"/>
      <c r="M464" s="274"/>
      <c r="N464" s="142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</row>
    <row r="465" spans="1:28" ht="15">
      <c r="A465" s="136"/>
      <c r="B465" s="771"/>
      <c r="C465" s="776"/>
      <c r="D465" s="776"/>
      <c r="E465" s="276"/>
      <c r="F465" s="778"/>
      <c r="G465" s="779"/>
      <c r="H465" s="276"/>
      <c r="I465" s="780"/>
      <c r="J465" s="781"/>
      <c r="K465" s="277"/>
      <c r="L465" s="776"/>
      <c r="M465" s="776"/>
      <c r="N465" s="150"/>
      <c r="O465" s="151"/>
      <c r="P465" s="151"/>
      <c r="Q465" s="152"/>
      <c r="R465" s="152"/>
      <c r="S465" s="151"/>
      <c r="T465" s="151"/>
      <c r="U465" s="151"/>
      <c r="V465" s="151"/>
      <c r="W465" s="143"/>
      <c r="X465" s="143"/>
      <c r="Y465" s="143"/>
      <c r="Z465" s="143"/>
      <c r="AA465" s="143"/>
      <c r="AB465" s="143"/>
    </row>
    <row r="466" spans="1:28" ht="15">
      <c r="A466" s="136"/>
      <c r="B466" s="772"/>
      <c r="C466" s="777"/>
      <c r="D466" s="777"/>
      <c r="E466" s="276"/>
      <c r="F466" s="289"/>
      <c r="G466" s="289"/>
      <c r="H466" s="276"/>
      <c r="I466" s="289"/>
      <c r="J466" s="289"/>
      <c r="K466" s="277"/>
      <c r="L466" s="777"/>
      <c r="M466" s="777"/>
      <c r="N466" s="150"/>
      <c r="O466" s="151"/>
      <c r="P466" s="151"/>
      <c r="Q466" s="152"/>
      <c r="R466" s="152"/>
      <c r="S466" s="151"/>
      <c r="T466" s="151"/>
      <c r="U466" s="151"/>
      <c r="V466" s="151"/>
      <c r="W466" s="143"/>
      <c r="X466" s="143"/>
      <c r="Y466" s="143"/>
      <c r="Z466" s="143"/>
      <c r="AA466" s="143"/>
      <c r="AB466" s="143"/>
    </row>
    <row r="467" spans="1:28" ht="15">
      <c r="A467" s="136"/>
      <c r="B467" s="113"/>
      <c r="C467" s="268"/>
      <c r="D467" s="268"/>
      <c r="E467" s="273"/>
      <c r="F467" s="268"/>
      <c r="G467" s="268"/>
      <c r="H467" s="273"/>
      <c r="I467" s="268"/>
      <c r="J467" s="268"/>
      <c r="K467" s="273"/>
      <c r="L467" s="268"/>
      <c r="M467" s="268"/>
      <c r="N467" s="142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</row>
    <row r="468" spans="1:28" ht="15">
      <c r="A468" s="136"/>
      <c r="B468" s="113"/>
      <c r="C468" s="268"/>
      <c r="D468" s="268"/>
      <c r="E468" s="273"/>
      <c r="F468" s="268"/>
      <c r="G468" s="268"/>
      <c r="H468" s="273"/>
      <c r="I468" s="268"/>
      <c r="J468" s="268"/>
      <c r="K468" s="273"/>
      <c r="L468" s="268"/>
      <c r="M468" s="268"/>
      <c r="N468" s="142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</row>
    <row r="469" spans="1:28" ht="15">
      <c r="A469" s="136"/>
      <c r="B469" s="113"/>
      <c r="C469" s="268"/>
      <c r="D469" s="268"/>
      <c r="E469" s="273"/>
      <c r="F469" s="268"/>
      <c r="G469" s="268"/>
      <c r="H469" s="273"/>
      <c r="I469" s="268"/>
      <c r="J469" s="268"/>
      <c r="K469" s="273"/>
      <c r="L469" s="268"/>
      <c r="M469" s="268"/>
      <c r="N469" s="142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</row>
    <row r="470" spans="1:28" ht="15">
      <c r="A470" s="136"/>
      <c r="B470" s="113"/>
      <c r="C470" s="268"/>
      <c r="D470" s="268"/>
      <c r="E470" s="273"/>
      <c r="F470" s="268"/>
      <c r="G470" s="268"/>
      <c r="H470" s="273"/>
      <c r="I470" s="268"/>
      <c r="J470" s="268"/>
      <c r="K470" s="273"/>
      <c r="L470" s="268"/>
      <c r="M470" s="268"/>
      <c r="N470" s="142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</row>
    <row r="471" spans="1:28" ht="15">
      <c r="A471" s="136"/>
      <c r="B471" s="113"/>
      <c r="C471" s="268"/>
      <c r="D471" s="268"/>
      <c r="E471" s="273"/>
      <c r="F471" s="268"/>
      <c r="G471" s="268"/>
      <c r="H471" s="273"/>
      <c r="I471" s="268"/>
      <c r="J471" s="268"/>
      <c r="K471" s="273"/>
      <c r="L471" s="268"/>
      <c r="M471" s="268"/>
      <c r="N471" s="142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</row>
    <row r="472" spans="1:28" ht="15">
      <c r="A472" s="136"/>
      <c r="B472" s="113"/>
      <c r="C472" s="268"/>
      <c r="D472" s="268"/>
      <c r="E472" s="273"/>
      <c r="F472" s="268"/>
      <c r="G472" s="268"/>
      <c r="H472" s="273"/>
      <c r="I472" s="268"/>
      <c r="J472" s="268"/>
      <c r="K472" s="273"/>
      <c r="L472" s="268"/>
      <c r="M472" s="268"/>
      <c r="N472" s="142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</row>
    <row r="473" spans="1:28" ht="15">
      <c r="A473" s="136"/>
      <c r="B473" s="7"/>
      <c r="C473" s="273"/>
      <c r="D473" s="273"/>
      <c r="E473" s="273"/>
      <c r="F473" s="273"/>
      <c r="G473" s="273"/>
      <c r="H473" s="273"/>
      <c r="I473" s="273"/>
      <c r="J473" s="273"/>
      <c r="K473" s="273"/>
      <c r="L473" s="273"/>
      <c r="M473" s="273"/>
      <c r="N473" s="142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</row>
    <row r="474" spans="1:28" ht="15">
      <c r="A474" s="136"/>
      <c r="B474" s="44"/>
      <c r="C474" s="269"/>
      <c r="D474" s="269"/>
      <c r="E474" s="278"/>
      <c r="F474" s="269"/>
      <c r="G474" s="117"/>
      <c r="H474" s="278"/>
      <c r="I474" s="278"/>
      <c r="J474" s="273"/>
      <c r="K474" s="273"/>
      <c r="L474" s="273"/>
      <c r="M474" s="273"/>
      <c r="N474" s="142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</row>
    <row r="475" spans="1:28" ht="15">
      <c r="A475" s="136"/>
      <c r="B475" s="44"/>
      <c r="C475" s="353"/>
      <c r="D475" s="353"/>
      <c r="E475" s="278"/>
      <c r="F475" s="353"/>
      <c r="G475" s="117"/>
      <c r="H475" s="278"/>
      <c r="I475" s="278"/>
      <c r="J475" s="273"/>
      <c r="K475" s="273"/>
      <c r="L475" s="273"/>
      <c r="M475" s="273"/>
      <c r="N475" s="142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</row>
    <row r="476" spans="1:28" ht="15">
      <c r="A476" s="136"/>
      <c r="B476" s="47"/>
      <c r="C476" s="273"/>
      <c r="D476" s="273"/>
      <c r="E476" s="273"/>
      <c r="F476" s="273"/>
      <c r="G476" s="273"/>
      <c r="H476" s="273"/>
      <c r="I476" s="273"/>
      <c r="J476" s="279"/>
      <c r="K476" s="279"/>
      <c r="L476" s="279"/>
      <c r="M476" s="279"/>
      <c r="N476" s="142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</row>
    <row r="477" spans="1:28" ht="15">
      <c r="A477" s="136"/>
      <c r="B477" s="46"/>
      <c r="C477" s="270"/>
      <c r="D477" s="279"/>
      <c r="E477" s="279"/>
      <c r="F477" s="279"/>
      <c r="G477" s="279"/>
      <c r="H477" s="279"/>
      <c r="I477" s="279"/>
      <c r="J477" s="279"/>
      <c r="K477" s="279"/>
      <c r="L477" s="279"/>
      <c r="M477" s="279"/>
      <c r="N477" s="142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</row>
    <row r="478" spans="1:28" ht="15">
      <c r="A478" s="136"/>
      <c r="B478" s="46"/>
      <c r="C478" s="270"/>
      <c r="D478" s="279"/>
      <c r="E478" s="279"/>
      <c r="F478" s="279"/>
      <c r="G478" s="279"/>
      <c r="H478" s="279"/>
      <c r="I478" s="279"/>
      <c r="J478" s="279"/>
      <c r="K478" s="279"/>
      <c r="L478" s="279"/>
      <c r="M478" s="279"/>
      <c r="N478" s="142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</row>
    <row r="479" spans="1:28" ht="15.75">
      <c r="A479" s="127"/>
      <c r="B479" s="59"/>
      <c r="C479" s="280"/>
      <c r="D479" s="280"/>
      <c r="E479" s="280"/>
      <c r="F479" s="280"/>
      <c r="G479" s="280"/>
      <c r="H479" s="280"/>
      <c r="I479" s="280"/>
      <c r="J479" s="280"/>
      <c r="K479" s="280"/>
      <c r="L479" s="280"/>
      <c r="M479" s="280"/>
      <c r="N479" s="154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</row>
    <row r="480" spans="1:28" ht="15.75">
      <c r="A480" s="17" t="s">
        <v>168</v>
      </c>
      <c r="B480" s="6"/>
      <c r="C480" s="273"/>
      <c r="D480" s="273"/>
      <c r="E480" s="273"/>
      <c r="F480" s="273"/>
      <c r="G480" s="273"/>
      <c r="H480" s="273"/>
      <c r="I480" s="273"/>
      <c r="J480" s="273"/>
      <c r="K480" s="273"/>
      <c r="L480" s="273"/>
      <c r="M480" s="273"/>
      <c r="N480" s="142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</row>
    <row r="481" spans="1:28" ht="15.75">
      <c r="A481" s="17"/>
      <c r="B481" s="6"/>
      <c r="C481" s="273"/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142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</row>
    <row r="482" spans="1:28" ht="15.75">
      <c r="A482" s="17"/>
      <c r="B482" s="26"/>
      <c r="C482" s="119"/>
      <c r="D482" s="273"/>
      <c r="E482" s="273"/>
      <c r="F482" s="273"/>
      <c r="G482" s="273"/>
      <c r="H482" s="273"/>
      <c r="I482" s="273"/>
      <c r="J482" s="273"/>
      <c r="K482" s="273"/>
      <c r="L482" s="273"/>
      <c r="M482" s="273"/>
      <c r="N482" s="142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</row>
    <row r="483" spans="1:28" ht="15">
      <c r="A483" s="136"/>
      <c r="B483" s="26"/>
      <c r="C483" s="119"/>
      <c r="D483" s="249"/>
      <c r="E483" s="249"/>
      <c r="F483" s="249"/>
      <c r="G483" s="249"/>
      <c r="H483" s="249"/>
      <c r="I483" s="249"/>
      <c r="J483" s="273"/>
      <c r="K483" s="273"/>
      <c r="L483" s="273"/>
      <c r="M483" s="273"/>
      <c r="N483" s="142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</row>
    <row r="484" spans="1:28" ht="15">
      <c r="A484" s="136"/>
      <c r="B484" s="6"/>
      <c r="C484" s="273"/>
      <c r="D484" s="273"/>
      <c r="E484" s="273"/>
      <c r="F484" s="273"/>
      <c r="G484" s="273"/>
      <c r="H484" s="273"/>
      <c r="I484" s="273"/>
      <c r="J484" s="273"/>
      <c r="K484" s="273"/>
      <c r="L484" s="273"/>
      <c r="M484" s="281"/>
      <c r="N484" s="156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</row>
    <row r="485" spans="1:28" ht="15">
      <c r="A485" s="136"/>
      <c r="B485" s="771"/>
      <c r="C485" s="776"/>
      <c r="D485" s="776"/>
      <c r="E485" s="276"/>
      <c r="F485" s="778"/>
      <c r="G485" s="779"/>
      <c r="H485" s="276"/>
      <c r="I485" s="780"/>
      <c r="J485" s="781"/>
      <c r="K485" s="277"/>
      <c r="L485" s="776"/>
      <c r="M485" s="776"/>
      <c r="N485" s="150"/>
      <c r="O485" s="151"/>
      <c r="P485" s="151"/>
      <c r="Q485" s="152"/>
      <c r="R485" s="152"/>
      <c r="S485" s="151"/>
      <c r="T485" s="151"/>
      <c r="U485" s="151"/>
      <c r="V485" s="151"/>
      <c r="W485" s="143"/>
      <c r="X485" s="143"/>
      <c r="Y485" s="143"/>
      <c r="Z485" s="143"/>
      <c r="AA485" s="143"/>
      <c r="AB485" s="143"/>
    </row>
    <row r="486" spans="1:28" ht="15">
      <c r="A486" s="136"/>
      <c r="B486" s="772"/>
      <c r="C486" s="777"/>
      <c r="D486" s="777"/>
      <c r="E486" s="276"/>
      <c r="F486" s="289"/>
      <c r="G486" s="289"/>
      <c r="H486" s="276"/>
      <c r="I486" s="289"/>
      <c r="J486" s="289"/>
      <c r="K486" s="277"/>
      <c r="L486" s="777"/>
      <c r="M486" s="777"/>
      <c r="N486" s="150"/>
      <c r="O486" s="151"/>
      <c r="P486" s="151"/>
      <c r="Q486" s="152"/>
      <c r="R486" s="152"/>
      <c r="S486" s="151"/>
      <c r="T486" s="151"/>
      <c r="U486" s="151"/>
      <c r="V486" s="151"/>
      <c r="W486" s="143"/>
      <c r="X486" s="143"/>
      <c r="Y486" s="143"/>
      <c r="Z486" s="143"/>
      <c r="AA486" s="143"/>
      <c r="AB486" s="143"/>
    </row>
    <row r="487" spans="1:28" ht="15">
      <c r="A487" s="136"/>
      <c r="B487" s="113"/>
      <c r="C487" s="268"/>
      <c r="D487" s="268"/>
      <c r="E487" s="273"/>
      <c r="F487" s="268"/>
      <c r="G487" s="268"/>
      <c r="H487" s="273"/>
      <c r="I487" s="268"/>
      <c r="J487" s="268"/>
      <c r="K487" s="273"/>
      <c r="L487" s="268"/>
      <c r="M487" s="268"/>
      <c r="N487" s="142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</row>
    <row r="488" spans="1:28" ht="15">
      <c r="A488" s="136"/>
      <c r="B488" s="113"/>
      <c r="C488" s="268"/>
      <c r="D488" s="268"/>
      <c r="E488" s="273"/>
      <c r="F488" s="268"/>
      <c r="G488" s="268"/>
      <c r="H488" s="273"/>
      <c r="I488" s="268"/>
      <c r="J488" s="268"/>
      <c r="K488" s="273"/>
      <c r="L488" s="268"/>
      <c r="M488" s="268"/>
      <c r="N488" s="142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</row>
    <row r="489" spans="1:28" ht="15">
      <c r="A489" s="136"/>
      <c r="B489" s="113"/>
      <c r="C489" s="268"/>
      <c r="D489" s="268"/>
      <c r="E489" s="273"/>
      <c r="F489" s="268"/>
      <c r="G489" s="268"/>
      <c r="H489" s="273"/>
      <c r="I489" s="268"/>
      <c r="J489" s="268"/>
      <c r="K489" s="273"/>
      <c r="L489" s="268"/>
      <c r="M489" s="268"/>
      <c r="N489" s="142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</row>
    <row r="490" spans="1:28" ht="15">
      <c r="A490" s="136"/>
      <c r="B490" s="113"/>
      <c r="C490" s="268"/>
      <c r="D490" s="268"/>
      <c r="E490" s="273"/>
      <c r="F490" s="268"/>
      <c r="G490" s="268"/>
      <c r="H490" s="273"/>
      <c r="I490" s="268"/>
      <c r="J490" s="268"/>
      <c r="K490" s="273"/>
      <c r="L490" s="268"/>
      <c r="M490" s="268"/>
      <c r="N490" s="142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</row>
    <row r="491" spans="1:28" ht="15">
      <c r="A491" s="136"/>
      <c r="B491" s="113"/>
      <c r="C491" s="268"/>
      <c r="D491" s="268"/>
      <c r="E491" s="273"/>
      <c r="F491" s="268"/>
      <c r="G491" s="268"/>
      <c r="H491" s="273"/>
      <c r="I491" s="268"/>
      <c r="J491" s="268"/>
      <c r="K491" s="273"/>
      <c r="L491" s="268"/>
      <c r="M491" s="268"/>
      <c r="N491" s="142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</row>
    <row r="492" spans="1:28" ht="15">
      <c r="A492" s="136"/>
      <c r="B492" s="113"/>
      <c r="C492" s="268"/>
      <c r="D492" s="268"/>
      <c r="E492" s="273"/>
      <c r="F492" s="268"/>
      <c r="G492" s="268"/>
      <c r="H492" s="273"/>
      <c r="I492" s="268"/>
      <c r="J492" s="268"/>
      <c r="K492" s="273"/>
      <c r="L492" s="268"/>
      <c r="M492" s="268"/>
      <c r="N492" s="142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</row>
    <row r="493" spans="1:28" ht="15">
      <c r="A493" s="136"/>
      <c r="B493" s="7"/>
      <c r="C493" s="273"/>
      <c r="D493" s="273"/>
      <c r="E493" s="273"/>
      <c r="F493" s="273"/>
      <c r="G493" s="273"/>
      <c r="H493" s="273"/>
      <c r="I493" s="273"/>
      <c r="J493" s="273"/>
      <c r="K493" s="273"/>
      <c r="L493" s="273"/>
      <c r="M493" s="273"/>
      <c r="N493" s="142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</row>
    <row r="494" spans="1:28" ht="15">
      <c r="A494" s="136"/>
      <c r="B494" s="44"/>
      <c r="C494" s="269"/>
      <c r="D494" s="269"/>
      <c r="E494" s="278"/>
      <c r="F494" s="269"/>
      <c r="G494" s="117"/>
      <c r="H494" s="278"/>
      <c r="I494" s="278"/>
      <c r="J494" s="273"/>
      <c r="K494" s="273"/>
      <c r="L494" s="273"/>
      <c r="M494" s="273"/>
      <c r="N494" s="142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</row>
    <row r="495" spans="1:28" ht="15">
      <c r="A495" s="136"/>
      <c r="B495" s="44"/>
      <c r="C495" s="353"/>
      <c r="D495" s="353"/>
      <c r="E495" s="278"/>
      <c r="F495" s="353"/>
      <c r="G495" s="117"/>
      <c r="H495" s="278"/>
      <c r="I495" s="278"/>
      <c r="J495" s="273"/>
      <c r="K495" s="273"/>
      <c r="L495" s="273"/>
      <c r="M495" s="273"/>
      <c r="N495" s="142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</row>
    <row r="496" spans="1:28" ht="15">
      <c r="A496" s="136"/>
      <c r="B496" s="47"/>
      <c r="C496" s="273"/>
      <c r="D496" s="273"/>
      <c r="E496" s="273"/>
      <c r="F496" s="273"/>
      <c r="G496" s="273"/>
      <c r="H496" s="273"/>
      <c r="I496" s="273"/>
      <c r="J496" s="279"/>
      <c r="K496" s="279"/>
      <c r="L496" s="279"/>
      <c r="M496" s="279"/>
      <c r="N496" s="142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</row>
    <row r="497" spans="1:28" ht="15">
      <c r="A497" s="136"/>
      <c r="B497" s="46"/>
      <c r="C497" s="270"/>
      <c r="D497" s="279"/>
      <c r="E497" s="279"/>
      <c r="F497" s="279"/>
      <c r="G497" s="279"/>
      <c r="H497" s="279"/>
      <c r="I497" s="279"/>
      <c r="J497" s="279"/>
      <c r="K497" s="279"/>
      <c r="L497" s="279"/>
      <c r="M497" s="279"/>
      <c r="N497" s="142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</row>
    <row r="498" spans="1:28" ht="15">
      <c r="A498" s="136"/>
      <c r="B498" s="46"/>
      <c r="C498" s="270"/>
      <c r="D498" s="279"/>
      <c r="E498" s="279"/>
      <c r="F498" s="279"/>
      <c r="G498" s="279"/>
      <c r="H498" s="279"/>
      <c r="I498" s="279"/>
      <c r="J498" s="279"/>
      <c r="K498" s="279"/>
      <c r="L498" s="279"/>
      <c r="M498" s="279"/>
      <c r="N498" s="142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</row>
    <row r="499" spans="1:28" ht="15.75">
      <c r="A499" s="127"/>
      <c r="B499" s="59"/>
      <c r="C499" s="280"/>
      <c r="D499" s="280"/>
      <c r="E499" s="280"/>
      <c r="F499" s="280"/>
      <c r="G499" s="280"/>
      <c r="H499" s="280"/>
      <c r="I499" s="280"/>
      <c r="J499" s="280"/>
      <c r="K499" s="280"/>
      <c r="L499" s="280"/>
      <c r="M499" s="280"/>
      <c r="N499" s="154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</row>
    <row r="500" spans="1:28" ht="15.75">
      <c r="A500" s="17" t="s">
        <v>71</v>
      </c>
      <c r="B500" s="6"/>
      <c r="C500" s="273"/>
      <c r="D500" s="273"/>
      <c r="E500" s="273"/>
      <c r="F500" s="273"/>
      <c r="G500" s="273"/>
      <c r="H500" s="273"/>
      <c r="I500" s="273"/>
      <c r="J500" s="273"/>
      <c r="K500" s="273"/>
      <c r="L500" s="273"/>
      <c r="M500" s="273"/>
      <c r="N500" s="142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</row>
    <row r="501" spans="1:28" ht="15.75">
      <c r="A501" s="17"/>
      <c r="B501" s="6"/>
      <c r="C501" s="273"/>
      <c r="D501" s="273"/>
      <c r="E501" s="273"/>
      <c r="F501" s="273"/>
      <c r="G501" s="273"/>
      <c r="H501" s="273"/>
      <c r="I501" s="273"/>
      <c r="J501" s="273"/>
      <c r="K501" s="273"/>
      <c r="L501" s="273"/>
      <c r="M501" s="273"/>
      <c r="N501" s="142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</row>
    <row r="502" spans="1:28" ht="15">
      <c r="A502" s="136"/>
      <c r="B502" s="26" t="s">
        <v>763</v>
      </c>
      <c r="C502" s="119">
        <f>Data!F49</f>
        <v>0</v>
      </c>
      <c r="D502" s="249"/>
      <c r="E502" s="249"/>
      <c r="F502" s="249"/>
      <c r="G502" s="249"/>
      <c r="H502" s="249"/>
      <c r="I502" s="249"/>
      <c r="J502" s="273"/>
      <c r="K502" s="273"/>
      <c r="L502" s="273"/>
      <c r="M502" s="273"/>
      <c r="N502" s="142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</row>
    <row r="503" spans="1:28" ht="15">
      <c r="A503" s="136"/>
      <c r="B503" s="15"/>
      <c r="C503" s="249"/>
      <c r="D503" s="249"/>
      <c r="E503" s="249"/>
      <c r="F503" s="249"/>
      <c r="G503" s="249"/>
      <c r="H503" s="249"/>
      <c r="I503" s="249"/>
      <c r="J503" s="273"/>
      <c r="K503" s="273"/>
      <c r="L503" s="273"/>
      <c r="M503" s="274"/>
      <c r="N503" s="142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</row>
    <row r="504" spans="1:28" ht="15">
      <c r="A504" s="136"/>
      <c r="B504" s="771" t="s">
        <v>693</v>
      </c>
      <c r="C504" s="776" t="s">
        <v>385</v>
      </c>
      <c r="D504" s="776" t="s">
        <v>372</v>
      </c>
      <c r="E504" s="276"/>
      <c r="F504" s="778" t="s">
        <v>373</v>
      </c>
      <c r="G504" s="779"/>
      <c r="H504" s="276"/>
      <c r="I504" s="780" t="s">
        <v>638</v>
      </c>
      <c r="J504" s="781"/>
      <c r="K504" s="277"/>
      <c r="L504" s="776" t="s">
        <v>378</v>
      </c>
      <c r="M504" s="776" t="s">
        <v>379</v>
      </c>
      <c r="N504" s="150"/>
      <c r="O504" s="151"/>
      <c r="P504" s="151"/>
      <c r="Q504" s="152"/>
      <c r="R504" s="152"/>
      <c r="S504" s="151"/>
      <c r="T504" s="151"/>
      <c r="U504" s="151"/>
      <c r="V504" s="151"/>
      <c r="W504" s="143"/>
      <c r="X504" s="143"/>
      <c r="Y504" s="143"/>
      <c r="Z504" s="143"/>
      <c r="AA504" s="143"/>
      <c r="AB504" s="143"/>
    </row>
    <row r="505" spans="1:28" ht="15">
      <c r="A505" s="136"/>
      <c r="B505" s="772"/>
      <c r="C505" s="777"/>
      <c r="D505" s="777"/>
      <c r="E505" s="276"/>
      <c r="F505" s="289" t="s">
        <v>374</v>
      </c>
      <c r="G505" s="289" t="s">
        <v>375</v>
      </c>
      <c r="H505" s="276"/>
      <c r="I505" s="289" t="s">
        <v>376</v>
      </c>
      <c r="J505" s="289" t="s">
        <v>377</v>
      </c>
      <c r="K505" s="277"/>
      <c r="L505" s="777"/>
      <c r="M505" s="777"/>
      <c r="N505" s="150"/>
      <c r="O505" s="151"/>
      <c r="P505" s="151"/>
      <c r="Q505" s="152"/>
      <c r="R505" s="152"/>
      <c r="S505" s="151"/>
      <c r="T505" s="151"/>
      <c r="U505" s="151"/>
      <c r="V505" s="151"/>
      <c r="W505" s="143"/>
      <c r="X505" s="143"/>
      <c r="Y505" s="143"/>
      <c r="Z505" s="143"/>
      <c r="AA505" s="143"/>
      <c r="AB505" s="143"/>
    </row>
    <row r="506" spans="1:28" ht="15">
      <c r="A506" s="136"/>
      <c r="B506" s="113">
        <v>1</v>
      </c>
      <c r="C506" s="266"/>
      <c r="D506" s="266"/>
      <c r="E506" s="273"/>
      <c r="F506" s="266"/>
      <c r="G506" s="266"/>
      <c r="H506" s="273"/>
      <c r="I506" s="266"/>
      <c r="J506" s="266"/>
      <c r="K506" s="273"/>
      <c r="L506" s="268">
        <f>(D506+F506+I506)*B506</f>
        <v>0</v>
      </c>
      <c r="M506" s="268">
        <f>(D506+G506+J506)*B506</f>
        <v>0</v>
      </c>
      <c r="N506" s="142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</row>
    <row r="507" spans="1:28" ht="15">
      <c r="A507" s="136"/>
      <c r="B507" s="257"/>
      <c r="C507" s="266"/>
      <c r="D507" s="266"/>
      <c r="E507" s="273"/>
      <c r="F507" s="266"/>
      <c r="G507" s="266"/>
      <c r="H507" s="273"/>
      <c r="I507" s="266"/>
      <c r="J507" s="266"/>
      <c r="K507" s="273"/>
      <c r="L507" s="268">
        <f>(D507+F507+I507)*B507</f>
        <v>0</v>
      </c>
      <c r="M507" s="268">
        <f>(D507+G507+J507)*B507</f>
        <v>0</v>
      </c>
      <c r="N507" s="142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</row>
    <row r="508" spans="1:28" ht="15">
      <c r="A508" s="136"/>
      <c r="B508" s="257"/>
      <c r="C508" s="266"/>
      <c r="D508" s="266"/>
      <c r="E508" s="273"/>
      <c r="F508" s="266"/>
      <c r="G508" s="266"/>
      <c r="H508" s="273"/>
      <c r="I508" s="266"/>
      <c r="J508" s="266"/>
      <c r="K508" s="273"/>
      <c r="L508" s="268">
        <f>(D508+F508+I508)*B508</f>
        <v>0</v>
      </c>
      <c r="M508" s="268">
        <f>(D508+G508+J508)*B508</f>
        <v>0</v>
      </c>
      <c r="N508" s="142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</row>
    <row r="509" spans="1:28" ht="15">
      <c r="A509" s="136"/>
      <c r="B509" s="7"/>
      <c r="C509" s="273"/>
      <c r="D509" s="273"/>
      <c r="E509" s="273"/>
      <c r="F509" s="273"/>
      <c r="G509" s="273"/>
      <c r="H509" s="273"/>
      <c r="I509" s="273"/>
      <c r="J509" s="273"/>
      <c r="K509" s="273"/>
      <c r="L509" s="273"/>
      <c r="M509" s="273"/>
      <c r="N509" s="142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</row>
    <row r="510" spans="1:28" ht="15">
      <c r="A510" s="136"/>
      <c r="B510" s="44" t="s">
        <v>697</v>
      </c>
      <c r="C510" s="269">
        <f>SUM(C506:C508)</f>
        <v>0</v>
      </c>
      <c r="D510" s="269">
        <f>SUM(D506:D508,F506:F508,I506:I508)</f>
        <v>0</v>
      </c>
      <c r="E510" s="278"/>
      <c r="F510" s="269">
        <f>SUM(D506:D508,G506:G508,J506:J508)</f>
        <v>0</v>
      </c>
      <c r="G510" s="278"/>
      <c r="H510" s="278"/>
      <c r="I510" s="278"/>
      <c r="J510" s="273"/>
      <c r="K510" s="273"/>
      <c r="L510" s="273"/>
      <c r="M510" s="273"/>
      <c r="N510" s="142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</row>
    <row r="511" spans="1:28" ht="15">
      <c r="A511" s="136"/>
      <c r="B511" s="44" t="s">
        <v>371</v>
      </c>
      <c r="C511" s="353" t="str">
        <f>IF(C510&gt;C502*1.025,"No",IF(C510&lt;C502*0.975,"No","Yes"))</f>
        <v>Yes</v>
      </c>
      <c r="D511" s="353" t="str">
        <f>IF(D510&gt;C502*1.025,"No",IF(D510&lt;C502*0.975,"No","Yes"))</f>
        <v>Yes</v>
      </c>
      <c r="E511" s="278"/>
      <c r="F511" s="353" t="str">
        <f>IF(F510&gt;C502*1.025,"No",IF(F510&lt;C502*0.975,"No","Yes"))</f>
        <v>Yes</v>
      </c>
      <c r="G511" s="278"/>
      <c r="H511" s="278"/>
      <c r="I511" s="278"/>
      <c r="J511" s="273"/>
      <c r="K511" s="273"/>
      <c r="L511" s="273"/>
      <c r="M511" s="273"/>
      <c r="N511" s="142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</row>
    <row r="512" spans="1:28" ht="15">
      <c r="A512" s="136"/>
      <c r="B512" s="47"/>
      <c r="C512" s="273"/>
      <c r="D512" s="273"/>
      <c r="E512" s="273"/>
      <c r="F512" s="273"/>
      <c r="G512" s="273"/>
      <c r="H512" s="273"/>
      <c r="I512" s="273"/>
      <c r="J512" s="279"/>
      <c r="K512" s="279"/>
      <c r="L512" s="279"/>
      <c r="M512" s="279"/>
      <c r="N512" s="142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</row>
    <row r="513" spans="1:28" ht="15">
      <c r="A513" s="136"/>
      <c r="B513" s="46" t="s">
        <v>657</v>
      </c>
      <c r="C513" s="270">
        <f>SUM(L506:L508)</f>
        <v>0</v>
      </c>
      <c r="D513" s="279"/>
      <c r="E513" s="279"/>
      <c r="F513" s="279"/>
      <c r="G513" s="279"/>
      <c r="H513" s="279"/>
      <c r="I513" s="279"/>
      <c r="J513" s="279"/>
      <c r="K513" s="279"/>
      <c r="L513" s="279"/>
      <c r="M513" s="279"/>
      <c r="N513" s="142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</row>
    <row r="514" spans="1:28" ht="15">
      <c r="A514" s="136"/>
      <c r="B514" s="46" t="s">
        <v>549</v>
      </c>
      <c r="C514" s="270">
        <f>SUM(M506:M508)</f>
        <v>0</v>
      </c>
      <c r="D514" s="279"/>
      <c r="E514" s="279"/>
      <c r="F514" s="279"/>
      <c r="G514" s="279"/>
      <c r="H514" s="279"/>
      <c r="I514" s="279"/>
      <c r="J514" s="279"/>
      <c r="K514" s="279"/>
      <c r="L514" s="279"/>
      <c r="M514" s="279"/>
      <c r="N514" s="142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</row>
    <row r="515" spans="1:28" ht="15.75">
      <c r="A515" s="127"/>
      <c r="B515" s="59"/>
      <c r="C515" s="280"/>
      <c r="D515" s="280"/>
      <c r="E515" s="280"/>
      <c r="F515" s="280"/>
      <c r="G515" s="280"/>
      <c r="H515" s="280"/>
      <c r="I515" s="280"/>
      <c r="J515" s="280"/>
      <c r="K515" s="280"/>
      <c r="L515" s="280"/>
      <c r="M515" s="280"/>
      <c r="N515" s="154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</row>
    <row r="516" spans="1:28" ht="15.75">
      <c r="A516" s="134" t="s">
        <v>162</v>
      </c>
      <c r="B516" s="6"/>
      <c r="C516" s="273"/>
      <c r="D516" s="273"/>
      <c r="E516" s="273"/>
      <c r="F516" s="273"/>
      <c r="G516" s="273"/>
      <c r="H516" s="273"/>
      <c r="I516" s="273"/>
      <c r="J516" s="273"/>
      <c r="K516" s="273"/>
      <c r="L516" s="273"/>
      <c r="M516" s="273"/>
      <c r="N516" s="10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</row>
    <row r="517" spans="1:28" ht="15.75">
      <c r="A517" s="17"/>
      <c r="B517" s="6"/>
      <c r="C517" s="273"/>
      <c r="D517" s="273"/>
      <c r="E517" s="273"/>
      <c r="F517" s="273"/>
      <c r="G517" s="273"/>
      <c r="H517" s="273"/>
      <c r="I517" s="273"/>
      <c r="J517" s="273"/>
      <c r="K517" s="273"/>
      <c r="L517" s="273"/>
      <c r="M517" s="273"/>
      <c r="N517" s="10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</row>
    <row r="518" spans="1:28" ht="15">
      <c r="A518" s="136"/>
      <c r="B518" s="26"/>
      <c r="C518" s="119"/>
      <c r="D518" s="249"/>
      <c r="E518" s="249"/>
      <c r="F518" s="249"/>
      <c r="G518" s="249"/>
      <c r="H518" s="249"/>
      <c r="I518" s="249"/>
      <c r="J518" s="273"/>
      <c r="K518" s="273"/>
      <c r="L518" s="273"/>
      <c r="M518" s="273"/>
      <c r="N518" s="10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</row>
    <row r="519" spans="1:28" ht="15">
      <c r="A519" s="136"/>
      <c r="B519" s="15"/>
      <c r="C519" s="249"/>
      <c r="D519" s="249"/>
      <c r="E519" s="249"/>
      <c r="F519" s="249"/>
      <c r="G519" s="249"/>
      <c r="H519" s="249"/>
      <c r="I519" s="249"/>
      <c r="J519" s="273"/>
      <c r="K519" s="273"/>
      <c r="L519" s="273"/>
      <c r="M519" s="274"/>
      <c r="N519" s="142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</row>
    <row r="520" spans="1:28" ht="15">
      <c r="A520" s="136"/>
      <c r="B520" s="771"/>
      <c r="C520" s="776"/>
      <c r="D520" s="776"/>
      <c r="E520" s="276"/>
      <c r="F520" s="778"/>
      <c r="G520" s="779"/>
      <c r="H520" s="276"/>
      <c r="I520" s="780"/>
      <c r="J520" s="781"/>
      <c r="K520" s="277"/>
      <c r="L520" s="776"/>
      <c r="M520" s="776"/>
      <c r="N520" s="150"/>
      <c r="O520" s="151"/>
      <c r="P520" s="151"/>
      <c r="Q520" s="152"/>
      <c r="R520" s="152"/>
      <c r="S520" s="151"/>
      <c r="T520" s="151"/>
      <c r="U520" s="151"/>
      <c r="V520" s="151"/>
      <c r="W520" s="143"/>
      <c r="X520" s="143"/>
      <c r="Y520" s="143"/>
      <c r="Z520" s="143"/>
      <c r="AA520" s="143"/>
      <c r="AB520" s="143"/>
    </row>
    <row r="521" spans="1:28" ht="15">
      <c r="A521" s="136"/>
      <c r="B521" s="772"/>
      <c r="C521" s="777"/>
      <c r="D521" s="777"/>
      <c r="E521" s="276"/>
      <c r="F521" s="289"/>
      <c r="G521" s="289"/>
      <c r="H521" s="276"/>
      <c r="I521" s="289"/>
      <c r="J521" s="289"/>
      <c r="K521" s="277"/>
      <c r="L521" s="777"/>
      <c r="M521" s="777"/>
      <c r="N521" s="150"/>
      <c r="O521" s="151"/>
      <c r="P521" s="151"/>
      <c r="Q521" s="152"/>
      <c r="R521" s="152"/>
      <c r="S521" s="151"/>
      <c r="T521" s="151"/>
      <c r="U521" s="151"/>
      <c r="V521" s="151"/>
      <c r="W521" s="143"/>
      <c r="X521" s="143"/>
      <c r="Y521" s="143"/>
      <c r="Z521" s="143"/>
      <c r="AA521" s="143"/>
      <c r="AB521" s="143"/>
    </row>
    <row r="522" spans="1:28" ht="15">
      <c r="A522" s="136"/>
      <c r="B522" s="113"/>
      <c r="C522" s="268"/>
      <c r="D522" s="268"/>
      <c r="E522" s="273"/>
      <c r="F522" s="268"/>
      <c r="G522" s="268"/>
      <c r="H522" s="273"/>
      <c r="I522" s="268"/>
      <c r="J522" s="268"/>
      <c r="K522" s="273"/>
      <c r="L522" s="268"/>
      <c r="M522" s="268"/>
      <c r="N522" s="142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</row>
    <row r="523" spans="1:28" ht="15">
      <c r="A523" s="136"/>
      <c r="B523" s="113"/>
      <c r="C523" s="268"/>
      <c r="D523" s="268"/>
      <c r="E523" s="273"/>
      <c r="F523" s="268"/>
      <c r="G523" s="268"/>
      <c r="H523" s="273"/>
      <c r="I523" s="268"/>
      <c r="J523" s="268"/>
      <c r="K523" s="273"/>
      <c r="L523" s="268"/>
      <c r="M523" s="268"/>
      <c r="N523" s="142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</row>
    <row r="524" spans="1:28" ht="15">
      <c r="A524" s="136"/>
      <c r="B524" s="113"/>
      <c r="C524" s="268"/>
      <c r="D524" s="268"/>
      <c r="E524" s="273"/>
      <c r="F524" s="268"/>
      <c r="G524" s="268"/>
      <c r="H524" s="273"/>
      <c r="I524" s="268"/>
      <c r="J524" s="268"/>
      <c r="K524" s="273"/>
      <c r="L524" s="268"/>
      <c r="M524" s="268"/>
      <c r="N524" s="142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</row>
    <row r="525" spans="1:28" ht="15">
      <c r="A525" s="136"/>
      <c r="B525" s="113"/>
      <c r="C525" s="268"/>
      <c r="D525" s="268"/>
      <c r="E525" s="273"/>
      <c r="F525" s="268"/>
      <c r="G525" s="268"/>
      <c r="H525" s="273"/>
      <c r="I525" s="268"/>
      <c r="J525" s="268"/>
      <c r="K525" s="273"/>
      <c r="L525" s="268"/>
      <c r="M525" s="268"/>
      <c r="N525" s="142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</row>
    <row r="526" spans="1:28" ht="15">
      <c r="A526" s="136"/>
      <c r="B526" s="113"/>
      <c r="C526" s="268"/>
      <c r="D526" s="268"/>
      <c r="E526" s="273"/>
      <c r="F526" s="268"/>
      <c r="G526" s="268"/>
      <c r="H526" s="273"/>
      <c r="I526" s="268"/>
      <c r="J526" s="268"/>
      <c r="K526" s="273"/>
      <c r="L526" s="268"/>
      <c r="M526" s="268"/>
      <c r="N526" s="142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</row>
    <row r="527" spans="1:28" ht="15">
      <c r="A527" s="136"/>
      <c r="B527" s="113"/>
      <c r="C527" s="268"/>
      <c r="D527" s="268"/>
      <c r="E527" s="273"/>
      <c r="F527" s="268"/>
      <c r="G527" s="268"/>
      <c r="H527" s="273"/>
      <c r="I527" s="268"/>
      <c r="J527" s="268"/>
      <c r="K527" s="273"/>
      <c r="L527" s="268"/>
      <c r="M527" s="268"/>
      <c r="N527" s="142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</row>
    <row r="528" spans="1:28" ht="15">
      <c r="A528" s="136"/>
      <c r="B528" s="7"/>
      <c r="C528" s="273"/>
      <c r="D528" s="273"/>
      <c r="E528" s="273"/>
      <c r="F528" s="273"/>
      <c r="G528" s="273"/>
      <c r="H528" s="273"/>
      <c r="I528" s="273"/>
      <c r="J528" s="273"/>
      <c r="K528" s="273"/>
      <c r="L528" s="273"/>
      <c r="M528" s="273"/>
      <c r="N528" s="142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</row>
    <row r="529" spans="1:28" ht="15">
      <c r="A529" s="136"/>
      <c r="B529" s="44"/>
      <c r="C529" s="269"/>
      <c r="D529" s="269"/>
      <c r="E529" s="278"/>
      <c r="F529" s="269"/>
      <c r="G529" s="117"/>
      <c r="H529" s="278"/>
      <c r="I529" s="278"/>
      <c r="J529" s="273"/>
      <c r="K529" s="273"/>
      <c r="L529" s="273"/>
      <c r="M529" s="273"/>
      <c r="N529" s="142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</row>
    <row r="530" spans="1:28" ht="15">
      <c r="A530" s="136"/>
      <c r="B530" s="44"/>
      <c r="C530" s="353"/>
      <c r="D530" s="353"/>
      <c r="E530" s="278"/>
      <c r="F530" s="353"/>
      <c r="G530" s="117"/>
      <c r="H530" s="278"/>
      <c r="I530" s="278"/>
      <c r="J530" s="273"/>
      <c r="K530" s="273"/>
      <c r="L530" s="273"/>
      <c r="M530" s="273"/>
      <c r="N530" s="142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</row>
    <row r="531" spans="1:28" ht="15">
      <c r="A531" s="136"/>
      <c r="B531" s="47"/>
      <c r="C531" s="273"/>
      <c r="D531" s="273"/>
      <c r="E531" s="273"/>
      <c r="F531" s="273"/>
      <c r="G531" s="273"/>
      <c r="H531" s="273"/>
      <c r="I531" s="273"/>
      <c r="J531" s="279"/>
      <c r="K531" s="279"/>
      <c r="L531" s="279"/>
      <c r="M531" s="279"/>
      <c r="N531" s="142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</row>
    <row r="532" spans="1:28" ht="15">
      <c r="A532" s="136"/>
      <c r="B532" s="46"/>
      <c r="C532" s="270"/>
      <c r="D532" s="279"/>
      <c r="E532" s="279"/>
      <c r="F532" s="279"/>
      <c r="G532" s="279"/>
      <c r="H532" s="279"/>
      <c r="I532" s="279"/>
      <c r="J532" s="279"/>
      <c r="K532" s="279"/>
      <c r="L532" s="279"/>
      <c r="M532" s="279"/>
      <c r="N532" s="142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</row>
    <row r="533" spans="1:28" ht="15">
      <c r="A533" s="136"/>
      <c r="B533" s="46"/>
      <c r="C533" s="270"/>
      <c r="D533" s="279"/>
      <c r="E533" s="279"/>
      <c r="F533" s="279"/>
      <c r="G533" s="279"/>
      <c r="H533" s="279"/>
      <c r="I533" s="279"/>
      <c r="J533" s="279"/>
      <c r="K533" s="279"/>
      <c r="L533" s="279"/>
      <c r="M533" s="279"/>
      <c r="N533" s="142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</row>
    <row r="534" spans="1:28" ht="15.75">
      <c r="A534" s="127"/>
      <c r="B534" s="59"/>
      <c r="C534" s="280"/>
      <c r="D534" s="280"/>
      <c r="E534" s="280"/>
      <c r="F534" s="280"/>
      <c r="G534" s="280"/>
      <c r="H534" s="280"/>
      <c r="I534" s="280"/>
      <c r="J534" s="280"/>
      <c r="K534" s="280"/>
      <c r="L534" s="280"/>
      <c r="M534" s="280"/>
      <c r="N534" s="154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</row>
    <row r="535" spans="1:28" ht="15.75">
      <c r="A535" s="134" t="s">
        <v>287</v>
      </c>
      <c r="B535" s="6"/>
      <c r="C535" s="273"/>
      <c r="D535" s="273"/>
      <c r="E535" s="273"/>
      <c r="F535" s="273"/>
      <c r="G535" s="273"/>
      <c r="H535" s="273"/>
      <c r="I535" s="273"/>
      <c r="J535" s="273"/>
      <c r="K535" s="273"/>
      <c r="L535" s="273"/>
      <c r="M535" s="273"/>
      <c r="N535" s="10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</row>
    <row r="536" spans="1:28" ht="15.75">
      <c r="A536" s="17"/>
      <c r="B536" s="6"/>
      <c r="C536" s="273"/>
      <c r="D536" s="273"/>
      <c r="E536" s="273"/>
      <c r="F536" s="273"/>
      <c r="G536" s="273"/>
      <c r="H536" s="273"/>
      <c r="I536" s="273"/>
      <c r="J536" s="273"/>
      <c r="K536" s="273"/>
      <c r="L536" s="273"/>
      <c r="M536" s="273"/>
      <c r="N536" s="10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</row>
    <row r="537" spans="1:28" ht="15">
      <c r="A537" s="136"/>
      <c r="B537" s="188" t="s">
        <v>787</v>
      </c>
      <c r="C537" s="20">
        <f>Data!F197</f>
        <v>0</v>
      </c>
      <c r="D537" s="249"/>
      <c r="E537" s="249"/>
      <c r="F537" s="249"/>
      <c r="G537" s="249"/>
      <c r="H537" s="249"/>
      <c r="I537" s="249"/>
      <c r="J537" s="273"/>
      <c r="K537" s="273"/>
      <c r="L537" s="273"/>
      <c r="M537" s="273"/>
      <c r="N537" s="10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</row>
    <row r="538" spans="1:28" ht="15">
      <c r="A538" s="136"/>
      <c r="B538" s="227" t="s">
        <v>380</v>
      </c>
      <c r="C538" s="20">
        <f>Data!F203</f>
        <v>0</v>
      </c>
      <c r="D538" s="249"/>
      <c r="E538" s="249"/>
      <c r="F538" s="249"/>
      <c r="G538" s="249"/>
      <c r="H538" s="249"/>
      <c r="I538" s="249"/>
      <c r="J538" s="273"/>
      <c r="K538" s="273"/>
      <c r="L538" s="273"/>
      <c r="M538" s="273"/>
      <c r="N538" s="142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</row>
    <row r="539" spans="1:28" ht="15.75">
      <c r="A539" s="136"/>
      <c r="B539" s="15"/>
      <c r="C539" s="249"/>
      <c r="D539" s="249"/>
      <c r="E539" s="249"/>
      <c r="F539" s="14"/>
      <c r="G539" s="14"/>
      <c r="H539" s="249"/>
      <c r="I539" s="14"/>
      <c r="J539" s="14"/>
      <c r="K539" s="273"/>
      <c r="L539" s="273"/>
      <c r="M539" s="274"/>
      <c r="N539" s="142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</row>
    <row r="540" spans="1:28" ht="15">
      <c r="A540" s="136"/>
      <c r="B540" s="771" t="s">
        <v>693</v>
      </c>
      <c r="C540" s="773" t="s">
        <v>784</v>
      </c>
      <c r="D540" s="384" t="s">
        <v>384</v>
      </c>
      <c r="E540" s="276"/>
      <c r="F540" s="384" t="s">
        <v>386</v>
      </c>
      <c r="G540" s="385" t="s">
        <v>384</v>
      </c>
      <c r="H540" s="276"/>
      <c r="I540" s="47"/>
      <c r="J540" s="47"/>
      <c r="K540" s="277"/>
      <c r="L540" s="773" t="s">
        <v>387</v>
      </c>
      <c r="M540" s="773" t="s">
        <v>388</v>
      </c>
      <c r="N540" s="150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</row>
    <row r="541" spans="1:28" ht="30.75" customHeight="1">
      <c r="A541" s="136"/>
      <c r="B541" s="772"/>
      <c r="C541" s="774"/>
      <c r="D541" s="52" t="s">
        <v>601</v>
      </c>
      <c r="E541" s="276"/>
      <c r="F541" s="363" t="s">
        <v>717</v>
      </c>
      <c r="G541" s="363" t="s">
        <v>717</v>
      </c>
      <c r="H541" s="276"/>
      <c r="I541" s="47"/>
      <c r="J541" s="47"/>
      <c r="K541" s="277"/>
      <c r="L541" s="774"/>
      <c r="M541" s="774"/>
      <c r="N541" s="150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</row>
    <row r="542" spans="1:28" ht="15">
      <c r="A542" s="136"/>
      <c r="B542" s="113">
        <v>0</v>
      </c>
      <c r="C542" s="266"/>
      <c r="D542" s="266"/>
      <c r="E542" s="273"/>
      <c r="F542" s="266"/>
      <c r="G542" s="266"/>
      <c r="H542" s="273"/>
      <c r="I542" s="47"/>
      <c r="J542" s="47"/>
      <c r="K542" s="273"/>
      <c r="L542" s="268">
        <f aca="true" t="shared" si="34" ref="L542:L547">F542*B542</f>
        <v>0</v>
      </c>
      <c r="M542" s="268">
        <f aca="true" t="shared" si="35" ref="M542:M547">G542*B542</f>
        <v>0</v>
      </c>
      <c r="N542" s="142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</row>
    <row r="543" spans="1:28" ht="15">
      <c r="A543" s="136"/>
      <c r="B543" s="113">
        <v>0.1</v>
      </c>
      <c r="C543" s="266"/>
      <c r="D543" s="266"/>
      <c r="E543" s="273"/>
      <c r="F543" s="266"/>
      <c r="G543" s="266"/>
      <c r="H543" s="273"/>
      <c r="I543" s="47"/>
      <c r="J543" s="47"/>
      <c r="K543" s="273"/>
      <c r="L543" s="268">
        <f t="shared" si="34"/>
        <v>0</v>
      </c>
      <c r="M543" s="268">
        <f t="shared" si="35"/>
        <v>0</v>
      </c>
      <c r="N543" s="142"/>
      <c r="O543" s="775"/>
      <c r="P543" s="775"/>
      <c r="Q543" s="152"/>
      <c r="R543" s="152"/>
      <c r="S543" s="775"/>
      <c r="T543" s="775"/>
      <c r="U543" s="151"/>
      <c r="V543" s="151"/>
      <c r="W543" s="143"/>
      <c r="X543" s="143"/>
      <c r="Y543" s="143"/>
      <c r="Z543" s="143"/>
      <c r="AA543" s="143"/>
      <c r="AB543" s="143"/>
    </row>
    <row r="544" spans="1:28" ht="15">
      <c r="A544" s="136"/>
      <c r="B544" s="113">
        <v>0.2</v>
      </c>
      <c r="C544" s="266"/>
      <c r="D544" s="266"/>
      <c r="E544" s="273"/>
      <c r="F544" s="266"/>
      <c r="G544" s="266"/>
      <c r="H544" s="273"/>
      <c r="I544" s="47"/>
      <c r="J544" s="47"/>
      <c r="K544" s="273"/>
      <c r="L544" s="268">
        <f t="shared" si="34"/>
        <v>0</v>
      </c>
      <c r="M544" s="268">
        <f t="shared" si="35"/>
        <v>0</v>
      </c>
      <c r="N544" s="142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</row>
    <row r="545" spans="1:28" ht="15">
      <c r="A545" s="136"/>
      <c r="B545" s="113">
        <v>0.5</v>
      </c>
      <c r="C545" s="266"/>
      <c r="D545" s="266"/>
      <c r="E545" s="273"/>
      <c r="F545" s="266"/>
      <c r="G545" s="266"/>
      <c r="H545" s="273"/>
      <c r="I545" s="47"/>
      <c r="J545" s="47"/>
      <c r="K545" s="273"/>
      <c r="L545" s="268">
        <f t="shared" si="34"/>
        <v>0</v>
      </c>
      <c r="M545" s="268">
        <f t="shared" si="35"/>
        <v>0</v>
      </c>
      <c r="N545" s="142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</row>
    <row r="546" spans="1:28" ht="15">
      <c r="A546" s="136"/>
      <c r="B546" s="113">
        <v>1</v>
      </c>
      <c r="C546" s="266"/>
      <c r="D546" s="266"/>
      <c r="E546" s="273"/>
      <c r="F546" s="266"/>
      <c r="G546" s="266"/>
      <c r="H546" s="273"/>
      <c r="I546" s="47"/>
      <c r="J546" s="47"/>
      <c r="K546" s="273"/>
      <c r="L546" s="268">
        <f t="shared" si="34"/>
        <v>0</v>
      </c>
      <c r="M546" s="268">
        <f t="shared" si="35"/>
        <v>0</v>
      </c>
      <c r="N546" s="142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</row>
    <row r="547" spans="1:28" ht="15">
      <c r="A547" s="136"/>
      <c r="B547" s="257"/>
      <c r="C547" s="266"/>
      <c r="D547" s="266"/>
      <c r="E547" s="273"/>
      <c r="F547" s="266"/>
      <c r="G547" s="266"/>
      <c r="H547" s="273"/>
      <c r="I547" s="47"/>
      <c r="J547" s="47"/>
      <c r="K547" s="273"/>
      <c r="L547" s="268">
        <f t="shared" si="34"/>
        <v>0</v>
      </c>
      <c r="M547" s="268">
        <f t="shared" si="35"/>
        <v>0</v>
      </c>
      <c r="N547" s="142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</row>
    <row r="548" spans="1:28" ht="15">
      <c r="A548" s="136"/>
      <c r="B548" s="7"/>
      <c r="C548" s="273"/>
      <c r="D548" s="273"/>
      <c r="E548" s="273"/>
      <c r="F548" s="273"/>
      <c r="G548" s="273"/>
      <c r="H548" s="273"/>
      <c r="I548" s="273"/>
      <c r="J548" s="273"/>
      <c r="K548" s="273"/>
      <c r="L548" s="273"/>
      <c r="M548" s="273"/>
      <c r="N548" s="142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</row>
    <row r="549" spans="1:28" ht="15">
      <c r="A549" s="136"/>
      <c r="B549" s="44" t="s">
        <v>697</v>
      </c>
      <c r="C549" s="269">
        <f>SUM(C542:C547)</f>
        <v>0</v>
      </c>
      <c r="D549" s="269">
        <f>SUM(D542:D547)</f>
        <v>0</v>
      </c>
      <c r="E549" s="278"/>
      <c r="F549" s="47"/>
      <c r="G549" s="47"/>
      <c r="H549" s="278"/>
      <c r="I549" s="278"/>
      <c r="J549" s="273"/>
      <c r="K549" s="273"/>
      <c r="L549" s="273"/>
      <c r="M549" s="273"/>
      <c r="N549" s="142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</row>
    <row r="550" spans="1:28" ht="15">
      <c r="A550" s="136"/>
      <c r="B550" s="44" t="s">
        <v>371</v>
      </c>
      <c r="C550" s="353" t="str">
        <f>IF(C549&gt;C537*1.025,"No",IF(C549&lt;C537*0.975,"No","Yes"))</f>
        <v>Yes</v>
      </c>
      <c r="D550" s="353" t="str">
        <f>IF(D549&gt;C538*1.025,"No",IF(D549&lt;C538*0.975,"No","Yes"))</f>
        <v>Yes</v>
      </c>
      <c r="E550" s="278"/>
      <c r="F550" s="47"/>
      <c r="G550" s="47"/>
      <c r="H550" s="278"/>
      <c r="I550" s="278"/>
      <c r="J550" s="273"/>
      <c r="K550" s="273"/>
      <c r="L550" s="273"/>
      <c r="M550" s="273"/>
      <c r="N550" s="142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</row>
    <row r="551" spans="1:28" ht="15">
      <c r="A551" s="136"/>
      <c r="B551" s="47"/>
      <c r="C551" s="273"/>
      <c r="D551" s="273"/>
      <c r="E551" s="273"/>
      <c r="F551" s="273"/>
      <c r="G551" s="273"/>
      <c r="H551" s="273"/>
      <c r="I551" s="273"/>
      <c r="J551" s="279"/>
      <c r="K551" s="279"/>
      <c r="L551" s="279"/>
      <c r="M551" s="279"/>
      <c r="N551" s="142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</row>
    <row r="552" spans="1:28" ht="15">
      <c r="A552" s="136"/>
      <c r="B552" s="46" t="s">
        <v>474</v>
      </c>
      <c r="C552" s="270">
        <f>SUM(J542:L547)</f>
        <v>0</v>
      </c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142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</row>
    <row r="553" spans="1:28" ht="15">
      <c r="A553" s="136"/>
      <c r="B553" s="46" t="s">
        <v>473</v>
      </c>
      <c r="C553" s="270">
        <f>SUM(M542:M547)</f>
        <v>0</v>
      </c>
      <c r="D553" s="279"/>
      <c r="E553" s="279"/>
      <c r="F553" s="279"/>
      <c r="G553" s="279"/>
      <c r="H553" s="279"/>
      <c r="I553" s="279"/>
      <c r="J553" s="279"/>
      <c r="K553" s="279"/>
      <c r="L553" s="279"/>
      <c r="M553" s="279"/>
      <c r="N553" s="142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</row>
    <row r="554" spans="1:28" ht="15.75">
      <c r="A554" s="127"/>
      <c r="B554" s="59"/>
      <c r="C554" s="280"/>
      <c r="D554" s="280"/>
      <c r="E554" s="280"/>
      <c r="F554" s="280"/>
      <c r="G554" s="280"/>
      <c r="H554" s="280"/>
      <c r="I554" s="280"/>
      <c r="J554" s="280"/>
      <c r="K554" s="280"/>
      <c r="L554" s="280"/>
      <c r="M554" s="280"/>
      <c r="N554" s="154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</row>
    <row r="555" spans="1:14" ht="15.75">
      <c r="A555" s="62" t="s">
        <v>341</v>
      </c>
      <c r="B555" s="6"/>
      <c r="C555" s="273"/>
      <c r="D555" s="273"/>
      <c r="E555" s="273"/>
      <c r="F555" s="273"/>
      <c r="G555" s="273"/>
      <c r="H555" s="273"/>
      <c r="I555" s="273"/>
      <c r="J555" s="273"/>
      <c r="K555" s="273"/>
      <c r="L555" s="273"/>
      <c r="M555" s="273"/>
      <c r="N555" s="10"/>
    </row>
    <row r="556" spans="1:14" ht="15.75">
      <c r="A556" s="17"/>
      <c r="B556" s="6"/>
      <c r="C556" s="273"/>
      <c r="D556" s="273"/>
      <c r="E556" s="273"/>
      <c r="F556" s="273"/>
      <c r="G556" s="273"/>
      <c r="H556" s="273"/>
      <c r="I556" s="273"/>
      <c r="J556" s="273"/>
      <c r="K556" s="273"/>
      <c r="L556" s="273"/>
      <c r="M556" s="273"/>
      <c r="N556" s="10"/>
    </row>
    <row r="557" spans="1:14" ht="15">
      <c r="A557" s="136"/>
      <c r="B557" s="188" t="s">
        <v>777</v>
      </c>
      <c r="C557" s="119">
        <f>Data!F57</f>
        <v>0</v>
      </c>
      <c r="D557" s="249"/>
      <c r="E557" s="249"/>
      <c r="F557" s="249"/>
      <c r="G557" s="249"/>
      <c r="H557" s="249"/>
      <c r="I557" s="249"/>
      <c r="J557" s="273"/>
      <c r="K557" s="273"/>
      <c r="L557" s="273"/>
      <c r="M557" s="273"/>
      <c r="N557" s="10"/>
    </row>
    <row r="558" spans="1:14" ht="15">
      <c r="A558" s="136"/>
      <c r="B558" s="188" t="s">
        <v>584</v>
      </c>
      <c r="C558" s="118"/>
      <c r="D558" s="249"/>
      <c r="E558" s="249"/>
      <c r="F558" s="249"/>
      <c r="G558" s="249"/>
      <c r="H558" s="249"/>
      <c r="I558" s="249"/>
      <c r="J558" s="273"/>
      <c r="K558" s="273"/>
      <c r="L558" s="273"/>
      <c r="M558" s="273"/>
      <c r="N558" s="10"/>
    </row>
    <row r="559" spans="1:14" ht="15">
      <c r="A559" s="136"/>
      <c r="B559" s="188" t="s">
        <v>778</v>
      </c>
      <c r="C559" s="119">
        <f>SUM(C557:C558)</f>
        <v>0</v>
      </c>
      <c r="D559" s="249"/>
      <c r="E559" s="249"/>
      <c r="F559" s="249"/>
      <c r="G559" s="249"/>
      <c r="H559" s="249"/>
      <c r="I559" s="249"/>
      <c r="J559" s="273"/>
      <c r="K559" s="273"/>
      <c r="L559" s="273"/>
      <c r="M559" s="273"/>
      <c r="N559" s="10"/>
    </row>
    <row r="560" spans="1:14" ht="15">
      <c r="A560" s="136"/>
      <c r="B560" s="15"/>
      <c r="C560" s="249"/>
      <c r="D560" s="249"/>
      <c r="E560" s="249"/>
      <c r="F560" s="249"/>
      <c r="G560" s="249"/>
      <c r="H560" s="249"/>
      <c r="I560" s="249"/>
      <c r="J560" s="273"/>
      <c r="K560" s="273"/>
      <c r="L560" s="273"/>
      <c r="M560" s="274"/>
      <c r="N560" s="142"/>
    </row>
    <row r="561" spans="1:28" ht="15">
      <c r="A561" s="136"/>
      <c r="B561" s="771" t="s">
        <v>289</v>
      </c>
      <c r="C561" s="776" t="s">
        <v>368</v>
      </c>
      <c r="D561" s="276"/>
      <c r="E561" s="276"/>
      <c r="F561" s="773" t="s">
        <v>289</v>
      </c>
      <c r="G561" s="773" t="s">
        <v>296</v>
      </c>
      <c r="H561" s="276"/>
      <c r="I561" s="276"/>
      <c r="J561" s="117"/>
      <c r="K561" s="277"/>
      <c r="L561" s="277"/>
      <c r="M561" s="276"/>
      <c r="N561" s="150"/>
      <c r="O561" s="775"/>
      <c r="P561" s="775"/>
      <c r="Q561" s="152"/>
      <c r="R561" s="259"/>
      <c r="S561" s="775"/>
      <c r="T561" s="775"/>
      <c r="U561" s="151"/>
      <c r="V561" s="151"/>
      <c r="W561" s="143"/>
      <c r="X561" s="143"/>
      <c r="Y561" s="143"/>
      <c r="Z561" s="143"/>
      <c r="AA561" s="143"/>
      <c r="AB561" s="143"/>
    </row>
    <row r="562" spans="1:28" ht="15">
      <c r="A562" s="136"/>
      <c r="B562" s="772"/>
      <c r="C562" s="777"/>
      <c r="D562" s="276"/>
      <c r="E562" s="276"/>
      <c r="F562" s="774"/>
      <c r="G562" s="774"/>
      <c r="H562" s="276"/>
      <c r="I562" s="276"/>
      <c r="J562" s="117"/>
      <c r="K562" s="277"/>
      <c r="L562" s="277"/>
      <c r="M562" s="276"/>
      <c r="N562" s="150"/>
      <c r="O562" s="151"/>
      <c r="P562" s="151"/>
      <c r="Q562" s="152"/>
      <c r="R562" s="259"/>
      <c r="S562" s="151"/>
      <c r="T562" s="151"/>
      <c r="U562" s="151"/>
      <c r="V562" s="151"/>
      <c r="W562" s="143"/>
      <c r="X562" s="143"/>
      <c r="Y562" s="143"/>
      <c r="Z562" s="143"/>
      <c r="AA562" s="143"/>
      <c r="AB562" s="143"/>
    </row>
    <row r="563" spans="1:17" ht="15">
      <c r="A563" s="136"/>
      <c r="B563" s="234">
        <v>0</v>
      </c>
      <c r="C563" s="266"/>
      <c r="D563" s="273"/>
      <c r="E563" s="273"/>
      <c r="F563" s="268">
        <f aca="true" t="shared" si="36" ref="F563:F569">C563*B563</f>
        <v>0</v>
      </c>
      <c r="G563" s="268">
        <f aca="true" t="shared" si="37" ref="G563:G569">F563*12.5</f>
        <v>0</v>
      </c>
      <c r="H563" s="273"/>
      <c r="I563" s="273"/>
      <c r="J563" s="117"/>
      <c r="K563" s="273"/>
      <c r="L563" s="273"/>
      <c r="M563" s="273"/>
      <c r="N563" s="142"/>
      <c r="Q563" s="260"/>
    </row>
    <row r="564" spans="1:17" ht="15">
      <c r="A564" s="136"/>
      <c r="B564" s="234">
        <v>0.0025</v>
      </c>
      <c r="C564" s="266"/>
      <c r="D564" s="273"/>
      <c r="E564" s="273"/>
      <c r="F564" s="268">
        <f t="shared" si="36"/>
        <v>0</v>
      </c>
      <c r="G564" s="268">
        <f t="shared" si="37"/>
        <v>0</v>
      </c>
      <c r="H564" s="273"/>
      <c r="I564" s="273"/>
      <c r="J564" s="117"/>
      <c r="K564" s="273"/>
      <c r="L564" s="273"/>
      <c r="M564" s="273"/>
      <c r="N564" s="142"/>
      <c r="Q564" s="260"/>
    </row>
    <row r="565" spans="1:17" ht="15">
      <c r="A565" s="136"/>
      <c r="B565" s="235">
        <v>0.01</v>
      </c>
      <c r="C565" s="266"/>
      <c r="D565" s="273"/>
      <c r="E565" s="273"/>
      <c r="F565" s="268">
        <f t="shared" si="36"/>
        <v>0</v>
      </c>
      <c r="G565" s="268">
        <f t="shared" si="37"/>
        <v>0</v>
      </c>
      <c r="H565" s="273"/>
      <c r="I565" s="273"/>
      <c r="J565" s="117"/>
      <c r="K565" s="273"/>
      <c r="L565" s="273"/>
      <c r="M565" s="273"/>
      <c r="N565" s="142"/>
      <c r="Q565" s="260"/>
    </row>
    <row r="566" spans="1:17" ht="15">
      <c r="A566" s="136"/>
      <c r="B566" s="235">
        <v>0.016</v>
      </c>
      <c r="C566" s="266"/>
      <c r="D566" s="273"/>
      <c r="E566" s="273"/>
      <c r="F566" s="268">
        <f t="shared" si="36"/>
        <v>0</v>
      </c>
      <c r="G566" s="268">
        <f t="shared" si="37"/>
        <v>0</v>
      </c>
      <c r="H566" s="273"/>
      <c r="I566" s="273"/>
      <c r="J566" s="117"/>
      <c r="K566" s="273"/>
      <c r="L566" s="273"/>
      <c r="M566" s="273"/>
      <c r="N566" s="142"/>
      <c r="Q566" s="260"/>
    </row>
    <row r="567" spans="1:17" ht="15">
      <c r="A567" s="136"/>
      <c r="B567" s="235">
        <v>0.04</v>
      </c>
      <c r="C567" s="266"/>
      <c r="D567" s="273"/>
      <c r="E567" s="273"/>
      <c r="F567" s="268">
        <f>C567*B567</f>
        <v>0</v>
      </c>
      <c r="G567" s="268">
        <f t="shared" si="37"/>
        <v>0</v>
      </c>
      <c r="H567" s="273"/>
      <c r="I567" s="273"/>
      <c r="J567" s="117"/>
      <c r="K567" s="273"/>
      <c r="L567" s="273"/>
      <c r="M567" s="273"/>
      <c r="N567" s="142"/>
      <c r="Q567" s="260"/>
    </row>
    <row r="568" spans="1:17" ht="15">
      <c r="A568" s="136"/>
      <c r="B568" s="235">
        <v>0.08</v>
      </c>
      <c r="C568" s="266"/>
      <c r="D568" s="273"/>
      <c r="E568" s="273"/>
      <c r="F568" s="268">
        <f t="shared" si="36"/>
        <v>0</v>
      </c>
      <c r="G568" s="268">
        <f t="shared" si="37"/>
        <v>0</v>
      </c>
      <c r="H568" s="273"/>
      <c r="I568" s="273"/>
      <c r="J568" s="117"/>
      <c r="K568" s="273"/>
      <c r="L568" s="273"/>
      <c r="M568" s="273"/>
      <c r="N568" s="142"/>
      <c r="Q568" s="260"/>
    </row>
    <row r="569" spans="1:14" ht="15">
      <c r="A569" s="136"/>
      <c r="B569" s="258"/>
      <c r="C569" s="266"/>
      <c r="D569" s="273"/>
      <c r="E569" s="273"/>
      <c r="F569" s="268">
        <f t="shared" si="36"/>
        <v>0</v>
      </c>
      <c r="G569" s="268">
        <f t="shared" si="37"/>
        <v>0</v>
      </c>
      <c r="H569" s="273"/>
      <c r="I569" s="273"/>
      <c r="J569" s="117"/>
      <c r="K569" s="273"/>
      <c r="L569" s="273"/>
      <c r="M569" s="273"/>
      <c r="N569" s="142"/>
    </row>
    <row r="570" spans="1:14" ht="15">
      <c r="A570" s="136"/>
      <c r="B570" s="7"/>
      <c r="C570" s="273"/>
      <c r="D570" s="273"/>
      <c r="E570" s="273"/>
      <c r="F570" s="273"/>
      <c r="G570" s="273"/>
      <c r="H570" s="273"/>
      <c r="I570" s="273"/>
      <c r="J570" s="273"/>
      <c r="K570" s="273"/>
      <c r="L570" s="273"/>
      <c r="M570" s="273"/>
      <c r="N570" s="142"/>
    </row>
    <row r="571" spans="1:14" ht="15">
      <c r="A571" s="136"/>
      <c r="B571" s="44" t="s">
        <v>697</v>
      </c>
      <c r="C571" s="269">
        <f>SUM(C563:C569)</f>
        <v>0</v>
      </c>
      <c r="D571" s="278"/>
      <c r="E571" s="278"/>
      <c r="F571" s="278"/>
      <c r="G571" s="278"/>
      <c r="H571" s="278"/>
      <c r="I571" s="278"/>
      <c r="J571" s="273"/>
      <c r="K571" s="273"/>
      <c r="L571" s="273"/>
      <c r="M571" s="273"/>
      <c r="N571" s="142"/>
    </row>
    <row r="572" spans="1:14" ht="15" customHeight="1">
      <c r="A572" s="136"/>
      <c r="B572" s="44" t="s">
        <v>371</v>
      </c>
      <c r="C572" s="353" t="str">
        <f>IF(C571&gt;C559*1.025,"No",IF(C571&lt;C559*0.975,"No","Yes"))</f>
        <v>Yes</v>
      </c>
      <c r="D572" s="278"/>
      <c r="E572" s="278"/>
      <c r="F572" s="278"/>
      <c r="G572" s="14"/>
      <c r="H572" s="278"/>
      <c r="I572" s="278"/>
      <c r="J572" s="273"/>
      <c r="K572" s="273"/>
      <c r="L572" s="273"/>
      <c r="M572" s="273"/>
      <c r="N572" s="142"/>
    </row>
    <row r="573" spans="1:14" ht="15">
      <c r="A573" s="136"/>
      <c r="B573" s="47"/>
      <c r="C573" s="273"/>
      <c r="D573" s="273"/>
      <c r="E573" s="273"/>
      <c r="F573" s="273"/>
      <c r="G573" s="273"/>
      <c r="H573" s="273"/>
      <c r="I573" s="273"/>
      <c r="J573" s="279"/>
      <c r="K573" s="279"/>
      <c r="L573" s="279"/>
      <c r="M573" s="279"/>
      <c r="N573" s="142"/>
    </row>
    <row r="574" spans="1:14" ht="15">
      <c r="A574" s="136"/>
      <c r="B574" s="46" t="s">
        <v>297</v>
      </c>
      <c r="C574" s="371">
        <f>SUM(F563:F569)</f>
        <v>0</v>
      </c>
      <c r="D574" s="273"/>
      <c r="E574" s="273"/>
      <c r="F574" s="273"/>
      <c r="G574" s="273"/>
      <c r="H574" s="273"/>
      <c r="I574" s="273"/>
      <c r="J574" s="279"/>
      <c r="K574" s="279"/>
      <c r="L574" s="279"/>
      <c r="M574" s="279"/>
      <c r="N574" s="142"/>
    </row>
    <row r="575" spans="1:14" ht="15">
      <c r="A575" s="136"/>
      <c r="B575" s="46" t="s">
        <v>369</v>
      </c>
      <c r="C575" s="270">
        <f>SUM(G563:G569)</f>
        <v>0</v>
      </c>
      <c r="D575" s="279"/>
      <c r="E575" s="279"/>
      <c r="F575" s="279"/>
      <c r="G575" s="279"/>
      <c r="H575" s="279"/>
      <c r="I575" s="279"/>
      <c r="J575" s="279"/>
      <c r="K575" s="279"/>
      <c r="L575" s="279"/>
      <c r="M575" s="279"/>
      <c r="N575" s="142"/>
    </row>
    <row r="576" spans="1:14" ht="15">
      <c r="A576" s="127"/>
      <c r="B576" s="59"/>
      <c r="C576" s="280"/>
      <c r="D576" s="280"/>
      <c r="E576" s="280"/>
      <c r="F576" s="280"/>
      <c r="G576" s="280"/>
      <c r="H576" s="280"/>
      <c r="I576" s="280"/>
      <c r="J576" s="280"/>
      <c r="K576" s="280"/>
      <c r="L576" s="280"/>
      <c r="M576" s="280"/>
      <c r="N576" s="154"/>
    </row>
  </sheetData>
  <mergeCells count="184">
    <mergeCell ref="B540:B541"/>
    <mergeCell ref="C540:C541"/>
    <mergeCell ref="L540:L541"/>
    <mergeCell ref="M540:M541"/>
    <mergeCell ref="B443:B444"/>
    <mergeCell ref="C443:C444"/>
    <mergeCell ref="L443:L444"/>
    <mergeCell ref="M443:M444"/>
    <mergeCell ref="B381:B382"/>
    <mergeCell ref="C381:C382"/>
    <mergeCell ref="L381:L382"/>
    <mergeCell ref="M381:M382"/>
    <mergeCell ref="F561:F562"/>
    <mergeCell ref="G561:G562"/>
    <mergeCell ref="B561:B562"/>
    <mergeCell ref="C561:C562"/>
    <mergeCell ref="I504:J504"/>
    <mergeCell ref="L504:L505"/>
    <mergeCell ref="M504:M505"/>
    <mergeCell ref="B520:B521"/>
    <mergeCell ref="C520:C521"/>
    <mergeCell ref="D520:D521"/>
    <mergeCell ref="F520:G520"/>
    <mergeCell ref="I520:J520"/>
    <mergeCell ref="L520:L521"/>
    <mergeCell ref="M520:M521"/>
    <mergeCell ref="B504:B505"/>
    <mergeCell ref="C504:C505"/>
    <mergeCell ref="D504:D505"/>
    <mergeCell ref="F504:G504"/>
    <mergeCell ref="I465:J465"/>
    <mergeCell ref="L465:L466"/>
    <mergeCell ref="M465:M466"/>
    <mergeCell ref="B485:B486"/>
    <mergeCell ref="C485:C486"/>
    <mergeCell ref="D485:D486"/>
    <mergeCell ref="F485:G485"/>
    <mergeCell ref="I485:J485"/>
    <mergeCell ref="L485:L486"/>
    <mergeCell ref="M485:M486"/>
    <mergeCell ref="B465:B466"/>
    <mergeCell ref="C465:C466"/>
    <mergeCell ref="D465:D466"/>
    <mergeCell ref="F465:G465"/>
    <mergeCell ref="I403:J403"/>
    <mergeCell ref="L403:L404"/>
    <mergeCell ref="M403:M404"/>
    <mergeCell ref="B423:B424"/>
    <mergeCell ref="C423:C424"/>
    <mergeCell ref="D423:D424"/>
    <mergeCell ref="F423:G423"/>
    <mergeCell ref="I423:J423"/>
    <mergeCell ref="L423:L424"/>
    <mergeCell ref="M423:M424"/>
    <mergeCell ref="B403:B404"/>
    <mergeCell ref="C403:C404"/>
    <mergeCell ref="D403:D404"/>
    <mergeCell ref="F403:G403"/>
    <mergeCell ref="I341:J341"/>
    <mergeCell ref="L341:L342"/>
    <mergeCell ref="M341:M342"/>
    <mergeCell ref="B361:B362"/>
    <mergeCell ref="C361:C362"/>
    <mergeCell ref="D361:D362"/>
    <mergeCell ref="F361:G361"/>
    <mergeCell ref="I361:J361"/>
    <mergeCell ref="L361:L362"/>
    <mergeCell ref="M361:M362"/>
    <mergeCell ref="B341:B342"/>
    <mergeCell ref="C341:C342"/>
    <mergeCell ref="D341:D342"/>
    <mergeCell ref="F341:G341"/>
    <mergeCell ref="I299:J299"/>
    <mergeCell ref="L299:L300"/>
    <mergeCell ref="M299:M300"/>
    <mergeCell ref="B319:B320"/>
    <mergeCell ref="C319:C320"/>
    <mergeCell ref="D319:D320"/>
    <mergeCell ref="F319:G319"/>
    <mergeCell ref="I319:J319"/>
    <mergeCell ref="L319:L320"/>
    <mergeCell ref="M319:M320"/>
    <mergeCell ref="B299:B300"/>
    <mergeCell ref="C299:C300"/>
    <mergeCell ref="D299:D300"/>
    <mergeCell ref="F299:G299"/>
    <mergeCell ref="I237:J237"/>
    <mergeCell ref="L237:L238"/>
    <mergeCell ref="M237:M238"/>
    <mergeCell ref="B257:B258"/>
    <mergeCell ref="C257:C258"/>
    <mergeCell ref="D257:D258"/>
    <mergeCell ref="F257:G257"/>
    <mergeCell ref="I257:J257"/>
    <mergeCell ref="L257:L258"/>
    <mergeCell ref="M257:M258"/>
    <mergeCell ref="B237:B238"/>
    <mergeCell ref="C237:C238"/>
    <mergeCell ref="D237:D238"/>
    <mergeCell ref="F237:G237"/>
    <mergeCell ref="I195:J195"/>
    <mergeCell ref="L195:L196"/>
    <mergeCell ref="M195:M196"/>
    <mergeCell ref="B215:B216"/>
    <mergeCell ref="C215:C216"/>
    <mergeCell ref="D215:D216"/>
    <mergeCell ref="F215:G215"/>
    <mergeCell ref="I215:J215"/>
    <mergeCell ref="L215:L216"/>
    <mergeCell ref="M215:M216"/>
    <mergeCell ref="B195:B196"/>
    <mergeCell ref="C195:C196"/>
    <mergeCell ref="D195:D196"/>
    <mergeCell ref="F195:G195"/>
    <mergeCell ref="I133:J133"/>
    <mergeCell ref="L133:L134"/>
    <mergeCell ref="M133:M134"/>
    <mergeCell ref="B153:B154"/>
    <mergeCell ref="C153:C154"/>
    <mergeCell ref="D153:D154"/>
    <mergeCell ref="F153:G153"/>
    <mergeCell ref="I153:J153"/>
    <mergeCell ref="L153:L154"/>
    <mergeCell ref="M153:M154"/>
    <mergeCell ref="B133:B134"/>
    <mergeCell ref="C133:C134"/>
    <mergeCell ref="D133:D134"/>
    <mergeCell ref="F133:G133"/>
    <mergeCell ref="I71:J71"/>
    <mergeCell ref="L71:L72"/>
    <mergeCell ref="M71:M72"/>
    <mergeCell ref="B91:B92"/>
    <mergeCell ref="C91:C92"/>
    <mergeCell ref="D91:D92"/>
    <mergeCell ref="F91:G91"/>
    <mergeCell ref="I91:J91"/>
    <mergeCell ref="L91:L92"/>
    <mergeCell ref="M91:M92"/>
    <mergeCell ref="B71:B72"/>
    <mergeCell ref="C71:C72"/>
    <mergeCell ref="D71:D72"/>
    <mergeCell ref="F71:G71"/>
    <mergeCell ref="M9:M10"/>
    <mergeCell ref="B9:B10"/>
    <mergeCell ref="L9:L10"/>
    <mergeCell ref="B29:B30"/>
    <mergeCell ref="C29:C30"/>
    <mergeCell ref="D29:D30"/>
    <mergeCell ref="F29:G29"/>
    <mergeCell ref="I29:J29"/>
    <mergeCell ref="L29:L30"/>
    <mergeCell ref="M29:M30"/>
    <mergeCell ref="D9:D10"/>
    <mergeCell ref="C9:C10"/>
    <mergeCell ref="F9:G9"/>
    <mergeCell ref="I9:J9"/>
    <mergeCell ref="O543:P543"/>
    <mergeCell ref="S543:T543"/>
    <mergeCell ref="O561:P561"/>
    <mergeCell ref="S561:T561"/>
    <mergeCell ref="B49:B50"/>
    <mergeCell ref="C49:C50"/>
    <mergeCell ref="L49:L50"/>
    <mergeCell ref="M49:M50"/>
    <mergeCell ref="B111:B112"/>
    <mergeCell ref="C111:C112"/>
    <mergeCell ref="L111:L112"/>
    <mergeCell ref="M111:M112"/>
    <mergeCell ref="O9:P9"/>
    <mergeCell ref="S9:T9"/>
    <mergeCell ref="S91:T91"/>
    <mergeCell ref="O71:P71"/>
    <mergeCell ref="O91:P91"/>
    <mergeCell ref="S29:T29"/>
    <mergeCell ref="S71:T71"/>
    <mergeCell ref="O29:P29"/>
    <mergeCell ref="B173:B174"/>
    <mergeCell ref="C173:C174"/>
    <mergeCell ref="L173:L174"/>
    <mergeCell ref="M173:M174"/>
    <mergeCell ref="B277:B278"/>
    <mergeCell ref="C277:C278"/>
    <mergeCell ref="L277:L278"/>
    <mergeCell ref="M277:M278"/>
  </mergeCells>
  <dataValidations count="3">
    <dataValidation type="decimal" operator="greaterThanOrEqual" allowBlank="1" showInputMessage="1" showErrorMessage="1" promptTitle="Data Input" prompt="Enter exposures after credit conversion." sqref="C6 C27 C68 C89 C130 C151 C192 C213 C358:C359 C255 C483 C296 C317 C234 C421">
      <formula1>0</formula1>
    </dataValidation>
    <dataValidation type="decimal" operator="greaterThanOrEqual" allowBlank="1" showInputMessage="1" showErrorMessage="1" promptTitle="Data Input" prompt="Enter value greater than or equal to zero." sqref="F11:G16 I11:J16 C31:D36 I73:J78 F93:G98 C135:D140 G197:G202 I304:I306 C445:D450 I506:J508 F542:G547 C558 F324:F326 I343:J348 F363:G368 C408:D410 C428:D430 C467:D472 C487:D492 I522:J527 F445:G450 J259:J264 G301:G306 F220:F222 I220:I222 J197:J202 G229 C11:D16 F31:G36 I31:J36 C73:D78 F73:G78 I93:J98 C93:D98 F135:G140 I135:J140 C155:D160 F155:G160 I155:J160 C200:D202 F200:F202 I200:I202 G217:G222 J217:J222 C220:D222 F242:F244 I242:I244 C242:D244 G239:G244 J239:J244 C262:D264 F262:F264 I262:I264 G259:G264 J301:J306 C304:D306 F304:F306 I324:I326 G321:G326 J321:J326 C324:D326 C343:D348 F343:G348 I363:J368 C363:D368 F408:F410 I408:I410 G405:G410 J405:J410 F428:F430 I428:I430 G425:G430 J425:J430 F467:G472 I467:J472 F487:G492 I487:J492 C506:D508 F506:G508 C522:D527 F522:G527 C51:D56 F51:G56 C113:D118 F113:G118 C175:D180 F175:G180 C279:D284 F279:G284 C383:D388 F383:G388 C542:D547 C563:C569">
      <formula1>0</formula1>
    </dataValidation>
    <dataValidation type="decimal" operator="greaterThanOrEqual" allowBlank="1" showInputMessage="1" showErrorMessage="1" promptTitle="Data Input" prompt="Enter exposure amounts after&#10; credit conversion." sqref="C338 C400">
      <formula1>0</formula1>
    </dataValidation>
  </dataValidations>
  <printOptions/>
  <pageMargins left="0.75" right="0.75" top="0.72" bottom="1" header="0.5" footer="0.5"/>
  <pageSetup fitToHeight="6" horizontalDpi="600" verticalDpi="600" orientation="portrait" paperSize="9" scale="41" r:id="rId3"/>
  <headerFooter alignWithMargins="0">
    <oddHeader>&amp;R&amp;"Arial,Regular"&amp;8&amp;D  &amp;T</oddHeader>
    <oddFooter>&amp;C&amp;"Arial,Regular"&amp;8Page &amp;P of  &amp;N</oddFooter>
  </headerFooter>
  <rowBreaks count="6" manualBreakCount="6">
    <brk id="63" max="13" man="1"/>
    <brk id="125" max="13" man="1"/>
    <brk id="187" max="13" man="1"/>
    <brk id="291" max="9" man="1"/>
    <brk id="395" max="9" man="1"/>
    <brk id="457" max="1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87"/>
  <sheetViews>
    <sheetView tabSelected="1" zoomScale="75" zoomScaleNormal="75" workbookViewId="0" topLeftCell="A239">
      <selection activeCell="C265" sqref="C265"/>
    </sheetView>
  </sheetViews>
  <sheetFormatPr defaultColWidth="11.00390625" defaultRowHeight="15.75"/>
  <cols>
    <col min="1" max="1" width="1.625" style="1" customWidth="1"/>
    <col min="2" max="2" width="53.50390625" style="34" customWidth="1"/>
    <col min="3" max="3" width="15.25390625" style="285" customWidth="1"/>
    <col min="4" max="4" width="13.25390625" style="285" customWidth="1"/>
    <col min="5" max="5" width="13.50390625" style="285" hidden="1" customWidth="1"/>
    <col min="6" max="6" width="11.00390625" style="285" hidden="1" customWidth="1"/>
    <col min="7" max="7" width="12.125" style="1" customWidth="1"/>
    <col min="8" max="8" width="1.625" style="29" customWidth="1"/>
    <col min="9" max="9" width="15.625" style="285" hidden="1" customWidth="1"/>
    <col min="10" max="10" width="15.25390625" style="285" customWidth="1"/>
    <col min="11" max="11" width="1.625" style="286" customWidth="1"/>
    <col min="12" max="12" width="15.125" style="286" hidden="1" customWidth="1"/>
    <col min="13" max="13" width="13.75390625" style="286" customWidth="1"/>
    <col min="14" max="14" width="1.625" style="286" customWidth="1"/>
    <col min="15" max="15" width="10.75390625" style="285" customWidth="1"/>
    <col min="16" max="16" width="10.375" style="285" customWidth="1"/>
    <col min="17" max="17" width="1.625" style="28" customWidth="1"/>
    <col min="18" max="18" width="9.00390625" style="1" customWidth="1"/>
    <col min="19" max="19" width="8.125" style="1" customWidth="1"/>
    <col min="20" max="20" width="14.00390625" style="0" bestFit="1" customWidth="1"/>
    <col min="21" max="21" width="11.25390625" style="1" customWidth="1"/>
    <col min="22" max="22" width="9.00390625" style="1" customWidth="1"/>
    <col min="23" max="23" width="13.375" style="1" bestFit="1" customWidth="1"/>
    <col min="24" max="25" width="12.25390625" style="1" customWidth="1"/>
    <col min="26" max="26" width="36.875" style="1" customWidth="1"/>
    <col min="27" max="27" width="14.25390625" style="1" customWidth="1"/>
    <col min="28" max="28" width="8.75390625" style="0" customWidth="1"/>
    <col min="29" max="16384" width="9.00390625" style="1" customWidth="1"/>
  </cols>
  <sheetData>
    <row r="1" spans="1:20" ht="30">
      <c r="A1" s="130" t="s">
        <v>454</v>
      </c>
      <c r="B1" s="133"/>
      <c r="C1" s="272"/>
      <c r="D1" s="272"/>
      <c r="E1" s="272"/>
      <c r="F1" s="272"/>
      <c r="G1" s="16"/>
      <c r="H1" s="16"/>
      <c r="I1" s="272"/>
      <c r="J1" s="272"/>
      <c r="K1" s="272"/>
      <c r="L1" s="272"/>
      <c r="M1" s="272"/>
      <c r="N1" s="272"/>
      <c r="O1" s="272"/>
      <c r="P1" s="272"/>
      <c r="Q1" s="56"/>
      <c r="T1" s="403" t="s">
        <v>381</v>
      </c>
    </row>
    <row r="2" spans="1:27" ht="15.75">
      <c r="A2" s="62" t="s">
        <v>585</v>
      </c>
      <c r="B2" s="135"/>
      <c r="C2" s="284"/>
      <c r="D2" s="284"/>
      <c r="E2" s="284"/>
      <c r="F2" s="284"/>
      <c r="G2" s="4"/>
      <c r="H2" s="4"/>
      <c r="I2" s="284"/>
      <c r="J2" s="284"/>
      <c r="K2" s="284"/>
      <c r="L2" s="284"/>
      <c r="M2" s="284"/>
      <c r="N2" s="284"/>
      <c r="O2" s="284"/>
      <c r="P2" s="284"/>
      <c r="Q2" s="388"/>
      <c r="S2" s="105"/>
      <c r="T2" s="404" t="s">
        <v>382</v>
      </c>
      <c r="U2" s="30"/>
      <c r="V2" s="30"/>
      <c r="W2" s="30"/>
      <c r="X2" s="30"/>
      <c r="Y2" s="30"/>
      <c r="Z2" s="30"/>
      <c r="AA2" s="30"/>
    </row>
    <row r="3" spans="1:27" ht="15.75">
      <c r="A3" s="62"/>
      <c r="B3" s="126"/>
      <c r="C3" s="273"/>
      <c r="D3" s="273"/>
      <c r="E3" s="273"/>
      <c r="F3" s="273"/>
      <c r="G3" s="6"/>
      <c r="H3" s="6"/>
      <c r="I3" s="273"/>
      <c r="J3" s="273"/>
      <c r="K3" s="273"/>
      <c r="L3" s="273"/>
      <c r="M3" s="273"/>
      <c r="N3" s="273"/>
      <c r="O3" s="273"/>
      <c r="P3" s="273"/>
      <c r="Q3" s="54"/>
      <c r="S3" s="105"/>
      <c r="T3" s="404" t="s">
        <v>383</v>
      </c>
      <c r="U3" s="30"/>
      <c r="V3" s="30"/>
      <c r="W3" s="30"/>
      <c r="X3" s="30"/>
      <c r="Y3" s="30"/>
      <c r="Z3" s="30"/>
      <c r="AA3" s="30"/>
    </row>
    <row r="4" spans="1:27" ht="15" hidden="1">
      <c r="A4" s="53"/>
      <c r="B4" s="26" t="s">
        <v>131</v>
      </c>
      <c r="C4" s="119">
        <f>Data!$F$38</f>
        <v>0</v>
      </c>
      <c r="D4" s="249"/>
      <c r="E4" s="249"/>
      <c r="F4" s="249"/>
      <c r="G4" s="19"/>
      <c r="H4" s="19"/>
      <c r="I4" s="273"/>
      <c r="J4" s="273"/>
      <c r="K4" s="273"/>
      <c r="L4" s="273"/>
      <c r="M4" s="273"/>
      <c r="N4" s="273"/>
      <c r="O4" s="249"/>
      <c r="P4" s="273"/>
      <c r="Q4" s="54"/>
      <c r="R4"/>
      <c r="S4"/>
      <c r="T4" s="405" t="s">
        <v>583</v>
      </c>
      <c r="U4"/>
      <c r="V4"/>
      <c r="W4"/>
      <c r="X4"/>
      <c r="Y4"/>
      <c r="Z4"/>
      <c r="AA4"/>
    </row>
    <row r="5" spans="1:27" ht="15" hidden="1">
      <c r="A5" s="53"/>
      <c r="B5" s="26" t="s">
        <v>133</v>
      </c>
      <c r="C5" s="119">
        <f>Data!F129</f>
        <v>0</v>
      </c>
      <c r="D5" s="249"/>
      <c r="E5" s="249"/>
      <c r="F5" s="249"/>
      <c r="G5" s="19"/>
      <c r="H5" s="19"/>
      <c r="I5" s="273"/>
      <c r="J5" s="273"/>
      <c r="K5" s="273"/>
      <c r="L5" s="273"/>
      <c r="M5" s="273"/>
      <c r="N5" s="273"/>
      <c r="O5" s="249"/>
      <c r="P5" s="273"/>
      <c r="Q5" s="54"/>
      <c r="R5"/>
      <c r="S5"/>
      <c r="U5"/>
      <c r="V5"/>
      <c r="W5"/>
      <c r="X5"/>
      <c r="Y5"/>
      <c r="Z5"/>
      <c r="AA5"/>
    </row>
    <row r="6" spans="1:27" ht="15" hidden="1">
      <c r="A6" s="53"/>
      <c r="B6" s="26" t="s">
        <v>134</v>
      </c>
      <c r="C6" s="118"/>
      <c r="D6" s="249"/>
      <c r="E6" s="249"/>
      <c r="F6" s="249"/>
      <c r="G6" s="19"/>
      <c r="H6" s="19"/>
      <c r="I6" s="273"/>
      <c r="J6" s="273"/>
      <c r="K6" s="273"/>
      <c r="L6" s="273"/>
      <c r="M6" s="273"/>
      <c r="N6" s="273"/>
      <c r="O6" s="249"/>
      <c r="P6" s="273"/>
      <c r="Q6" s="54"/>
      <c r="R6"/>
      <c r="S6"/>
      <c r="U6"/>
      <c r="V6"/>
      <c r="W6"/>
      <c r="X6"/>
      <c r="Y6"/>
      <c r="Z6"/>
      <c r="AA6"/>
    </row>
    <row r="7" spans="1:27" ht="15" hidden="1">
      <c r="A7" s="53"/>
      <c r="B7" s="223" t="s">
        <v>132</v>
      </c>
      <c r="C7" s="271">
        <f>C6+C4</f>
        <v>0</v>
      </c>
      <c r="D7" s="354"/>
      <c r="E7" s="354"/>
      <c r="F7" s="249"/>
      <c r="G7" s="19"/>
      <c r="H7" s="19"/>
      <c r="I7" s="273"/>
      <c r="J7" s="273"/>
      <c r="K7" s="273"/>
      <c r="L7" s="273"/>
      <c r="M7" s="273"/>
      <c r="N7" s="273"/>
      <c r="O7" s="249"/>
      <c r="P7" s="273"/>
      <c r="Q7" s="142"/>
      <c r="R7"/>
      <c r="S7"/>
      <c r="U7"/>
      <c r="V7"/>
      <c r="W7"/>
      <c r="X7"/>
      <c r="Y7"/>
      <c r="Z7"/>
      <c r="AA7"/>
    </row>
    <row r="8" spans="1:27" ht="15.75" customHeight="1" hidden="1">
      <c r="A8" s="53"/>
      <c r="B8" s="33"/>
      <c r="C8" s="249"/>
      <c r="D8" s="249"/>
      <c r="E8" s="249"/>
      <c r="F8" s="249"/>
      <c r="G8" s="19"/>
      <c r="H8" s="6"/>
      <c r="I8" s="787"/>
      <c r="J8" s="788"/>
      <c r="K8" s="273"/>
      <c r="L8" s="288"/>
      <c r="M8" s="288"/>
      <c r="N8" s="273"/>
      <c r="O8" s="273"/>
      <c r="P8" s="273"/>
      <c r="Q8" s="142"/>
      <c r="R8"/>
      <c r="S8"/>
      <c r="U8"/>
      <c r="V8"/>
      <c r="W8"/>
      <c r="X8"/>
      <c r="Y8"/>
      <c r="Z8"/>
      <c r="AA8"/>
    </row>
    <row r="9" spans="1:27" ht="28.5" customHeight="1">
      <c r="A9" s="784"/>
      <c r="B9" s="785" t="s">
        <v>204</v>
      </c>
      <c r="C9" s="68" t="s">
        <v>693</v>
      </c>
      <c r="D9" s="251"/>
      <c r="E9" s="776" t="s">
        <v>385</v>
      </c>
      <c r="F9" s="249"/>
      <c r="G9" s="275" t="s">
        <v>579</v>
      </c>
      <c r="H9" s="276"/>
      <c r="J9" s="707" t="s">
        <v>373</v>
      </c>
      <c r="K9" s="276"/>
      <c r="M9" s="707" t="s">
        <v>639</v>
      </c>
      <c r="N9" s="8"/>
      <c r="O9" s="275" t="s">
        <v>378</v>
      </c>
      <c r="P9" s="275" t="s">
        <v>379</v>
      </c>
      <c r="Q9" s="142"/>
      <c r="R9"/>
      <c r="S9"/>
      <c r="U9"/>
      <c r="V9"/>
      <c r="W9"/>
      <c r="X9"/>
      <c r="Y9"/>
      <c r="Z9"/>
      <c r="AA9"/>
    </row>
    <row r="10" spans="1:27" ht="17.25" customHeight="1">
      <c r="A10" s="784"/>
      <c r="B10" s="785"/>
      <c r="C10" s="52"/>
      <c r="D10" s="251"/>
      <c r="E10" s="777"/>
      <c r="F10" s="249"/>
      <c r="G10" s="349"/>
      <c r="H10" s="290"/>
      <c r="I10" s="289" t="s">
        <v>374</v>
      </c>
      <c r="J10" s="289" t="s">
        <v>375</v>
      </c>
      <c r="K10" s="290"/>
      <c r="L10" s="289" t="s">
        <v>376</v>
      </c>
      <c r="M10" s="289" t="s">
        <v>377</v>
      </c>
      <c r="N10" s="8"/>
      <c r="O10" s="352"/>
      <c r="P10" s="352"/>
      <c r="Q10" s="142"/>
      <c r="R10"/>
      <c r="S10"/>
      <c r="U10"/>
      <c r="V10"/>
      <c r="W10"/>
      <c r="X10"/>
      <c r="Y10"/>
      <c r="Z10"/>
      <c r="AA10"/>
    </row>
    <row r="11" spans="1:27" ht="17.25" customHeight="1">
      <c r="A11" s="131"/>
      <c r="B11" s="107" t="s">
        <v>450</v>
      </c>
      <c r="C11" s="109">
        <v>0</v>
      </c>
      <c r="D11" s="390"/>
      <c r="E11" s="292"/>
      <c r="F11" s="249"/>
      <c r="G11" s="292"/>
      <c r="H11" s="290"/>
      <c r="I11" s="291"/>
      <c r="J11" s="266"/>
      <c r="K11" s="290"/>
      <c r="L11" s="291"/>
      <c r="M11" s="266"/>
      <c r="N11" s="8"/>
      <c r="O11" s="292"/>
      <c r="P11" s="293">
        <f aca="true" t="shared" si="0" ref="P11:P24">(G11+J11+M11)*C11</f>
        <v>0</v>
      </c>
      <c r="Q11" s="142"/>
      <c r="R11"/>
      <c r="S11"/>
      <c r="U11"/>
      <c r="V11"/>
      <c r="W11"/>
      <c r="X11"/>
      <c r="Y11"/>
      <c r="Z11"/>
      <c r="AA11"/>
    </row>
    <row r="12" spans="1:27" ht="17.25" customHeight="1">
      <c r="A12" s="131"/>
      <c r="B12" s="107" t="s">
        <v>451</v>
      </c>
      <c r="C12" s="109">
        <v>0.1</v>
      </c>
      <c r="D12" s="390"/>
      <c r="E12" s="292"/>
      <c r="F12" s="249"/>
      <c r="G12" s="292"/>
      <c r="H12" s="290"/>
      <c r="I12" s="291"/>
      <c r="J12" s="266"/>
      <c r="K12" s="290"/>
      <c r="L12" s="291"/>
      <c r="M12" s="266"/>
      <c r="N12" s="8"/>
      <c r="O12" s="292"/>
      <c r="P12" s="293">
        <f t="shared" si="0"/>
        <v>0</v>
      </c>
      <c r="Q12" s="142"/>
      <c r="R12"/>
      <c r="S12"/>
      <c r="U12"/>
      <c r="V12"/>
      <c r="W12"/>
      <c r="X12"/>
      <c r="Y12"/>
      <c r="Z12"/>
      <c r="AA12"/>
    </row>
    <row r="13" spans="1:27" ht="15.75">
      <c r="A13" s="132"/>
      <c r="B13" s="51" t="s">
        <v>200</v>
      </c>
      <c r="C13" s="110">
        <v>0.2</v>
      </c>
      <c r="D13" s="391"/>
      <c r="E13" s="266"/>
      <c r="F13" s="249"/>
      <c r="G13" s="266"/>
      <c r="H13" s="294"/>
      <c r="I13" s="266"/>
      <c r="J13" s="266"/>
      <c r="K13" s="294"/>
      <c r="L13" s="266"/>
      <c r="M13" s="266"/>
      <c r="N13" s="8"/>
      <c r="O13" s="268">
        <f aca="true" t="shared" si="1" ref="O13:O24">(G13+I13+L13)*C13</f>
        <v>0</v>
      </c>
      <c r="P13" s="293">
        <f t="shared" si="0"/>
        <v>0</v>
      </c>
      <c r="Q13" s="142"/>
      <c r="R13"/>
      <c r="S13"/>
      <c r="U13"/>
      <c r="V13"/>
      <c r="W13"/>
      <c r="X13"/>
      <c r="Y13"/>
      <c r="Z13"/>
      <c r="AA13"/>
    </row>
    <row r="14" spans="1:27" ht="15.75">
      <c r="A14" s="132"/>
      <c r="B14" s="51" t="s">
        <v>201</v>
      </c>
      <c r="C14" s="110">
        <v>0.5</v>
      </c>
      <c r="D14" s="391"/>
      <c r="E14" s="266"/>
      <c r="F14" s="249"/>
      <c r="G14" s="266"/>
      <c r="H14" s="294"/>
      <c r="I14" s="266"/>
      <c r="J14" s="266"/>
      <c r="K14" s="294"/>
      <c r="L14" s="266"/>
      <c r="M14" s="266"/>
      <c r="N14" s="8"/>
      <c r="O14" s="268">
        <f t="shared" si="1"/>
        <v>0</v>
      </c>
      <c r="P14" s="293">
        <f t="shared" si="0"/>
        <v>0</v>
      </c>
      <c r="Q14" s="142"/>
      <c r="R14"/>
      <c r="S14"/>
      <c r="U14"/>
      <c r="V14"/>
      <c r="W14"/>
      <c r="X14"/>
      <c r="Y14"/>
      <c r="Z14"/>
      <c r="AA14"/>
    </row>
    <row r="15" spans="1:27" ht="15.75">
      <c r="A15" s="132"/>
      <c r="B15" s="51" t="s">
        <v>695</v>
      </c>
      <c r="C15" s="110">
        <v>0.4</v>
      </c>
      <c r="D15" s="391"/>
      <c r="E15" s="266"/>
      <c r="F15" s="249"/>
      <c r="G15" s="266"/>
      <c r="H15" s="294"/>
      <c r="I15" s="266"/>
      <c r="J15" s="266"/>
      <c r="K15" s="294"/>
      <c r="L15" s="266"/>
      <c r="M15" s="266"/>
      <c r="N15" s="8"/>
      <c r="O15" s="268">
        <f t="shared" si="1"/>
        <v>0</v>
      </c>
      <c r="P15" s="293">
        <f t="shared" si="0"/>
        <v>0</v>
      </c>
      <c r="Q15" s="142"/>
      <c r="R15"/>
      <c r="S15"/>
      <c r="U15"/>
      <c r="V15"/>
      <c r="W15"/>
      <c r="X15"/>
      <c r="Y15"/>
      <c r="Z15"/>
      <c r="AA15"/>
    </row>
    <row r="16" spans="1:27" ht="15.75">
      <c r="A16" s="131"/>
      <c r="B16" s="107" t="s">
        <v>523</v>
      </c>
      <c r="C16" s="110">
        <v>0.5</v>
      </c>
      <c r="D16" s="391"/>
      <c r="E16" s="266"/>
      <c r="F16" s="249"/>
      <c r="G16" s="266"/>
      <c r="H16" s="296"/>
      <c r="I16" s="266"/>
      <c r="J16" s="266"/>
      <c r="K16" s="296"/>
      <c r="L16" s="266"/>
      <c r="M16" s="266"/>
      <c r="N16" s="8"/>
      <c r="O16" s="268">
        <f t="shared" si="1"/>
        <v>0</v>
      </c>
      <c r="P16" s="293">
        <f t="shared" si="0"/>
        <v>0</v>
      </c>
      <c r="Q16" s="142"/>
      <c r="R16"/>
      <c r="S16"/>
      <c r="U16"/>
      <c r="V16"/>
      <c r="W16"/>
      <c r="X16"/>
      <c r="Y16"/>
      <c r="Z16"/>
      <c r="AA16"/>
    </row>
    <row r="17" spans="1:27" ht="15.75">
      <c r="A17" s="131"/>
      <c r="B17" s="107" t="s">
        <v>523</v>
      </c>
      <c r="C17" s="110">
        <v>1</v>
      </c>
      <c r="D17" s="391"/>
      <c r="E17" s="266"/>
      <c r="F17" s="249"/>
      <c r="G17" s="266"/>
      <c r="H17" s="296"/>
      <c r="I17" s="266"/>
      <c r="J17" s="266"/>
      <c r="K17" s="296"/>
      <c r="L17" s="266"/>
      <c r="M17" s="266"/>
      <c r="N17" s="8"/>
      <c r="O17" s="268">
        <f t="shared" si="1"/>
        <v>0</v>
      </c>
      <c r="P17" s="293">
        <f t="shared" si="0"/>
        <v>0</v>
      </c>
      <c r="Q17" s="142"/>
      <c r="R17"/>
      <c r="S17"/>
      <c r="U17"/>
      <c r="V17"/>
      <c r="W17"/>
      <c r="X17"/>
      <c r="Y17"/>
      <c r="Z17"/>
      <c r="AA17"/>
    </row>
    <row r="18" spans="1:27" ht="15.75">
      <c r="A18" s="132"/>
      <c r="B18" s="51" t="s">
        <v>707</v>
      </c>
      <c r="C18" s="110">
        <v>1</v>
      </c>
      <c r="D18" s="391"/>
      <c r="E18" s="266"/>
      <c r="F18" s="249"/>
      <c r="G18" s="266"/>
      <c r="H18" s="294"/>
      <c r="I18" s="266"/>
      <c r="J18" s="266"/>
      <c r="K18" s="294"/>
      <c r="L18" s="266"/>
      <c r="M18" s="266"/>
      <c r="N18" s="8"/>
      <c r="O18" s="268">
        <f t="shared" si="1"/>
        <v>0</v>
      </c>
      <c r="P18" s="293">
        <f t="shared" si="0"/>
        <v>0</v>
      </c>
      <c r="Q18" s="142"/>
      <c r="R18"/>
      <c r="S18"/>
      <c r="U18"/>
      <c r="V18"/>
      <c r="W18"/>
      <c r="X18"/>
      <c r="Y18"/>
      <c r="Z18"/>
      <c r="AA18"/>
    </row>
    <row r="19" spans="1:27" ht="15.75">
      <c r="A19" s="132"/>
      <c r="B19" s="51" t="s">
        <v>340</v>
      </c>
      <c r="C19" s="110">
        <v>1.5</v>
      </c>
      <c r="D19" s="391"/>
      <c r="E19" s="266"/>
      <c r="F19" s="249"/>
      <c r="G19" s="266"/>
      <c r="H19" s="294"/>
      <c r="I19" s="266"/>
      <c r="J19" s="266"/>
      <c r="K19" s="294"/>
      <c r="L19" s="266"/>
      <c r="M19" s="266"/>
      <c r="N19" s="8"/>
      <c r="O19" s="268">
        <f t="shared" si="1"/>
        <v>0</v>
      </c>
      <c r="P19" s="293">
        <f t="shared" si="0"/>
        <v>0</v>
      </c>
      <c r="Q19" s="142"/>
      <c r="R19"/>
      <c r="S19"/>
      <c r="U19"/>
      <c r="V19"/>
      <c r="W19"/>
      <c r="X19"/>
      <c r="Y19"/>
      <c r="Z19"/>
      <c r="AA19"/>
    </row>
    <row r="20" spans="1:27" ht="15.75">
      <c r="A20" s="131"/>
      <c r="B20" s="107" t="s">
        <v>524</v>
      </c>
      <c r="C20" s="110">
        <v>1</v>
      </c>
      <c r="D20" s="391"/>
      <c r="E20" s="266"/>
      <c r="F20" s="249"/>
      <c r="G20" s="266"/>
      <c r="H20" s="296"/>
      <c r="I20" s="266"/>
      <c r="J20" s="266"/>
      <c r="K20" s="296"/>
      <c r="L20" s="266"/>
      <c r="M20" s="266"/>
      <c r="N20" s="8"/>
      <c r="O20" s="268">
        <f t="shared" si="1"/>
        <v>0</v>
      </c>
      <c r="P20" s="293">
        <f t="shared" si="0"/>
        <v>0</v>
      </c>
      <c r="Q20" s="142"/>
      <c r="R20"/>
      <c r="S20"/>
      <c r="U20"/>
      <c r="V20"/>
      <c r="W20"/>
      <c r="X20"/>
      <c r="Y20"/>
      <c r="Z20"/>
      <c r="AA20"/>
    </row>
    <row r="21" spans="1:27" ht="15.75">
      <c r="A21" s="131"/>
      <c r="B21" s="107" t="s">
        <v>524</v>
      </c>
      <c r="C21" s="110">
        <v>1.5</v>
      </c>
      <c r="D21" s="391"/>
      <c r="E21" s="266"/>
      <c r="F21" s="249"/>
      <c r="G21" s="266"/>
      <c r="H21" s="296"/>
      <c r="I21" s="266"/>
      <c r="J21" s="266"/>
      <c r="K21" s="296"/>
      <c r="L21" s="266"/>
      <c r="M21" s="266"/>
      <c r="N21" s="8"/>
      <c r="O21" s="268">
        <f t="shared" si="1"/>
        <v>0</v>
      </c>
      <c r="P21" s="293">
        <f t="shared" si="0"/>
        <v>0</v>
      </c>
      <c r="Q21" s="142"/>
      <c r="R21"/>
      <c r="S21"/>
      <c r="U21"/>
      <c r="V21"/>
      <c r="W21"/>
      <c r="X21"/>
      <c r="Y21"/>
      <c r="Z21"/>
      <c r="AA21"/>
    </row>
    <row r="22" spans="1:27" ht="15.75">
      <c r="A22" s="132"/>
      <c r="B22" s="67" t="s">
        <v>202</v>
      </c>
      <c r="C22" s="110">
        <v>1</v>
      </c>
      <c r="D22" s="391"/>
      <c r="E22" s="266"/>
      <c r="F22" s="249"/>
      <c r="G22" s="266"/>
      <c r="H22" s="294"/>
      <c r="I22" s="266"/>
      <c r="J22" s="266"/>
      <c r="K22" s="294"/>
      <c r="L22" s="266"/>
      <c r="M22" s="266"/>
      <c r="N22" s="8"/>
      <c r="O22" s="268">
        <f t="shared" si="1"/>
        <v>0</v>
      </c>
      <c r="P22" s="293">
        <f t="shared" si="0"/>
        <v>0</v>
      </c>
      <c r="Q22" s="142"/>
      <c r="R22"/>
      <c r="S22"/>
      <c r="U22"/>
      <c r="V22"/>
      <c r="W22"/>
      <c r="X22"/>
      <c r="Y22"/>
      <c r="Z22"/>
      <c r="AA22"/>
    </row>
    <row r="23" spans="1:27" ht="15.75">
      <c r="A23" s="132"/>
      <c r="B23" s="67" t="s">
        <v>203</v>
      </c>
      <c r="C23" s="111">
        <v>1.5</v>
      </c>
      <c r="D23" s="391"/>
      <c r="E23" s="297"/>
      <c r="F23" s="249"/>
      <c r="G23" s="297"/>
      <c r="H23" s="273"/>
      <c r="I23" s="297"/>
      <c r="J23" s="297"/>
      <c r="K23" s="273"/>
      <c r="L23" s="297"/>
      <c r="M23" s="297"/>
      <c r="N23" s="8"/>
      <c r="O23" s="268">
        <f t="shared" si="1"/>
        <v>0</v>
      </c>
      <c r="P23" s="293">
        <f t="shared" si="0"/>
        <v>0</v>
      </c>
      <c r="Q23" s="142"/>
      <c r="R23"/>
      <c r="S23"/>
      <c r="U23"/>
      <c r="V23"/>
      <c r="W23"/>
      <c r="X23"/>
      <c r="Y23"/>
      <c r="Z23"/>
      <c r="AA23"/>
    </row>
    <row r="24" spans="1:27" ht="15.75">
      <c r="A24" s="53"/>
      <c r="B24" s="258"/>
      <c r="C24" s="256"/>
      <c r="D24" s="60"/>
      <c r="E24" s="266"/>
      <c r="F24" s="249"/>
      <c r="G24" s="266"/>
      <c r="H24" s="273"/>
      <c r="I24" s="266"/>
      <c r="J24" s="266"/>
      <c r="K24" s="273"/>
      <c r="L24" s="266"/>
      <c r="M24" s="266"/>
      <c r="N24" s="8"/>
      <c r="O24" s="268">
        <f t="shared" si="1"/>
        <v>0</v>
      </c>
      <c r="P24" s="293">
        <f t="shared" si="0"/>
        <v>0</v>
      </c>
      <c r="Q24" s="142"/>
      <c r="R24"/>
      <c r="S24"/>
      <c r="U24"/>
      <c r="V24"/>
      <c r="W24"/>
      <c r="X24"/>
      <c r="Y24"/>
      <c r="Z24"/>
      <c r="AA24"/>
    </row>
    <row r="25" spans="1:28" s="42" customFormat="1" ht="15.75">
      <c r="A25" s="55"/>
      <c r="B25" s="43"/>
      <c r="C25" s="225"/>
      <c r="D25" s="43"/>
      <c r="E25" s="298"/>
      <c r="F25" s="249"/>
      <c r="G25" s="298"/>
      <c r="H25" s="43"/>
      <c r="I25" s="298"/>
      <c r="J25" s="298"/>
      <c r="K25" s="298"/>
      <c r="L25" s="298"/>
      <c r="M25" s="298"/>
      <c r="N25" s="298"/>
      <c r="O25" s="298"/>
      <c r="P25" s="298"/>
      <c r="Q25" s="145"/>
      <c r="R25"/>
      <c r="S25"/>
      <c r="T25"/>
      <c r="U25"/>
      <c r="V25"/>
      <c r="W25"/>
      <c r="X25"/>
      <c r="Y25"/>
      <c r="Z25"/>
      <c r="AA25"/>
      <c r="AB25"/>
    </row>
    <row r="26" spans="1:27" ht="15" hidden="1">
      <c r="A26" s="63"/>
      <c r="B26" s="44" t="s">
        <v>697</v>
      </c>
      <c r="C26" s="45"/>
      <c r="D26" s="45"/>
      <c r="E26" s="269">
        <f>SUM(E13:E24)</f>
        <v>0</v>
      </c>
      <c r="F26" s="249"/>
      <c r="G26" s="269">
        <f>SUM(G13:G24,I13:I24,L13:L24)</f>
        <v>0</v>
      </c>
      <c r="H26" s="6"/>
      <c r="I26" s="278"/>
      <c r="J26" s="273"/>
      <c r="K26" s="273"/>
      <c r="L26" s="278"/>
      <c r="M26" s="278"/>
      <c r="N26" s="273"/>
      <c r="O26" s="273"/>
      <c r="P26" s="273"/>
      <c r="Q26" s="142"/>
      <c r="R26"/>
      <c r="S26"/>
      <c r="U26"/>
      <c r="V26"/>
      <c r="W26"/>
      <c r="X26"/>
      <c r="Y26"/>
      <c r="Z26"/>
      <c r="AA26"/>
    </row>
    <row r="27" spans="1:27" ht="15" hidden="1">
      <c r="A27" s="63"/>
      <c r="B27" s="44" t="s">
        <v>371</v>
      </c>
      <c r="C27" s="45"/>
      <c r="D27" s="45"/>
      <c r="E27" s="353" t="str">
        <f>IF(E26&gt;C7*1.025,"No",IF(E26&lt;C7*0.975,"No","Yes"))</f>
        <v>Yes</v>
      </c>
      <c r="F27" s="249"/>
      <c r="G27" s="353" t="str">
        <f>IF(G26&gt;C7*1.025,"No",IF(G26&lt;C7*0.975,"No","Yes"))</f>
        <v>Yes</v>
      </c>
      <c r="H27" s="6"/>
      <c r="I27" s="358"/>
      <c r="J27" s="273"/>
      <c r="K27" s="273"/>
      <c r="L27" s="358"/>
      <c r="M27" s="358"/>
      <c r="N27" s="273"/>
      <c r="O27" s="273"/>
      <c r="P27" s="273"/>
      <c r="Q27" s="142"/>
      <c r="R27"/>
      <c r="S27"/>
      <c r="U27"/>
      <c r="V27"/>
      <c r="W27"/>
      <c r="X27"/>
      <c r="Y27"/>
      <c r="Z27"/>
      <c r="AA27"/>
    </row>
    <row r="28" spans="1:27" ht="15" hidden="1">
      <c r="A28" s="63"/>
      <c r="B28" s="125"/>
      <c r="C28" s="45"/>
      <c r="D28" s="45"/>
      <c r="E28" s="278"/>
      <c r="F28" s="249"/>
      <c r="G28" s="45"/>
      <c r="H28" s="6"/>
      <c r="I28" s="273"/>
      <c r="J28" s="273"/>
      <c r="K28" s="273"/>
      <c r="L28" s="273"/>
      <c r="M28" s="273"/>
      <c r="N28" s="273"/>
      <c r="O28" s="273"/>
      <c r="P28" s="273"/>
      <c r="Q28" s="142"/>
      <c r="R28"/>
      <c r="S28"/>
      <c r="U28"/>
      <c r="V28"/>
      <c r="W28"/>
      <c r="X28"/>
      <c r="Y28"/>
      <c r="Z28"/>
      <c r="AA28"/>
    </row>
    <row r="29" spans="1:27" ht="12.75" customHeight="1">
      <c r="A29" s="61"/>
      <c r="B29" s="46" t="s">
        <v>471</v>
      </c>
      <c r="C29" s="270">
        <f>SUM(O13:O24)</f>
        <v>0</v>
      </c>
      <c r="D29" s="279"/>
      <c r="E29" s="279"/>
      <c r="F29" s="249"/>
      <c r="G29" s="48"/>
      <c r="H29" s="43"/>
      <c r="I29" s="273"/>
      <c r="J29" s="273"/>
      <c r="K29" s="273"/>
      <c r="L29" s="273"/>
      <c r="M29" s="273"/>
      <c r="N29" s="273"/>
      <c r="O29" s="298"/>
      <c r="P29" s="273"/>
      <c r="Q29" s="142"/>
      <c r="R29"/>
      <c r="S29"/>
      <c r="U29"/>
      <c r="V29"/>
      <c r="W29"/>
      <c r="X29"/>
      <c r="Y29"/>
      <c r="Z29"/>
      <c r="AA29"/>
    </row>
    <row r="30" spans="1:27" ht="15.75">
      <c r="A30" s="61"/>
      <c r="B30" s="46" t="s">
        <v>472</v>
      </c>
      <c r="C30" s="270">
        <f>SUM(P11:P24)</f>
        <v>0</v>
      </c>
      <c r="D30" s="279"/>
      <c r="E30" s="279"/>
      <c r="F30" s="279"/>
      <c r="G30" s="48"/>
      <c r="H30" s="47"/>
      <c r="I30" s="273"/>
      <c r="J30" s="273"/>
      <c r="K30" s="273"/>
      <c r="L30" s="273"/>
      <c r="M30" s="273"/>
      <c r="N30" s="273"/>
      <c r="O30" s="279"/>
      <c r="P30" s="279"/>
      <c r="Q30" s="142"/>
      <c r="R30"/>
      <c r="S30"/>
      <c r="U30"/>
      <c r="V30"/>
      <c r="W30"/>
      <c r="X30"/>
      <c r="Y30"/>
      <c r="Z30"/>
      <c r="AA30"/>
    </row>
    <row r="31" spans="1:27" ht="15.75">
      <c r="A31" s="57"/>
      <c r="B31" s="128"/>
      <c r="C31" s="299"/>
      <c r="D31" s="299"/>
      <c r="E31" s="299"/>
      <c r="F31" s="299"/>
      <c r="G31" s="9"/>
      <c r="H31" s="9"/>
      <c r="I31" s="299"/>
      <c r="J31" s="299"/>
      <c r="K31" s="299"/>
      <c r="L31" s="299"/>
      <c r="M31" s="299"/>
      <c r="N31" s="299"/>
      <c r="O31" s="299"/>
      <c r="P31" s="299"/>
      <c r="Q31" s="147"/>
      <c r="R31"/>
      <c r="S31"/>
      <c r="U31"/>
      <c r="V31"/>
      <c r="W31"/>
      <c r="X31"/>
      <c r="Y31"/>
      <c r="Z31"/>
      <c r="AA31"/>
    </row>
    <row r="32" spans="1:27" ht="15.75">
      <c r="A32" s="17" t="s">
        <v>587</v>
      </c>
      <c r="B32" s="135"/>
      <c r="C32" s="284"/>
      <c r="D32" s="273"/>
      <c r="E32" s="284"/>
      <c r="F32" s="284"/>
      <c r="G32" s="4"/>
      <c r="H32" s="4"/>
      <c r="I32" s="284"/>
      <c r="J32" s="284"/>
      <c r="K32" s="284"/>
      <c r="L32" s="284"/>
      <c r="M32" s="284"/>
      <c r="N32" s="284"/>
      <c r="O32" s="284"/>
      <c r="P32" s="284"/>
      <c r="Q32" s="149"/>
      <c r="R32"/>
      <c r="S32"/>
      <c r="U32"/>
      <c r="V32"/>
      <c r="W32"/>
      <c r="X32"/>
      <c r="Y32"/>
      <c r="Z32"/>
      <c r="AA32"/>
    </row>
    <row r="33" spans="1:27" ht="15.75">
      <c r="A33" s="62"/>
      <c r="B33" s="126"/>
      <c r="C33" s="273"/>
      <c r="D33" s="273"/>
      <c r="E33" s="273"/>
      <c r="F33" s="273"/>
      <c r="G33" s="6"/>
      <c r="H33" s="6"/>
      <c r="I33" s="273"/>
      <c r="J33" s="273"/>
      <c r="K33" s="273"/>
      <c r="L33" s="273"/>
      <c r="M33" s="273"/>
      <c r="N33" s="273"/>
      <c r="O33" s="273"/>
      <c r="P33" s="273"/>
      <c r="Q33" s="142"/>
      <c r="R33"/>
      <c r="S33"/>
      <c r="U33"/>
      <c r="V33"/>
      <c r="W33"/>
      <c r="X33"/>
      <c r="Y33"/>
      <c r="Z33"/>
      <c r="AA33"/>
    </row>
    <row r="34" spans="1:27" ht="15" hidden="1">
      <c r="A34" s="53"/>
      <c r="B34" s="26" t="s">
        <v>121</v>
      </c>
      <c r="C34" s="119">
        <f>Data!$F$112</f>
        <v>0</v>
      </c>
      <c r="D34" s="249"/>
      <c r="E34" s="249"/>
      <c r="F34" s="249"/>
      <c r="G34" s="19"/>
      <c r="H34" s="19"/>
      <c r="I34" s="273"/>
      <c r="J34" s="273"/>
      <c r="K34" s="273"/>
      <c r="L34" s="273"/>
      <c r="M34" s="273"/>
      <c r="N34" s="273"/>
      <c r="O34" s="249"/>
      <c r="P34" s="273"/>
      <c r="Q34" s="142"/>
      <c r="R34"/>
      <c r="S34"/>
      <c r="U34"/>
      <c r="V34"/>
      <c r="W34"/>
      <c r="X34"/>
      <c r="Y34"/>
      <c r="Z34"/>
      <c r="AA34"/>
    </row>
    <row r="35" spans="1:27" ht="15" hidden="1">
      <c r="A35" s="53"/>
      <c r="B35" s="26" t="s">
        <v>122</v>
      </c>
      <c r="C35" s="118"/>
      <c r="D35" s="249"/>
      <c r="E35" s="249"/>
      <c r="F35" s="249"/>
      <c r="G35" s="19"/>
      <c r="H35" s="19"/>
      <c r="I35" s="273"/>
      <c r="J35" s="273"/>
      <c r="K35" s="273"/>
      <c r="L35" s="273"/>
      <c r="M35" s="273"/>
      <c r="N35" s="273"/>
      <c r="O35" s="249"/>
      <c r="P35" s="273"/>
      <c r="Q35" s="142"/>
      <c r="R35"/>
      <c r="S35"/>
      <c r="U35"/>
      <c r="V35"/>
      <c r="W35"/>
      <c r="X35"/>
      <c r="Y35"/>
      <c r="Z35"/>
      <c r="AA35"/>
    </row>
    <row r="36" spans="1:27" ht="15" hidden="1">
      <c r="A36" s="53"/>
      <c r="B36" s="33"/>
      <c r="C36" s="249"/>
      <c r="D36" s="249"/>
      <c r="E36" s="249"/>
      <c r="F36" s="249"/>
      <c r="G36" s="19"/>
      <c r="H36" s="6"/>
      <c r="I36" s="788"/>
      <c r="J36" s="788"/>
      <c r="K36" s="273"/>
      <c r="L36" s="288"/>
      <c r="M36" s="273"/>
      <c r="N36" s="273"/>
      <c r="O36" s="273"/>
      <c r="P36" s="273"/>
      <c r="Q36" s="142"/>
      <c r="R36"/>
      <c r="S36"/>
      <c r="U36"/>
      <c r="V36"/>
      <c r="W36"/>
      <c r="X36"/>
      <c r="Y36"/>
      <c r="Z36"/>
      <c r="AA36"/>
    </row>
    <row r="37" spans="1:27" ht="27" customHeight="1">
      <c r="A37" s="784"/>
      <c r="B37" s="785" t="s">
        <v>204</v>
      </c>
      <c r="C37" s="68" t="s">
        <v>693</v>
      </c>
      <c r="D37" s="251"/>
      <c r="E37" s="776" t="s">
        <v>385</v>
      </c>
      <c r="F37" s="249"/>
      <c r="G37" s="275" t="s">
        <v>579</v>
      </c>
      <c r="H37" s="276"/>
      <c r="J37" s="707" t="s">
        <v>373</v>
      </c>
      <c r="K37" s="276"/>
      <c r="M37" s="707" t="s">
        <v>639</v>
      </c>
      <c r="N37" s="8"/>
      <c r="O37" s="275" t="s">
        <v>378</v>
      </c>
      <c r="P37" s="275" t="s">
        <v>379</v>
      </c>
      <c r="Q37" s="142"/>
      <c r="R37"/>
      <c r="S37"/>
      <c r="U37"/>
      <c r="V37"/>
      <c r="W37"/>
      <c r="X37"/>
      <c r="Y37"/>
      <c r="Z37"/>
      <c r="AA37"/>
    </row>
    <row r="38" spans="1:27" ht="17.25" customHeight="1">
      <c r="A38" s="784"/>
      <c r="B38" s="785"/>
      <c r="C38" s="52"/>
      <c r="D38" s="251"/>
      <c r="E38" s="777"/>
      <c r="F38" s="249"/>
      <c r="G38" s="349"/>
      <c r="H38" s="290"/>
      <c r="I38" s="289" t="s">
        <v>374</v>
      </c>
      <c r="J38" s="289" t="s">
        <v>375</v>
      </c>
      <c r="K38" s="290"/>
      <c r="L38" s="289" t="s">
        <v>376</v>
      </c>
      <c r="M38" s="289" t="s">
        <v>377</v>
      </c>
      <c r="N38" s="8"/>
      <c r="O38" s="352"/>
      <c r="P38" s="352"/>
      <c r="Q38" s="142"/>
      <c r="R38"/>
      <c r="S38"/>
      <c r="U38"/>
      <c r="V38"/>
      <c r="W38"/>
      <c r="X38"/>
      <c r="Y38"/>
      <c r="Z38"/>
      <c r="AA38"/>
    </row>
    <row r="39" spans="1:27" ht="15.75">
      <c r="A39" s="131"/>
      <c r="B39" s="108" t="s">
        <v>450</v>
      </c>
      <c r="C39" s="109">
        <v>0</v>
      </c>
      <c r="D39" s="390"/>
      <c r="E39" s="292"/>
      <c r="F39" s="249"/>
      <c r="G39" s="292"/>
      <c r="H39" s="290"/>
      <c r="I39" s="291"/>
      <c r="J39" s="266"/>
      <c r="K39" s="290"/>
      <c r="L39" s="291"/>
      <c r="M39" s="266"/>
      <c r="N39" s="8"/>
      <c r="O39" s="292"/>
      <c r="P39" s="293">
        <f aca="true" t="shared" si="2" ref="P39:P52">(G39+J39+M39)*C39</f>
        <v>0</v>
      </c>
      <c r="Q39" s="142"/>
      <c r="R39"/>
      <c r="S39"/>
      <c r="U39"/>
      <c r="V39"/>
      <c r="W39"/>
      <c r="X39"/>
      <c r="Y39"/>
      <c r="Z39"/>
      <c r="AA39"/>
    </row>
    <row r="40" spans="1:27" ht="15.75">
      <c r="A40" s="131"/>
      <c r="B40" s="108" t="s">
        <v>451</v>
      </c>
      <c r="C40" s="109">
        <v>0.1</v>
      </c>
      <c r="D40" s="390"/>
      <c r="E40" s="292"/>
      <c r="F40" s="249"/>
      <c r="G40" s="292"/>
      <c r="H40" s="290"/>
      <c r="I40" s="291"/>
      <c r="J40" s="266"/>
      <c r="K40" s="290"/>
      <c r="L40" s="291"/>
      <c r="M40" s="266"/>
      <c r="N40" s="8"/>
      <c r="O40" s="292"/>
      <c r="P40" s="293">
        <f t="shared" si="2"/>
        <v>0</v>
      </c>
      <c r="Q40" s="142"/>
      <c r="R40"/>
      <c r="S40"/>
      <c r="U40"/>
      <c r="V40"/>
      <c r="W40"/>
      <c r="X40"/>
      <c r="Y40"/>
      <c r="Z40"/>
      <c r="AA40"/>
    </row>
    <row r="41" spans="1:27" ht="15.75">
      <c r="A41" s="132"/>
      <c r="B41" s="51" t="s">
        <v>200</v>
      </c>
      <c r="C41" s="110">
        <v>0.2</v>
      </c>
      <c r="D41" s="391"/>
      <c r="E41" s="266"/>
      <c r="F41" s="249"/>
      <c r="G41" s="266"/>
      <c r="H41" s="294"/>
      <c r="I41" s="266"/>
      <c r="J41" s="266"/>
      <c r="K41" s="294"/>
      <c r="L41" s="266"/>
      <c r="M41" s="266"/>
      <c r="N41" s="8"/>
      <c r="O41" s="268">
        <f aca="true" t="shared" si="3" ref="O41:O52">(G41+I41+L41)*C41</f>
        <v>0</v>
      </c>
      <c r="P41" s="293">
        <f t="shared" si="2"/>
        <v>0</v>
      </c>
      <c r="Q41" s="142"/>
      <c r="R41"/>
      <c r="S41"/>
      <c r="U41"/>
      <c r="V41"/>
      <c r="W41"/>
      <c r="X41"/>
      <c r="Y41"/>
      <c r="Z41"/>
      <c r="AA41"/>
    </row>
    <row r="42" spans="1:27" ht="15.75">
      <c r="A42" s="132"/>
      <c r="B42" s="51" t="s">
        <v>201</v>
      </c>
      <c r="C42" s="110">
        <v>0.5</v>
      </c>
      <c r="D42" s="391"/>
      <c r="E42" s="266"/>
      <c r="F42" s="249"/>
      <c r="G42" s="266"/>
      <c r="H42" s="294"/>
      <c r="I42" s="266"/>
      <c r="J42" s="266"/>
      <c r="K42" s="294"/>
      <c r="L42" s="266"/>
      <c r="M42" s="266"/>
      <c r="N42" s="8"/>
      <c r="O42" s="268">
        <f t="shared" si="3"/>
        <v>0</v>
      </c>
      <c r="P42" s="293">
        <f t="shared" si="2"/>
        <v>0</v>
      </c>
      <c r="Q42" s="142"/>
      <c r="R42"/>
      <c r="S42"/>
      <c r="U42"/>
      <c r="V42"/>
      <c r="W42"/>
      <c r="X42"/>
      <c r="Y42"/>
      <c r="Z42"/>
      <c r="AA42"/>
    </row>
    <row r="43" spans="1:27" ht="15.75">
      <c r="A43" s="132"/>
      <c r="B43" s="51" t="s">
        <v>695</v>
      </c>
      <c r="C43" s="110">
        <v>0.4</v>
      </c>
      <c r="D43" s="391"/>
      <c r="E43" s="266"/>
      <c r="F43" s="249"/>
      <c r="G43" s="266"/>
      <c r="H43" s="294"/>
      <c r="I43" s="266"/>
      <c r="J43" s="266"/>
      <c r="K43" s="294"/>
      <c r="L43" s="266"/>
      <c r="M43" s="266"/>
      <c r="N43" s="8"/>
      <c r="O43" s="268">
        <f t="shared" si="3"/>
        <v>0</v>
      </c>
      <c r="P43" s="293">
        <f t="shared" si="2"/>
        <v>0</v>
      </c>
      <c r="Q43" s="142"/>
      <c r="R43"/>
      <c r="S43"/>
      <c r="U43"/>
      <c r="V43"/>
      <c r="W43"/>
      <c r="X43"/>
      <c r="Y43"/>
      <c r="Z43"/>
      <c r="AA43"/>
    </row>
    <row r="44" spans="1:27" ht="15.75">
      <c r="A44" s="131"/>
      <c r="B44" s="107" t="s">
        <v>523</v>
      </c>
      <c r="C44" s="110">
        <v>0.5</v>
      </c>
      <c r="D44" s="391"/>
      <c r="E44" s="266"/>
      <c r="F44" s="249"/>
      <c r="G44" s="266"/>
      <c r="H44" s="296"/>
      <c r="I44" s="266"/>
      <c r="J44" s="266"/>
      <c r="K44" s="296"/>
      <c r="L44" s="266"/>
      <c r="M44" s="266"/>
      <c r="N44" s="8"/>
      <c r="O44" s="268">
        <f t="shared" si="3"/>
        <v>0</v>
      </c>
      <c r="P44" s="293">
        <f t="shared" si="2"/>
        <v>0</v>
      </c>
      <c r="Q44" s="142"/>
      <c r="R44"/>
      <c r="S44"/>
      <c r="U44"/>
      <c r="V44"/>
      <c r="W44"/>
      <c r="X44"/>
      <c r="Y44"/>
      <c r="Z44"/>
      <c r="AA44"/>
    </row>
    <row r="45" spans="1:27" ht="15.75">
      <c r="A45" s="131"/>
      <c r="B45" s="107" t="s">
        <v>523</v>
      </c>
      <c r="C45" s="110">
        <v>1</v>
      </c>
      <c r="D45" s="391"/>
      <c r="E45" s="266"/>
      <c r="F45" s="249"/>
      <c r="G45" s="266"/>
      <c r="H45" s="296"/>
      <c r="I45" s="266"/>
      <c r="J45" s="266"/>
      <c r="K45" s="296"/>
      <c r="L45" s="266"/>
      <c r="M45" s="266"/>
      <c r="N45" s="8"/>
      <c r="O45" s="268">
        <f t="shared" si="3"/>
        <v>0</v>
      </c>
      <c r="P45" s="293">
        <f t="shared" si="2"/>
        <v>0</v>
      </c>
      <c r="Q45" s="142"/>
      <c r="R45"/>
      <c r="S45"/>
      <c r="U45"/>
      <c r="V45"/>
      <c r="W45"/>
      <c r="X45"/>
      <c r="Y45"/>
      <c r="Z45"/>
      <c r="AA45"/>
    </row>
    <row r="46" spans="1:27" ht="15.75">
      <c r="A46" s="132"/>
      <c r="B46" s="51" t="s">
        <v>707</v>
      </c>
      <c r="C46" s="110">
        <v>1</v>
      </c>
      <c r="D46" s="391"/>
      <c r="E46" s="266"/>
      <c r="F46" s="249"/>
      <c r="G46" s="266"/>
      <c r="H46" s="294"/>
      <c r="I46" s="266"/>
      <c r="J46" s="266"/>
      <c r="K46" s="294"/>
      <c r="L46" s="266"/>
      <c r="M46" s="266"/>
      <c r="N46" s="8"/>
      <c r="O46" s="268">
        <f t="shared" si="3"/>
        <v>0</v>
      </c>
      <c r="P46" s="293">
        <f t="shared" si="2"/>
        <v>0</v>
      </c>
      <c r="Q46" s="142"/>
      <c r="R46"/>
      <c r="S46"/>
      <c r="U46"/>
      <c r="V46"/>
      <c r="W46"/>
      <c r="X46"/>
      <c r="Y46"/>
      <c r="Z46"/>
      <c r="AA46"/>
    </row>
    <row r="47" spans="1:28" s="42" customFormat="1" ht="16.5" customHeight="1">
      <c r="A47" s="132"/>
      <c r="B47" s="51" t="s">
        <v>340</v>
      </c>
      <c r="C47" s="110">
        <v>1.5</v>
      </c>
      <c r="D47" s="391"/>
      <c r="E47" s="266"/>
      <c r="F47" s="249"/>
      <c r="G47" s="266"/>
      <c r="H47" s="294"/>
      <c r="I47" s="266"/>
      <c r="J47" s="266"/>
      <c r="K47" s="294"/>
      <c r="L47" s="266"/>
      <c r="M47" s="266"/>
      <c r="N47" s="8"/>
      <c r="O47" s="268">
        <f t="shared" si="3"/>
        <v>0</v>
      </c>
      <c r="P47" s="293">
        <f t="shared" si="2"/>
        <v>0</v>
      </c>
      <c r="Q47" s="145"/>
      <c r="R47"/>
      <c r="S47"/>
      <c r="T47"/>
      <c r="U47"/>
      <c r="V47"/>
      <c r="W47"/>
      <c r="X47"/>
      <c r="Y47"/>
      <c r="Z47"/>
      <c r="AA47"/>
      <c r="AB47"/>
    </row>
    <row r="48" spans="1:27" ht="15.75">
      <c r="A48" s="131"/>
      <c r="B48" s="107" t="s">
        <v>524</v>
      </c>
      <c r="C48" s="110">
        <v>1</v>
      </c>
      <c r="D48" s="391"/>
      <c r="E48" s="266"/>
      <c r="F48" s="249"/>
      <c r="G48" s="266"/>
      <c r="H48" s="296"/>
      <c r="I48" s="266"/>
      <c r="J48" s="266"/>
      <c r="K48" s="296"/>
      <c r="L48" s="266"/>
      <c r="M48" s="266"/>
      <c r="N48" s="8"/>
      <c r="O48" s="268">
        <f t="shared" si="3"/>
        <v>0</v>
      </c>
      <c r="P48" s="293">
        <f t="shared" si="2"/>
        <v>0</v>
      </c>
      <c r="Q48" s="142"/>
      <c r="R48"/>
      <c r="S48"/>
      <c r="U48"/>
      <c r="V48"/>
      <c r="W48"/>
      <c r="X48"/>
      <c r="Y48"/>
      <c r="Z48"/>
      <c r="AA48"/>
    </row>
    <row r="49" spans="1:27" ht="15.75">
      <c r="A49" s="131"/>
      <c r="B49" s="107" t="s">
        <v>524</v>
      </c>
      <c r="C49" s="110">
        <v>1.5</v>
      </c>
      <c r="D49" s="391"/>
      <c r="E49" s="266"/>
      <c r="F49" s="249"/>
      <c r="G49" s="266"/>
      <c r="H49" s="296"/>
      <c r="I49" s="266"/>
      <c r="J49" s="266"/>
      <c r="K49" s="296"/>
      <c r="L49" s="266"/>
      <c r="M49" s="266"/>
      <c r="N49" s="8"/>
      <c r="O49" s="268">
        <f t="shared" si="3"/>
        <v>0</v>
      </c>
      <c r="P49" s="293">
        <f t="shared" si="2"/>
        <v>0</v>
      </c>
      <c r="Q49" s="142"/>
      <c r="R49"/>
      <c r="S49"/>
      <c r="U49"/>
      <c r="V49"/>
      <c r="W49"/>
      <c r="X49"/>
      <c r="Y49"/>
      <c r="Z49"/>
      <c r="AA49"/>
    </row>
    <row r="50" spans="1:27" ht="15.75">
      <c r="A50" s="132"/>
      <c r="B50" s="66" t="s">
        <v>202</v>
      </c>
      <c r="C50" s="110">
        <v>1</v>
      </c>
      <c r="D50" s="391"/>
      <c r="E50" s="266"/>
      <c r="F50" s="249"/>
      <c r="G50" s="266"/>
      <c r="H50" s="294"/>
      <c r="I50" s="266"/>
      <c r="J50" s="266"/>
      <c r="K50" s="294"/>
      <c r="L50" s="266"/>
      <c r="M50" s="266"/>
      <c r="N50" s="8"/>
      <c r="O50" s="268">
        <f t="shared" si="3"/>
        <v>0</v>
      </c>
      <c r="P50" s="293">
        <f t="shared" si="2"/>
        <v>0</v>
      </c>
      <c r="Q50" s="142"/>
      <c r="R50"/>
      <c r="S50"/>
      <c r="U50"/>
      <c r="V50"/>
      <c r="W50"/>
      <c r="X50"/>
      <c r="Y50"/>
      <c r="Z50"/>
      <c r="AA50"/>
    </row>
    <row r="51" spans="1:27" ht="15.75">
      <c r="A51" s="132"/>
      <c r="B51" s="67" t="s">
        <v>203</v>
      </c>
      <c r="C51" s="111">
        <v>1.5</v>
      </c>
      <c r="D51" s="391"/>
      <c r="E51" s="297"/>
      <c r="F51" s="249"/>
      <c r="G51" s="297"/>
      <c r="H51" s="273"/>
      <c r="I51" s="297"/>
      <c r="J51" s="297"/>
      <c r="K51" s="273"/>
      <c r="L51" s="297"/>
      <c r="M51" s="297"/>
      <c r="N51" s="8"/>
      <c r="O51" s="268">
        <f t="shared" si="3"/>
        <v>0</v>
      </c>
      <c r="P51" s="293">
        <f t="shared" si="2"/>
        <v>0</v>
      </c>
      <c r="Q51" s="142"/>
      <c r="R51"/>
      <c r="S51"/>
      <c r="U51"/>
      <c r="V51"/>
      <c r="W51"/>
      <c r="X51"/>
      <c r="Y51"/>
      <c r="Z51"/>
      <c r="AA51"/>
    </row>
    <row r="52" spans="1:27" ht="15.75">
      <c r="A52" s="53"/>
      <c r="B52" s="258"/>
      <c r="C52" s="256"/>
      <c r="D52" s="60"/>
      <c r="E52" s="266"/>
      <c r="F52" s="249"/>
      <c r="G52" s="266"/>
      <c r="H52" s="273"/>
      <c r="I52" s="266"/>
      <c r="J52" s="266"/>
      <c r="K52" s="273"/>
      <c r="L52" s="266"/>
      <c r="M52" s="266"/>
      <c r="N52" s="8"/>
      <c r="O52" s="268">
        <f t="shared" si="3"/>
        <v>0</v>
      </c>
      <c r="P52" s="293">
        <f t="shared" si="2"/>
        <v>0</v>
      </c>
      <c r="Q52" s="142"/>
      <c r="R52"/>
      <c r="S52"/>
      <c r="U52"/>
      <c r="V52"/>
      <c r="W52"/>
      <c r="X52"/>
      <c r="Y52"/>
      <c r="Z52"/>
      <c r="AA52"/>
    </row>
    <row r="53" spans="1:27" ht="15.75">
      <c r="A53" s="55"/>
      <c r="B53" s="43"/>
      <c r="C53" s="298"/>
      <c r="D53" s="298"/>
      <c r="E53" s="298"/>
      <c r="F53" s="249"/>
      <c r="G53" s="43"/>
      <c r="H53" s="43"/>
      <c r="I53" s="298"/>
      <c r="J53" s="298"/>
      <c r="K53" s="298"/>
      <c r="L53" s="298"/>
      <c r="M53" s="273"/>
      <c r="N53" s="273"/>
      <c r="O53" s="298"/>
      <c r="P53" s="298"/>
      <c r="Q53" s="142"/>
      <c r="R53"/>
      <c r="S53"/>
      <c r="U53"/>
      <c r="V53"/>
      <c r="W53"/>
      <c r="X53"/>
      <c r="Y53"/>
      <c r="Z53"/>
      <c r="AA53"/>
    </row>
    <row r="54" spans="1:27" ht="15" hidden="1">
      <c r="A54" s="63"/>
      <c r="B54" s="44" t="s">
        <v>697</v>
      </c>
      <c r="C54" s="45"/>
      <c r="D54" s="45"/>
      <c r="E54" s="269">
        <f>SUM(E41:E52)</f>
        <v>0</v>
      </c>
      <c r="F54" s="249"/>
      <c r="G54" s="269">
        <f>SUM(G41:G52,I41:I52,L41:L52)</f>
        <v>0</v>
      </c>
      <c r="H54" s="6"/>
      <c r="I54" s="273"/>
      <c r="J54" s="273"/>
      <c r="K54" s="273"/>
      <c r="L54" s="273"/>
      <c r="M54" s="273"/>
      <c r="N54" s="273"/>
      <c r="O54" s="273"/>
      <c r="P54" s="273"/>
      <c r="Q54" s="142"/>
      <c r="R54"/>
      <c r="S54"/>
      <c r="U54"/>
      <c r="V54"/>
      <c r="W54"/>
      <c r="X54"/>
      <c r="Y54"/>
      <c r="Z54"/>
      <c r="AA54"/>
    </row>
    <row r="55" spans="1:27" ht="15" hidden="1">
      <c r="A55" s="63"/>
      <c r="B55" s="44" t="s">
        <v>371</v>
      </c>
      <c r="C55" s="45"/>
      <c r="D55" s="45"/>
      <c r="E55" s="353" t="str">
        <f>IF(E54&gt;C35*1.025,"No",IF(E54&lt;C35*0.975,"No","Yes"))</f>
        <v>Yes</v>
      </c>
      <c r="F55" s="249"/>
      <c r="G55" s="353" t="str">
        <f>IF(G54&gt;C35*1.025,"No",IF(G54&lt;C35*0.975,"No","Yes"))</f>
        <v>Yes</v>
      </c>
      <c r="H55" s="6"/>
      <c r="I55" s="273"/>
      <c r="J55" s="273"/>
      <c r="K55" s="273"/>
      <c r="L55" s="273"/>
      <c r="M55" s="273"/>
      <c r="N55" s="273"/>
      <c r="O55" s="273"/>
      <c r="P55" s="273"/>
      <c r="Q55" s="142"/>
      <c r="R55"/>
      <c r="S55"/>
      <c r="U55"/>
      <c r="V55"/>
      <c r="W55"/>
      <c r="X55"/>
      <c r="Y55"/>
      <c r="Z55"/>
      <c r="AA55"/>
    </row>
    <row r="56" spans="1:27" ht="15" hidden="1">
      <c r="A56" s="63"/>
      <c r="B56" s="125"/>
      <c r="C56" s="45"/>
      <c r="D56" s="45"/>
      <c r="E56" s="278"/>
      <c r="F56" s="249"/>
      <c r="G56" s="45"/>
      <c r="H56" s="6"/>
      <c r="I56" s="273"/>
      <c r="J56" s="273"/>
      <c r="K56" s="273"/>
      <c r="L56" s="273"/>
      <c r="M56" s="273"/>
      <c r="N56" s="273"/>
      <c r="O56" s="273"/>
      <c r="P56" s="273"/>
      <c r="Q56" s="142"/>
      <c r="R56"/>
      <c r="S56"/>
      <c r="U56"/>
      <c r="V56"/>
      <c r="W56"/>
      <c r="X56"/>
      <c r="Y56"/>
      <c r="Z56"/>
      <c r="AA56"/>
    </row>
    <row r="57" spans="1:27" ht="15.75">
      <c r="A57" s="61"/>
      <c r="B57" s="46" t="s">
        <v>469</v>
      </c>
      <c r="C57" s="270">
        <f>SUM(O41:O52)</f>
        <v>0</v>
      </c>
      <c r="D57" s="279"/>
      <c r="E57" s="279"/>
      <c r="F57" s="279"/>
      <c r="G57" s="48"/>
      <c r="H57" s="43"/>
      <c r="I57" s="273"/>
      <c r="J57" s="273"/>
      <c r="K57" s="273"/>
      <c r="L57" s="273"/>
      <c r="M57" s="273"/>
      <c r="N57" s="273"/>
      <c r="O57" s="298"/>
      <c r="P57" s="273"/>
      <c r="Q57" s="142"/>
      <c r="R57"/>
      <c r="S57"/>
      <c r="U57"/>
      <c r="V57"/>
      <c r="W57"/>
      <c r="X57"/>
      <c r="Y57"/>
      <c r="Z57"/>
      <c r="AA57"/>
    </row>
    <row r="58" spans="1:27" ht="15.75">
      <c r="A58" s="61"/>
      <c r="B58" s="46" t="s">
        <v>470</v>
      </c>
      <c r="C58" s="270">
        <f>SUM(P39:P52)</f>
        <v>0</v>
      </c>
      <c r="D58" s="279"/>
      <c r="E58" s="279"/>
      <c r="F58" s="279"/>
      <c r="G58" s="48"/>
      <c r="H58" s="47"/>
      <c r="I58" s="273"/>
      <c r="J58" s="273"/>
      <c r="K58" s="273"/>
      <c r="L58" s="273"/>
      <c r="M58" s="273"/>
      <c r="N58" s="273"/>
      <c r="O58" s="279"/>
      <c r="P58" s="279"/>
      <c r="Q58" s="142"/>
      <c r="R58"/>
      <c r="S58"/>
      <c r="U58"/>
      <c r="V58"/>
      <c r="W58"/>
      <c r="X58"/>
      <c r="Y58"/>
      <c r="Z58"/>
      <c r="AA58"/>
    </row>
    <row r="59" spans="1:27" ht="15.75">
      <c r="A59" s="57"/>
      <c r="B59" s="128"/>
      <c r="C59" s="299"/>
      <c r="D59" s="299"/>
      <c r="E59" s="299"/>
      <c r="F59" s="299"/>
      <c r="G59" s="9"/>
      <c r="H59" s="9"/>
      <c r="I59" s="299"/>
      <c r="J59" s="299"/>
      <c r="K59" s="299"/>
      <c r="L59" s="299"/>
      <c r="M59" s="299"/>
      <c r="N59" s="299"/>
      <c r="O59" s="299"/>
      <c r="P59" s="299"/>
      <c r="Q59" s="147"/>
      <c r="R59"/>
      <c r="S59"/>
      <c r="U59"/>
      <c r="V59"/>
      <c r="W59"/>
      <c r="X59"/>
      <c r="Y59"/>
      <c r="Z59"/>
      <c r="AA59"/>
    </row>
    <row r="60" spans="1:27" ht="15.75">
      <c r="A60" s="134" t="s">
        <v>586</v>
      </c>
      <c r="B60" s="135"/>
      <c r="C60" s="4"/>
      <c r="D60" s="6"/>
      <c r="E60" s="4"/>
      <c r="F60" s="4"/>
      <c r="G60" s="4"/>
      <c r="H60" s="4"/>
      <c r="I60" s="389"/>
      <c r="J60" s="374"/>
      <c r="K60" s="374"/>
      <c r="L60" s="374"/>
      <c r="M60" s="374"/>
      <c r="N60" s="374"/>
      <c r="O60" s="374"/>
      <c r="P60" s="374"/>
      <c r="Q60" s="149"/>
      <c r="R60"/>
      <c r="S60"/>
      <c r="U60"/>
      <c r="V60"/>
      <c r="W60"/>
      <c r="X60"/>
      <c r="Y60"/>
      <c r="Z60"/>
      <c r="AA60"/>
    </row>
    <row r="61" spans="1:27" ht="15.75">
      <c r="A61" s="53"/>
      <c r="B61" s="126"/>
      <c r="C61" s="6"/>
      <c r="D61" s="6"/>
      <c r="E61" s="6"/>
      <c r="F61" s="6"/>
      <c r="G61" s="6"/>
      <c r="H61" s="6"/>
      <c r="I61" s="359"/>
      <c r="J61" s="141"/>
      <c r="K61" s="141"/>
      <c r="L61" s="141"/>
      <c r="M61" s="141"/>
      <c r="N61" s="141"/>
      <c r="O61" s="141"/>
      <c r="P61" s="141"/>
      <c r="Q61" s="142"/>
      <c r="R61"/>
      <c r="S61"/>
      <c r="U61"/>
      <c r="V61"/>
      <c r="W61"/>
      <c r="X61"/>
      <c r="Y61"/>
      <c r="Z61"/>
      <c r="AA61"/>
    </row>
    <row r="62" spans="1:27" ht="15" hidden="1">
      <c r="A62" s="53"/>
      <c r="B62" s="188" t="s">
        <v>786</v>
      </c>
      <c r="C62" s="20">
        <f>Data!$F$174</f>
        <v>0</v>
      </c>
      <c r="D62" s="19"/>
      <c r="E62" s="19"/>
      <c r="F62" s="19"/>
      <c r="G62" s="29"/>
      <c r="H62" s="6"/>
      <c r="I62" s="273"/>
      <c r="J62" s="273"/>
      <c r="K62" s="273"/>
      <c r="L62" s="273"/>
      <c r="M62" s="141"/>
      <c r="N62" s="141"/>
      <c r="O62" s="141"/>
      <c r="P62" s="141"/>
      <c r="Q62" s="142"/>
      <c r="R62"/>
      <c r="S62"/>
      <c r="U62"/>
      <c r="V62"/>
      <c r="W62"/>
      <c r="X62"/>
      <c r="Y62"/>
      <c r="Z62"/>
      <c r="AA62"/>
    </row>
    <row r="63" spans="1:27" ht="15" hidden="1">
      <c r="A63" s="53"/>
      <c r="B63" s="227" t="s">
        <v>380</v>
      </c>
      <c r="C63" s="20">
        <f>Data!$F$182</f>
        <v>0</v>
      </c>
      <c r="D63" s="19"/>
      <c r="E63" s="8"/>
      <c r="F63" s="8"/>
      <c r="G63" s="8"/>
      <c r="H63" s="8"/>
      <c r="I63" s="8"/>
      <c r="J63" s="141"/>
      <c r="K63" s="141"/>
      <c r="L63" s="141"/>
      <c r="M63" s="141"/>
      <c r="N63" s="141"/>
      <c r="O63" s="141"/>
      <c r="P63" s="141"/>
      <c r="Q63" s="142"/>
      <c r="R63"/>
      <c r="S63"/>
      <c r="U63"/>
      <c r="V63"/>
      <c r="W63"/>
      <c r="X63"/>
      <c r="Y63"/>
      <c r="Z63"/>
      <c r="AA63"/>
    </row>
    <row r="64" spans="1:27" ht="15" hidden="1">
      <c r="A64" s="784"/>
      <c r="B64" s="33"/>
      <c r="C64" s="375"/>
      <c r="D64" s="375"/>
      <c r="E64" s="8"/>
      <c r="F64" s="8"/>
      <c r="G64" s="8"/>
      <c r="H64" s="8"/>
      <c r="I64" s="789"/>
      <c r="J64" s="789"/>
      <c r="K64" s="376"/>
      <c r="L64" s="786"/>
      <c r="M64" s="786"/>
      <c r="N64" s="141"/>
      <c r="O64" s="141"/>
      <c r="P64" s="141"/>
      <c r="Q64" s="142"/>
      <c r="R64"/>
      <c r="S64"/>
      <c r="U64"/>
      <c r="V64"/>
      <c r="W64"/>
      <c r="X64"/>
      <c r="Y64"/>
      <c r="Z64"/>
      <c r="AA64"/>
    </row>
    <row r="65" spans="1:27" ht="13.5" customHeight="1">
      <c r="A65" s="784"/>
      <c r="B65" s="785" t="s">
        <v>204</v>
      </c>
      <c r="C65" s="68" t="s">
        <v>693</v>
      </c>
      <c r="D65" s="375"/>
      <c r="E65" s="8"/>
      <c r="F65" s="8"/>
      <c r="G65" s="8"/>
      <c r="H65" s="8"/>
      <c r="I65" s="773" t="s">
        <v>785</v>
      </c>
      <c r="J65" s="384" t="s">
        <v>386</v>
      </c>
      <c r="K65" s="360"/>
      <c r="L65" s="273"/>
      <c r="M65" s="385" t="s">
        <v>384</v>
      </c>
      <c r="N65" s="361"/>
      <c r="O65" s="773" t="s">
        <v>387</v>
      </c>
      <c r="P65" s="773" t="s">
        <v>388</v>
      </c>
      <c r="Q65" s="142"/>
      <c r="R65"/>
      <c r="S65"/>
      <c r="U65"/>
      <c r="V65"/>
      <c r="W65"/>
      <c r="X65"/>
      <c r="Y65"/>
      <c r="Z65"/>
      <c r="AA65"/>
    </row>
    <row r="66" spans="1:27" ht="30" customHeight="1">
      <c r="A66" s="131"/>
      <c r="B66" s="785"/>
      <c r="C66" s="52"/>
      <c r="D66" s="375"/>
      <c r="E66" s="8"/>
      <c r="F66" s="8"/>
      <c r="G66" s="8"/>
      <c r="H66" s="8"/>
      <c r="I66" s="774"/>
      <c r="J66" s="363" t="s">
        <v>580</v>
      </c>
      <c r="K66" s="362"/>
      <c r="L66" s="273"/>
      <c r="M66" s="363" t="s">
        <v>580</v>
      </c>
      <c r="N66" s="364"/>
      <c r="O66" s="774"/>
      <c r="P66" s="774"/>
      <c r="Q66" s="142"/>
      <c r="R66"/>
      <c r="S66"/>
      <c r="U66"/>
      <c r="V66"/>
      <c r="W66"/>
      <c r="X66"/>
      <c r="Y66"/>
      <c r="Z66"/>
      <c r="AA66"/>
    </row>
    <row r="67" spans="1:27" ht="15.75">
      <c r="A67" s="131"/>
      <c r="B67" s="108" t="s">
        <v>450</v>
      </c>
      <c r="C67" s="109">
        <v>0</v>
      </c>
      <c r="D67" s="375"/>
      <c r="E67" s="8"/>
      <c r="F67" s="8"/>
      <c r="G67" s="8"/>
      <c r="H67" s="8"/>
      <c r="I67" s="266"/>
      <c r="J67" s="266"/>
      <c r="K67" s="362"/>
      <c r="L67" s="273"/>
      <c r="M67" s="266"/>
      <c r="N67" s="386"/>
      <c r="O67" s="268">
        <f aca="true" t="shared" si="4" ref="O67:O76">J67*C67</f>
        <v>0</v>
      </c>
      <c r="P67" s="293">
        <f aca="true" t="shared" si="5" ref="P67:P76">M67*C67</f>
        <v>0</v>
      </c>
      <c r="Q67" s="142"/>
      <c r="R67"/>
      <c r="S67"/>
      <c r="U67"/>
      <c r="V67"/>
      <c r="W67"/>
      <c r="X67"/>
      <c r="Y67"/>
      <c r="Z67"/>
      <c r="AA67"/>
    </row>
    <row r="68" spans="1:27" ht="15.75">
      <c r="A68" s="132"/>
      <c r="B68" s="108" t="s">
        <v>451</v>
      </c>
      <c r="C68" s="109">
        <v>0.1</v>
      </c>
      <c r="D68" s="375"/>
      <c r="E68" s="8"/>
      <c r="F68" s="8"/>
      <c r="G68" s="8"/>
      <c r="H68" s="8"/>
      <c r="I68" s="266"/>
      <c r="J68" s="266"/>
      <c r="K68" s="362"/>
      <c r="L68" s="273"/>
      <c r="M68" s="266"/>
      <c r="N68" s="386"/>
      <c r="O68" s="268">
        <f t="shared" si="4"/>
        <v>0</v>
      </c>
      <c r="P68" s="293">
        <f t="shared" si="5"/>
        <v>0</v>
      </c>
      <c r="Q68" s="142"/>
      <c r="R68"/>
      <c r="S68"/>
      <c r="U68"/>
      <c r="V68"/>
      <c r="W68"/>
      <c r="X68"/>
      <c r="Y68"/>
      <c r="Z68"/>
      <c r="AA68"/>
    </row>
    <row r="69" spans="1:27" ht="15.75">
      <c r="A69" s="132"/>
      <c r="B69" s="51" t="s">
        <v>200</v>
      </c>
      <c r="C69" s="110">
        <v>0.2</v>
      </c>
      <c r="D69" s="375"/>
      <c r="E69" s="8"/>
      <c r="F69" s="8"/>
      <c r="G69" s="8"/>
      <c r="H69" s="8"/>
      <c r="I69" s="266"/>
      <c r="J69" s="266"/>
      <c r="K69" s="366"/>
      <c r="L69" s="273"/>
      <c r="M69" s="266"/>
      <c r="N69" s="141"/>
      <c r="O69" s="268">
        <f t="shared" si="4"/>
        <v>0</v>
      </c>
      <c r="P69" s="293">
        <f t="shared" si="5"/>
        <v>0</v>
      </c>
      <c r="Q69" s="142"/>
      <c r="R69"/>
      <c r="S69"/>
      <c r="U69"/>
      <c r="V69"/>
      <c r="W69"/>
      <c r="X69"/>
      <c r="Y69"/>
      <c r="Z69"/>
      <c r="AA69"/>
    </row>
    <row r="70" spans="1:27" ht="15.75">
      <c r="A70" s="132"/>
      <c r="B70" s="51" t="s">
        <v>310</v>
      </c>
      <c r="C70" s="110">
        <v>0.4</v>
      </c>
      <c r="D70" s="375"/>
      <c r="E70" s="8"/>
      <c r="F70" s="8"/>
      <c r="G70" s="8"/>
      <c r="H70" s="8"/>
      <c r="I70" s="266"/>
      <c r="J70" s="266"/>
      <c r="K70" s="366"/>
      <c r="L70" s="273"/>
      <c r="M70" s="266"/>
      <c r="N70" s="141"/>
      <c r="O70" s="268">
        <f t="shared" si="4"/>
        <v>0</v>
      </c>
      <c r="P70" s="293">
        <f t="shared" si="5"/>
        <v>0</v>
      </c>
      <c r="Q70" s="142"/>
      <c r="R70"/>
      <c r="S70"/>
      <c r="U70"/>
      <c r="V70"/>
      <c r="W70"/>
      <c r="X70"/>
      <c r="Y70"/>
      <c r="Z70"/>
      <c r="AA70"/>
    </row>
    <row r="71" spans="1:27" ht="15.75">
      <c r="A71" s="132"/>
      <c r="B71" s="51" t="s">
        <v>201</v>
      </c>
      <c r="C71" s="110">
        <v>0.5</v>
      </c>
      <c r="D71" s="375"/>
      <c r="E71" s="8"/>
      <c r="F71" s="8"/>
      <c r="G71" s="8"/>
      <c r="H71" s="8"/>
      <c r="I71" s="266"/>
      <c r="J71" s="266"/>
      <c r="K71" s="366"/>
      <c r="L71" s="273"/>
      <c r="M71" s="266"/>
      <c r="N71" s="141"/>
      <c r="O71" s="268">
        <f t="shared" si="4"/>
        <v>0</v>
      </c>
      <c r="P71" s="293">
        <f t="shared" si="5"/>
        <v>0</v>
      </c>
      <c r="Q71" s="142"/>
      <c r="R71"/>
      <c r="S71"/>
      <c r="U71"/>
      <c r="V71"/>
      <c r="W71"/>
      <c r="X71"/>
      <c r="Y71"/>
      <c r="Z71"/>
      <c r="AA71"/>
    </row>
    <row r="72" spans="1:27" ht="15.75">
      <c r="A72" s="132"/>
      <c r="B72" s="51" t="s">
        <v>707</v>
      </c>
      <c r="C72" s="110">
        <v>1</v>
      </c>
      <c r="D72" s="375"/>
      <c r="E72" s="8"/>
      <c r="F72" s="8"/>
      <c r="G72" s="8"/>
      <c r="H72" s="8"/>
      <c r="I72" s="266"/>
      <c r="J72" s="266"/>
      <c r="K72" s="366"/>
      <c r="L72" s="273"/>
      <c r="M72" s="266"/>
      <c r="N72" s="141"/>
      <c r="O72" s="268">
        <f t="shared" si="4"/>
        <v>0</v>
      </c>
      <c r="P72" s="293">
        <f t="shared" si="5"/>
        <v>0</v>
      </c>
      <c r="Q72" s="142"/>
      <c r="R72"/>
      <c r="S72"/>
      <c r="U72"/>
      <c r="V72"/>
      <c r="W72"/>
      <c r="X72"/>
      <c r="Y72"/>
      <c r="Z72"/>
      <c r="AA72"/>
    </row>
    <row r="73" spans="1:27" ht="15.75">
      <c r="A73" s="132"/>
      <c r="B73" s="51" t="s">
        <v>340</v>
      </c>
      <c r="C73" s="110">
        <v>1.5</v>
      </c>
      <c r="D73" s="375"/>
      <c r="E73" s="8"/>
      <c r="F73" s="8"/>
      <c r="G73" s="8"/>
      <c r="H73" s="8"/>
      <c r="I73" s="266"/>
      <c r="J73" s="266"/>
      <c r="K73" s="366"/>
      <c r="L73" s="273"/>
      <c r="M73" s="266"/>
      <c r="N73" s="141"/>
      <c r="O73" s="268">
        <f t="shared" si="4"/>
        <v>0</v>
      </c>
      <c r="P73" s="293">
        <f t="shared" si="5"/>
        <v>0</v>
      </c>
      <c r="Q73" s="142"/>
      <c r="R73"/>
      <c r="S73"/>
      <c r="U73"/>
      <c r="V73"/>
      <c r="W73"/>
      <c r="X73"/>
      <c r="Y73"/>
      <c r="Z73"/>
      <c r="AA73"/>
    </row>
    <row r="74" spans="1:27" ht="15.75">
      <c r="A74" s="132"/>
      <c r="B74" s="66" t="s">
        <v>202</v>
      </c>
      <c r="C74" s="110">
        <v>1</v>
      </c>
      <c r="D74" s="375"/>
      <c r="E74" s="8"/>
      <c r="F74" s="8"/>
      <c r="G74" s="8"/>
      <c r="H74" s="8"/>
      <c r="I74" s="266"/>
      <c r="J74" s="266"/>
      <c r="K74" s="366"/>
      <c r="L74" s="273"/>
      <c r="M74" s="266"/>
      <c r="N74" s="141"/>
      <c r="O74" s="268">
        <f t="shared" si="4"/>
        <v>0</v>
      </c>
      <c r="P74" s="293">
        <f t="shared" si="5"/>
        <v>0</v>
      </c>
      <c r="Q74" s="142"/>
      <c r="R74"/>
      <c r="S74"/>
      <c r="U74"/>
      <c r="V74"/>
      <c r="W74"/>
      <c r="X74"/>
      <c r="Y74"/>
      <c r="Z74"/>
      <c r="AA74"/>
    </row>
    <row r="75" spans="1:27" ht="15.75">
      <c r="A75" s="53"/>
      <c r="B75" s="67" t="s">
        <v>203</v>
      </c>
      <c r="C75" s="111">
        <v>1.5</v>
      </c>
      <c r="D75" s="375"/>
      <c r="E75" s="8"/>
      <c r="F75" s="8"/>
      <c r="G75" s="8"/>
      <c r="H75" s="8"/>
      <c r="I75" s="266"/>
      <c r="J75" s="266"/>
      <c r="K75" s="141"/>
      <c r="L75" s="273"/>
      <c r="M75" s="266"/>
      <c r="N75" s="141"/>
      <c r="O75" s="268">
        <f t="shared" si="4"/>
        <v>0</v>
      </c>
      <c r="P75" s="293">
        <f t="shared" si="5"/>
        <v>0</v>
      </c>
      <c r="Q75" s="142"/>
      <c r="R75"/>
      <c r="S75"/>
      <c r="U75"/>
      <c r="V75"/>
      <c r="W75"/>
      <c r="X75"/>
      <c r="Y75"/>
      <c r="Z75"/>
      <c r="AA75"/>
    </row>
    <row r="76" spans="1:27" ht="15.75">
      <c r="A76" s="55"/>
      <c r="B76" s="258"/>
      <c r="C76" s="256"/>
      <c r="D76" s="375"/>
      <c r="E76" s="8"/>
      <c r="F76" s="8"/>
      <c r="G76" s="8"/>
      <c r="H76" s="8"/>
      <c r="I76" s="266"/>
      <c r="J76" s="266"/>
      <c r="K76" s="141"/>
      <c r="L76" s="273"/>
      <c r="M76" s="266"/>
      <c r="N76" s="141"/>
      <c r="O76" s="268">
        <f t="shared" si="4"/>
        <v>0</v>
      </c>
      <c r="P76" s="293">
        <f t="shared" si="5"/>
        <v>0</v>
      </c>
      <c r="Q76" s="142"/>
      <c r="R76"/>
      <c r="S76"/>
      <c r="U76"/>
      <c r="V76"/>
      <c r="W76"/>
      <c r="X76"/>
      <c r="Y76"/>
      <c r="Z76"/>
      <c r="AA76"/>
    </row>
    <row r="77" spans="1:27" ht="15.75">
      <c r="A77" s="63"/>
      <c r="B77" s="43"/>
      <c r="C77" s="43"/>
      <c r="D77" s="375"/>
      <c r="E77" s="8"/>
      <c r="F77" s="8"/>
      <c r="G77" s="8"/>
      <c r="H77" s="8"/>
      <c r="I77" s="43"/>
      <c r="J77" s="43"/>
      <c r="K77" s="370"/>
      <c r="L77" s="408" t="s">
        <v>581</v>
      </c>
      <c r="M77" s="370"/>
      <c r="N77" s="370"/>
      <c r="O77" s="370"/>
      <c r="P77" s="370"/>
      <c r="Q77" s="145"/>
      <c r="R77"/>
      <c r="S77"/>
      <c r="U77"/>
      <c r="V77"/>
      <c r="W77"/>
      <c r="X77"/>
      <c r="Y77"/>
      <c r="Z77"/>
      <c r="AA77"/>
    </row>
    <row r="78" spans="1:27" ht="15" hidden="1">
      <c r="A78" s="63"/>
      <c r="B78" s="44" t="s">
        <v>697</v>
      </c>
      <c r="C78" s="45"/>
      <c r="D78" s="375"/>
      <c r="E78" s="8"/>
      <c r="F78" s="8"/>
      <c r="G78" s="8"/>
      <c r="H78" s="8"/>
      <c r="I78" s="355">
        <f>SUM(I67:I76)</f>
        <v>0</v>
      </c>
      <c r="J78" s="355" t="e">
        <f>SUM(#REF!)</f>
        <v>#REF!</v>
      </c>
      <c r="K78" s="141"/>
      <c r="L78" s="8"/>
      <c r="M78" s="141"/>
      <c r="N78" s="141"/>
      <c r="O78" s="141"/>
      <c r="P78" s="141"/>
      <c r="Q78" s="142"/>
      <c r="R78"/>
      <c r="S78"/>
      <c r="U78"/>
      <c r="V78"/>
      <c r="W78"/>
      <c r="X78"/>
      <c r="Y78"/>
      <c r="Z78"/>
      <c r="AA78"/>
    </row>
    <row r="79" spans="1:27" ht="15" hidden="1">
      <c r="A79" s="63"/>
      <c r="B79" s="44" t="s">
        <v>371</v>
      </c>
      <c r="C79" s="45"/>
      <c r="D79" s="45"/>
      <c r="E79" s="8"/>
      <c r="F79" s="8"/>
      <c r="G79" s="8"/>
      <c r="H79" s="6"/>
      <c r="I79" s="353" t="str">
        <f>IF(I78&gt;C62*1.025,"No",IF(I78&lt;C62*0.975,"No","Yes"))</f>
        <v>Yes</v>
      </c>
      <c r="J79" s="353" t="e">
        <f>IF(J78&gt;C63*1.025,"No",IF(J78&lt;C63*0.975,"No","Yes"))</f>
        <v>#REF!</v>
      </c>
      <c r="K79" s="141"/>
      <c r="L79" s="387"/>
      <c r="M79" s="141"/>
      <c r="N79" s="141"/>
      <c r="O79" s="141"/>
      <c r="P79" s="141"/>
      <c r="Q79" s="142"/>
      <c r="R79"/>
      <c r="S79"/>
      <c r="U79"/>
      <c r="V79"/>
      <c r="W79"/>
      <c r="X79"/>
      <c r="Y79"/>
      <c r="Z79"/>
      <c r="AA79"/>
    </row>
    <row r="80" spans="1:27" ht="15" hidden="1">
      <c r="A80" s="61"/>
      <c r="B80" s="125"/>
      <c r="C80" s="45"/>
      <c r="D80" s="45"/>
      <c r="E80" s="45"/>
      <c r="F80" s="45"/>
      <c r="G80" s="45"/>
      <c r="H80" s="6"/>
      <c r="I80" s="359"/>
      <c r="J80" s="141"/>
      <c r="K80" s="141"/>
      <c r="L80" s="141"/>
      <c r="M80" s="141"/>
      <c r="N80" s="141"/>
      <c r="O80" s="141"/>
      <c r="P80" s="141"/>
      <c r="Q80" s="142"/>
      <c r="R80"/>
      <c r="S80"/>
      <c r="U80"/>
      <c r="V80"/>
      <c r="W80"/>
      <c r="X80"/>
      <c r="Y80"/>
      <c r="Z80"/>
      <c r="AA80"/>
    </row>
    <row r="81" spans="1:27" ht="15.75">
      <c r="A81" s="61"/>
      <c r="B81" s="46" t="s">
        <v>474</v>
      </c>
      <c r="C81" s="371">
        <f>SUM(O67:O76)</f>
        <v>0</v>
      </c>
      <c r="D81" s="48"/>
      <c r="E81" s="48"/>
      <c r="F81" s="48"/>
      <c r="G81" s="378" t="s">
        <v>7</v>
      </c>
      <c r="H81" s="709"/>
      <c r="I81" s="359"/>
      <c r="J81" s="708"/>
      <c r="K81" s="379"/>
      <c r="L81" s="380"/>
      <c r="M81" s="381"/>
      <c r="N81" s="382"/>
      <c r="O81" s="377" t="s">
        <v>583</v>
      </c>
      <c r="P81" s="141"/>
      <c r="Q81" s="142"/>
      <c r="R81"/>
      <c r="S81"/>
      <c r="U81"/>
      <c r="V81"/>
      <c r="W81"/>
      <c r="X81"/>
      <c r="Y81"/>
      <c r="Z81"/>
      <c r="AA81"/>
    </row>
    <row r="82" spans="1:27" ht="15.75">
      <c r="A82" s="61"/>
      <c r="B82" s="46" t="s">
        <v>473</v>
      </c>
      <c r="C82" s="371">
        <f>SUM(P67:P76)</f>
        <v>0</v>
      </c>
      <c r="D82" s="48"/>
      <c r="E82" s="48"/>
      <c r="F82" s="48"/>
      <c r="G82" s="48"/>
      <c r="H82" s="47"/>
      <c r="I82" s="359"/>
      <c r="J82" s="141"/>
      <c r="K82" s="141"/>
      <c r="L82" s="141"/>
      <c r="M82" s="141"/>
      <c r="N82" s="141"/>
      <c r="O82" s="372"/>
      <c r="P82" s="141"/>
      <c r="Q82" s="142"/>
      <c r="R82"/>
      <c r="S82"/>
      <c r="U82"/>
      <c r="V82"/>
      <c r="W82"/>
      <c r="X82"/>
      <c r="Y82"/>
      <c r="Z82"/>
      <c r="AA82"/>
    </row>
    <row r="83" spans="1:27" ht="15.75">
      <c r="A83" s="58"/>
      <c r="B83" s="128"/>
      <c r="C83" s="9"/>
      <c r="D83" s="9"/>
      <c r="E83" s="9"/>
      <c r="F83" s="9"/>
      <c r="G83" s="9"/>
      <c r="H83" s="9"/>
      <c r="I83" s="373"/>
      <c r="J83" s="146"/>
      <c r="K83" s="146"/>
      <c r="L83" s="146"/>
      <c r="M83" s="146"/>
      <c r="N83" s="146"/>
      <c r="O83" s="146"/>
      <c r="P83" s="146"/>
      <c r="Q83" s="147"/>
      <c r="R83"/>
      <c r="S83"/>
      <c r="U83"/>
      <c r="V83"/>
      <c r="W83"/>
      <c r="X83"/>
      <c r="Y83"/>
      <c r="Z83"/>
      <c r="AA83"/>
    </row>
    <row r="84" spans="1:27" ht="15.75">
      <c r="A84" s="134" t="s">
        <v>487</v>
      </c>
      <c r="B84" s="135"/>
      <c r="C84" s="284"/>
      <c r="D84" s="284"/>
      <c r="E84" s="284"/>
      <c r="F84" s="284"/>
      <c r="G84" s="4"/>
      <c r="H84" s="4"/>
      <c r="I84" s="284"/>
      <c r="J84" s="284"/>
      <c r="K84" s="284"/>
      <c r="L84" s="284"/>
      <c r="M84" s="284"/>
      <c r="N84" s="284"/>
      <c r="O84" s="284"/>
      <c r="P84" s="284"/>
      <c r="Q84" s="388"/>
      <c r="R84"/>
      <c r="S84"/>
      <c r="U84"/>
      <c r="V84"/>
      <c r="W84"/>
      <c r="X84"/>
      <c r="Y84"/>
      <c r="Z84"/>
      <c r="AA84"/>
    </row>
    <row r="85" spans="1:27" ht="15.75">
      <c r="A85" s="62"/>
      <c r="B85" s="126"/>
      <c r="C85" s="273"/>
      <c r="D85" s="273"/>
      <c r="E85" s="273"/>
      <c r="F85" s="273"/>
      <c r="G85" s="6"/>
      <c r="H85" s="6"/>
      <c r="I85" s="273"/>
      <c r="J85" s="273"/>
      <c r="K85" s="273"/>
      <c r="L85" s="273"/>
      <c r="M85" s="273"/>
      <c r="N85" s="273"/>
      <c r="O85" s="273"/>
      <c r="P85" s="273"/>
      <c r="Q85" s="54"/>
      <c r="R85"/>
      <c r="S85"/>
      <c r="U85"/>
      <c r="V85"/>
      <c r="W85"/>
      <c r="X85"/>
      <c r="Y85"/>
      <c r="Z85"/>
      <c r="AA85"/>
    </row>
    <row r="86" spans="1:27" ht="15" hidden="1">
      <c r="A86" s="53"/>
      <c r="B86" s="26" t="s">
        <v>475</v>
      </c>
      <c r="C86" s="119">
        <f>Data!$F$40</f>
        <v>0</v>
      </c>
      <c r="D86" s="249"/>
      <c r="E86" s="249"/>
      <c r="F86" s="249"/>
      <c r="G86" s="19"/>
      <c r="H86" s="19"/>
      <c r="I86" s="273"/>
      <c r="J86" s="273"/>
      <c r="K86" s="273"/>
      <c r="L86" s="273"/>
      <c r="M86" s="273"/>
      <c r="N86" s="273"/>
      <c r="O86" s="249"/>
      <c r="P86" s="273"/>
      <c r="Q86" s="54"/>
      <c r="R86"/>
      <c r="S86"/>
      <c r="U86"/>
      <c r="V86"/>
      <c r="W86"/>
      <c r="X86"/>
      <c r="Y86"/>
      <c r="Z86"/>
      <c r="AA86"/>
    </row>
    <row r="87" spans="1:27" ht="15" hidden="1">
      <c r="A87" s="53"/>
      <c r="B87" s="26" t="s">
        <v>136</v>
      </c>
      <c r="C87" s="119">
        <f>Data!F131</f>
        <v>0</v>
      </c>
      <c r="D87" s="249"/>
      <c r="E87" s="249"/>
      <c r="F87" s="249"/>
      <c r="G87" s="19"/>
      <c r="H87" s="19"/>
      <c r="I87" s="273"/>
      <c r="J87" s="273"/>
      <c r="K87" s="273"/>
      <c r="L87" s="273"/>
      <c r="M87" s="273"/>
      <c r="N87" s="273"/>
      <c r="O87" s="249"/>
      <c r="P87" s="273"/>
      <c r="Q87" s="54"/>
      <c r="R87"/>
      <c r="S87"/>
      <c r="U87"/>
      <c r="V87"/>
      <c r="W87"/>
      <c r="X87"/>
      <c r="Y87"/>
      <c r="Z87"/>
      <c r="AA87"/>
    </row>
    <row r="88" spans="1:27" ht="15" hidden="1">
      <c r="A88" s="53"/>
      <c r="B88" s="26" t="s">
        <v>682</v>
      </c>
      <c r="C88" s="118"/>
      <c r="D88" s="249"/>
      <c r="E88" s="249"/>
      <c r="F88" s="249"/>
      <c r="G88" s="19"/>
      <c r="H88" s="19"/>
      <c r="I88" s="273"/>
      <c r="J88" s="273"/>
      <c r="K88" s="273"/>
      <c r="L88" s="273"/>
      <c r="M88" s="273"/>
      <c r="N88" s="273"/>
      <c r="O88" s="249"/>
      <c r="P88" s="273"/>
      <c r="Q88" s="54"/>
      <c r="R88"/>
      <c r="S88"/>
      <c r="U88"/>
      <c r="V88"/>
      <c r="W88"/>
      <c r="X88"/>
      <c r="Y88"/>
      <c r="Z88"/>
      <c r="AA88"/>
    </row>
    <row r="89" spans="1:27" ht="15" hidden="1">
      <c r="A89" s="53"/>
      <c r="B89" s="223" t="s">
        <v>683</v>
      </c>
      <c r="C89" s="271">
        <f>C88+C86</f>
        <v>0</v>
      </c>
      <c r="D89" s="354"/>
      <c r="E89" s="354"/>
      <c r="F89" s="249"/>
      <c r="G89" s="19"/>
      <c r="H89" s="19"/>
      <c r="I89" s="273"/>
      <c r="J89" s="273"/>
      <c r="K89" s="273"/>
      <c r="L89" s="273"/>
      <c r="M89" s="273"/>
      <c r="N89" s="273"/>
      <c r="O89" s="249"/>
      <c r="P89" s="273"/>
      <c r="Q89" s="142"/>
      <c r="R89"/>
      <c r="S89"/>
      <c r="U89"/>
      <c r="V89"/>
      <c r="W89"/>
      <c r="X89"/>
      <c r="Y89"/>
      <c r="Z89"/>
      <c r="AA89"/>
    </row>
    <row r="90" spans="1:27" ht="15" hidden="1">
      <c r="A90" s="53"/>
      <c r="B90" s="33"/>
      <c r="C90" s="249"/>
      <c r="D90" s="249"/>
      <c r="E90" s="249"/>
      <c r="F90" s="249"/>
      <c r="G90" s="19"/>
      <c r="H90" s="6"/>
      <c r="I90" s="787"/>
      <c r="J90" s="788"/>
      <c r="K90" s="273"/>
      <c r="L90" s="288"/>
      <c r="M90" s="288"/>
      <c r="N90" s="273"/>
      <c r="O90" s="273"/>
      <c r="P90" s="273"/>
      <c r="Q90" s="142"/>
      <c r="R90"/>
      <c r="S90"/>
      <c r="U90"/>
      <c r="V90"/>
      <c r="W90"/>
      <c r="X90"/>
      <c r="Y90"/>
      <c r="Z90"/>
      <c r="AA90"/>
    </row>
    <row r="91" spans="1:27" ht="38.25">
      <c r="A91" s="784"/>
      <c r="B91" s="785" t="s">
        <v>204</v>
      </c>
      <c r="C91" s="68" t="s">
        <v>693</v>
      </c>
      <c r="D91" s="251"/>
      <c r="E91" s="776" t="s">
        <v>385</v>
      </c>
      <c r="F91" s="249"/>
      <c r="G91" s="275" t="s">
        <v>579</v>
      </c>
      <c r="H91" s="276"/>
      <c r="J91" s="707" t="s">
        <v>373</v>
      </c>
      <c r="K91" s="276"/>
      <c r="M91" s="707" t="s">
        <v>638</v>
      </c>
      <c r="N91" s="8"/>
      <c r="O91" s="275" t="s">
        <v>378</v>
      </c>
      <c r="P91" s="275" t="s">
        <v>379</v>
      </c>
      <c r="Q91" s="142"/>
      <c r="R91"/>
      <c r="S91"/>
      <c r="U91"/>
      <c r="V91"/>
      <c r="W91"/>
      <c r="X91"/>
      <c r="Y91"/>
      <c r="Z91"/>
      <c r="AA91"/>
    </row>
    <row r="92" spans="1:27" ht="15.75">
      <c r="A92" s="784"/>
      <c r="B92" s="785"/>
      <c r="C92" s="52"/>
      <c r="D92" s="251"/>
      <c r="E92" s="777"/>
      <c r="F92" s="249"/>
      <c r="G92" s="349"/>
      <c r="H92" s="290"/>
      <c r="I92" s="289" t="s">
        <v>374</v>
      </c>
      <c r="J92" s="289" t="s">
        <v>375</v>
      </c>
      <c r="K92" s="290"/>
      <c r="L92" s="289" t="s">
        <v>376</v>
      </c>
      <c r="M92" s="289" t="s">
        <v>377</v>
      </c>
      <c r="N92" s="8"/>
      <c r="O92" s="352"/>
      <c r="P92" s="352"/>
      <c r="Q92" s="142"/>
      <c r="R92"/>
      <c r="S92"/>
      <c r="U92"/>
      <c r="V92"/>
      <c r="W92"/>
      <c r="X92"/>
      <c r="Y92"/>
      <c r="Z92"/>
      <c r="AA92"/>
    </row>
    <row r="93" spans="1:27" ht="15.75">
      <c r="A93" s="131"/>
      <c r="B93" s="107" t="s">
        <v>450</v>
      </c>
      <c r="C93" s="109">
        <v>0</v>
      </c>
      <c r="D93" s="390"/>
      <c r="E93" s="625"/>
      <c r="F93" s="342"/>
      <c r="G93" s="625"/>
      <c r="H93" s="290"/>
      <c r="I93" s="626"/>
      <c r="J93" s="321"/>
      <c r="K93" s="290"/>
      <c r="L93" s="556"/>
      <c r="M93" s="266"/>
      <c r="N93" s="8"/>
      <c r="O93" s="268">
        <f aca="true" t="shared" si="6" ref="O93:O101">(G93+I93+L93)*C93</f>
        <v>0</v>
      </c>
      <c r="P93" s="293">
        <f aca="true" t="shared" si="7" ref="P93:P101">(G93+J93+M93)*C93</f>
        <v>0</v>
      </c>
      <c r="Q93" s="142"/>
      <c r="R93"/>
      <c r="S93"/>
      <c r="U93"/>
      <c r="V93"/>
      <c r="W93"/>
      <c r="X93"/>
      <c r="Y93"/>
      <c r="Z93"/>
      <c r="AA93"/>
    </row>
    <row r="94" spans="1:27" ht="15.75">
      <c r="A94" s="131"/>
      <c r="B94" s="107" t="s">
        <v>451</v>
      </c>
      <c r="C94" s="109">
        <v>0.1</v>
      </c>
      <c r="D94" s="390"/>
      <c r="E94" s="625"/>
      <c r="F94" s="342"/>
      <c r="G94" s="625"/>
      <c r="H94" s="290"/>
      <c r="I94" s="626"/>
      <c r="J94" s="321"/>
      <c r="K94" s="290"/>
      <c r="L94" s="556"/>
      <c r="M94" s="266"/>
      <c r="N94" s="8"/>
      <c r="O94" s="268">
        <f t="shared" si="6"/>
        <v>0</v>
      </c>
      <c r="P94" s="293">
        <f t="shared" si="7"/>
        <v>0</v>
      </c>
      <c r="Q94" s="142"/>
      <c r="R94"/>
      <c r="S94"/>
      <c r="U94"/>
      <c r="V94"/>
      <c r="W94"/>
      <c r="X94"/>
      <c r="Y94"/>
      <c r="Z94"/>
      <c r="AA94"/>
    </row>
    <row r="95" spans="1:27" ht="15.75">
      <c r="A95" s="132"/>
      <c r="B95" s="51" t="s">
        <v>200</v>
      </c>
      <c r="C95" s="110">
        <v>0.2</v>
      </c>
      <c r="D95" s="391"/>
      <c r="E95" s="321"/>
      <c r="F95" s="342"/>
      <c r="G95" s="321"/>
      <c r="H95" s="294"/>
      <c r="I95" s="321"/>
      <c r="J95" s="321"/>
      <c r="K95" s="294"/>
      <c r="L95" s="266"/>
      <c r="M95" s="266"/>
      <c r="N95" s="8"/>
      <c r="O95" s="268">
        <f t="shared" si="6"/>
        <v>0</v>
      </c>
      <c r="P95" s="293">
        <f t="shared" si="7"/>
        <v>0</v>
      </c>
      <c r="Q95" s="142"/>
      <c r="R95"/>
      <c r="S95"/>
      <c r="U95"/>
      <c r="V95"/>
      <c r="W95"/>
      <c r="X95"/>
      <c r="Y95"/>
      <c r="Z95"/>
      <c r="AA95"/>
    </row>
    <row r="96" spans="1:27" ht="15.75">
      <c r="A96" s="132"/>
      <c r="B96" s="51" t="s">
        <v>201</v>
      </c>
      <c r="C96" s="110">
        <v>0.5</v>
      </c>
      <c r="D96" s="391"/>
      <c r="E96" s="266"/>
      <c r="F96" s="249"/>
      <c r="G96" s="266"/>
      <c r="H96" s="294"/>
      <c r="I96" s="266"/>
      <c r="J96" s="266"/>
      <c r="K96" s="294"/>
      <c r="L96" s="266"/>
      <c r="M96" s="266"/>
      <c r="N96" s="8"/>
      <c r="O96" s="268">
        <f t="shared" si="6"/>
        <v>0</v>
      </c>
      <c r="P96" s="293">
        <f t="shared" si="7"/>
        <v>0</v>
      </c>
      <c r="Q96" s="142"/>
      <c r="R96"/>
      <c r="S96"/>
      <c r="U96"/>
      <c r="V96"/>
      <c r="W96"/>
      <c r="X96"/>
      <c r="Y96"/>
      <c r="Z96"/>
      <c r="AA96"/>
    </row>
    <row r="97" spans="1:27" ht="15.75">
      <c r="A97" s="132"/>
      <c r="B97" s="51" t="s">
        <v>707</v>
      </c>
      <c r="C97" s="110">
        <v>1</v>
      </c>
      <c r="D97" s="391"/>
      <c r="E97" s="266"/>
      <c r="F97" s="249"/>
      <c r="G97" s="266"/>
      <c r="H97" s="294"/>
      <c r="I97" s="266"/>
      <c r="J97" s="266"/>
      <c r="K97" s="294"/>
      <c r="L97" s="266"/>
      <c r="M97" s="266"/>
      <c r="N97" s="8"/>
      <c r="O97" s="268">
        <f t="shared" si="6"/>
        <v>0</v>
      </c>
      <c r="P97" s="293">
        <f t="shared" si="7"/>
        <v>0</v>
      </c>
      <c r="Q97" s="142"/>
      <c r="R97"/>
      <c r="S97"/>
      <c r="U97"/>
      <c r="V97"/>
      <c r="W97"/>
      <c r="X97"/>
      <c r="Y97"/>
      <c r="Z97"/>
      <c r="AA97"/>
    </row>
    <row r="98" spans="1:27" ht="15.75">
      <c r="A98" s="132"/>
      <c r="B98" s="51" t="s">
        <v>340</v>
      </c>
      <c r="C98" s="110">
        <v>1.5</v>
      </c>
      <c r="D98" s="391"/>
      <c r="E98" s="266"/>
      <c r="F98" s="249"/>
      <c r="G98" s="266"/>
      <c r="H98" s="294"/>
      <c r="I98" s="266"/>
      <c r="J98" s="266"/>
      <c r="K98" s="294"/>
      <c r="L98" s="266"/>
      <c r="M98" s="367"/>
      <c r="N98" s="8"/>
      <c r="O98" s="268">
        <f t="shared" si="6"/>
        <v>0</v>
      </c>
      <c r="P98" s="293">
        <f t="shared" si="7"/>
        <v>0</v>
      </c>
      <c r="Q98" s="142"/>
      <c r="R98"/>
      <c r="S98"/>
      <c r="U98"/>
      <c r="V98"/>
      <c r="W98"/>
      <c r="X98"/>
      <c r="Y98"/>
      <c r="Z98"/>
      <c r="AA98"/>
    </row>
    <row r="99" spans="1:27" ht="15.75">
      <c r="A99" s="132"/>
      <c r="B99" s="67" t="s">
        <v>202</v>
      </c>
      <c r="C99" s="110">
        <v>1</v>
      </c>
      <c r="D99" s="391"/>
      <c r="E99" s="266"/>
      <c r="F99" s="249"/>
      <c r="G99" s="266"/>
      <c r="H99" s="294"/>
      <c r="I99" s="266"/>
      <c r="J99" s="266"/>
      <c r="K99" s="294"/>
      <c r="L99" s="266"/>
      <c r="M99" s="266"/>
      <c r="N99" s="8"/>
      <c r="O99" s="268">
        <f t="shared" si="6"/>
        <v>0</v>
      </c>
      <c r="P99" s="293">
        <f t="shared" si="7"/>
        <v>0</v>
      </c>
      <c r="Q99" s="142"/>
      <c r="R99"/>
      <c r="S99"/>
      <c r="U99"/>
      <c r="V99"/>
      <c r="W99"/>
      <c r="X99"/>
      <c r="Y99"/>
      <c r="Z99"/>
      <c r="AA99"/>
    </row>
    <row r="100" spans="1:27" ht="15.75">
      <c r="A100" s="132"/>
      <c r="B100" s="67" t="s">
        <v>203</v>
      </c>
      <c r="C100" s="111">
        <v>1.5</v>
      </c>
      <c r="D100" s="391"/>
      <c r="E100" s="297"/>
      <c r="F100" s="249"/>
      <c r="G100" s="297"/>
      <c r="H100" s="273"/>
      <c r="I100" s="297"/>
      <c r="J100" s="297"/>
      <c r="K100" s="273"/>
      <c r="L100" s="297"/>
      <c r="M100" s="297"/>
      <c r="N100" s="8"/>
      <c r="O100" s="268">
        <f t="shared" si="6"/>
        <v>0</v>
      </c>
      <c r="P100" s="293">
        <f t="shared" si="7"/>
        <v>0</v>
      </c>
      <c r="Q100" s="142"/>
      <c r="R100"/>
      <c r="S100"/>
      <c r="U100"/>
      <c r="V100"/>
      <c r="W100"/>
      <c r="X100"/>
      <c r="Y100"/>
      <c r="Z100"/>
      <c r="AA100"/>
    </row>
    <row r="101" spans="1:27" ht="15.75">
      <c r="A101" s="53"/>
      <c r="B101" s="258"/>
      <c r="C101" s="256"/>
      <c r="D101" s="60"/>
      <c r="E101" s="266"/>
      <c r="F101" s="249"/>
      <c r="G101" s="266"/>
      <c r="H101" s="273"/>
      <c r="I101" s="266"/>
      <c r="J101" s="266"/>
      <c r="K101" s="273"/>
      <c r="L101" s="266"/>
      <c r="M101" s="266"/>
      <c r="N101" s="8"/>
      <c r="O101" s="268">
        <f t="shared" si="6"/>
        <v>0</v>
      </c>
      <c r="P101" s="293">
        <f t="shared" si="7"/>
        <v>0</v>
      </c>
      <c r="Q101" s="142"/>
      <c r="R101"/>
      <c r="S101"/>
      <c r="U101"/>
      <c r="V101"/>
      <c r="W101"/>
      <c r="X101"/>
      <c r="Y101"/>
      <c r="Z101"/>
      <c r="AA101"/>
    </row>
    <row r="102" spans="1:27" ht="15.75" customHeight="1">
      <c r="A102" s="55"/>
      <c r="B102" s="43"/>
      <c r="C102" s="225"/>
      <c r="D102" s="43"/>
      <c r="E102" s="298"/>
      <c r="F102" s="249"/>
      <c r="G102" s="298"/>
      <c r="H102" s="43"/>
      <c r="I102" s="298"/>
      <c r="J102" s="298"/>
      <c r="K102" s="298"/>
      <c r="L102" s="298"/>
      <c r="M102" s="298"/>
      <c r="N102" s="298"/>
      <c r="O102" s="298"/>
      <c r="P102" s="298"/>
      <c r="Q102" s="145"/>
      <c r="R102"/>
      <c r="S102"/>
      <c r="U102"/>
      <c r="V102"/>
      <c r="W102"/>
      <c r="X102"/>
      <c r="Y102"/>
      <c r="Z102"/>
      <c r="AA102"/>
    </row>
    <row r="103" spans="1:27" ht="17.25" customHeight="1" hidden="1">
      <c r="A103" s="63"/>
      <c r="B103" s="44" t="s">
        <v>697</v>
      </c>
      <c r="C103" s="45"/>
      <c r="D103" s="45"/>
      <c r="E103" s="269">
        <f>SUM(E93:E101)</f>
        <v>0</v>
      </c>
      <c r="F103" s="249"/>
      <c r="G103" s="269">
        <f>SUM(G93:G101,I93:I101,L93:L101)</f>
        <v>0</v>
      </c>
      <c r="H103" s="6"/>
      <c r="I103" s="278"/>
      <c r="J103" s="273"/>
      <c r="K103" s="273"/>
      <c r="L103" s="278"/>
      <c r="M103" s="278"/>
      <c r="N103" s="273"/>
      <c r="O103" s="273"/>
      <c r="P103" s="273"/>
      <c r="Q103" s="142"/>
      <c r="R103"/>
      <c r="S103"/>
      <c r="U103"/>
      <c r="V103"/>
      <c r="W103"/>
      <c r="X103"/>
      <c r="Y103"/>
      <c r="Z103"/>
      <c r="AA103"/>
    </row>
    <row r="104" spans="1:27" ht="15" customHeight="1" hidden="1">
      <c r="A104" s="63"/>
      <c r="B104" s="44" t="s">
        <v>371</v>
      </c>
      <c r="C104" s="45"/>
      <c r="D104" s="45"/>
      <c r="E104" s="353" t="str">
        <f>IF(E103&gt;C89*1.025,"No",IF(E103&lt;C89*0.975,"No","Yes"))</f>
        <v>Yes</v>
      </c>
      <c r="F104" s="249"/>
      <c r="G104" s="353" t="str">
        <f>IF(G103&gt;C89*1.025,"No",IF(G103&lt;C89*0.975,"No","Yes"))</f>
        <v>Yes</v>
      </c>
      <c r="H104" s="6"/>
      <c r="I104" s="358"/>
      <c r="J104" s="273"/>
      <c r="K104" s="273"/>
      <c r="L104" s="358"/>
      <c r="M104" s="358"/>
      <c r="N104" s="273"/>
      <c r="O104" s="273"/>
      <c r="P104" s="273"/>
      <c r="Q104" s="142"/>
      <c r="R104"/>
      <c r="S104"/>
      <c r="U104"/>
      <c r="V104"/>
      <c r="W104"/>
      <c r="X104"/>
      <c r="Y104"/>
      <c r="Z104"/>
      <c r="AA104"/>
    </row>
    <row r="105" spans="1:27" ht="15" hidden="1">
      <c r="A105" s="63"/>
      <c r="B105" s="125"/>
      <c r="C105" s="45"/>
      <c r="D105" s="45"/>
      <c r="E105" s="278"/>
      <c r="F105" s="249"/>
      <c r="G105" s="45"/>
      <c r="H105" s="6"/>
      <c r="I105" s="273"/>
      <c r="J105" s="273"/>
      <c r="K105" s="273"/>
      <c r="L105" s="273"/>
      <c r="M105" s="273"/>
      <c r="N105" s="273"/>
      <c r="O105" s="273"/>
      <c r="P105" s="273"/>
      <c r="Q105" s="142"/>
      <c r="R105"/>
      <c r="S105"/>
      <c r="U105"/>
      <c r="V105"/>
      <c r="W105"/>
      <c r="X105"/>
      <c r="Y105"/>
      <c r="Z105"/>
      <c r="AA105"/>
    </row>
    <row r="106" spans="1:27" ht="15.75">
      <c r="A106" s="61"/>
      <c r="B106" s="46" t="s">
        <v>471</v>
      </c>
      <c r="C106" s="270">
        <f>SUM(O93:O101)</f>
        <v>0</v>
      </c>
      <c r="D106" s="279"/>
      <c r="E106" s="279"/>
      <c r="F106" s="279"/>
      <c r="G106" s="48"/>
      <c r="H106" s="43"/>
      <c r="I106" s="273"/>
      <c r="J106" s="273"/>
      <c r="K106" s="273"/>
      <c r="L106" s="273"/>
      <c r="M106" s="273"/>
      <c r="N106" s="273"/>
      <c r="O106" s="298"/>
      <c r="P106" s="273"/>
      <c r="Q106" s="142"/>
      <c r="R106"/>
      <c r="S106"/>
      <c r="U106"/>
      <c r="V106"/>
      <c r="W106"/>
      <c r="X106"/>
      <c r="Y106"/>
      <c r="Z106"/>
      <c r="AA106"/>
    </row>
    <row r="107" spans="1:27" ht="15.75">
      <c r="A107" s="61"/>
      <c r="B107" s="46" t="s">
        <v>472</v>
      </c>
      <c r="C107" s="270">
        <f>SUM(P93:P101)</f>
        <v>0</v>
      </c>
      <c r="D107" s="279"/>
      <c r="E107" s="279"/>
      <c r="F107" s="279"/>
      <c r="G107" s="48"/>
      <c r="H107" s="47"/>
      <c r="I107" s="273"/>
      <c r="J107" s="273"/>
      <c r="K107" s="273"/>
      <c r="L107" s="273"/>
      <c r="M107" s="273"/>
      <c r="N107" s="273"/>
      <c r="O107" s="279"/>
      <c r="P107" s="279"/>
      <c r="Q107" s="142"/>
      <c r="R107"/>
      <c r="S107"/>
      <c r="U107"/>
      <c r="V107"/>
      <c r="W107"/>
      <c r="X107"/>
      <c r="Y107"/>
      <c r="Z107"/>
      <c r="AA107"/>
    </row>
    <row r="108" spans="1:27" ht="15.75">
      <c r="A108" s="57"/>
      <c r="B108" s="128"/>
      <c r="C108" s="299"/>
      <c r="D108" s="299"/>
      <c r="E108" s="299"/>
      <c r="F108" s="299"/>
      <c r="G108" s="9"/>
      <c r="H108" s="9"/>
      <c r="I108" s="299"/>
      <c r="J108" s="299"/>
      <c r="K108" s="299"/>
      <c r="L108" s="299"/>
      <c r="M108" s="299"/>
      <c r="N108" s="299"/>
      <c r="O108" s="299"/>
      <c r="P108" s="299"/>
      <c r="Q108" s="147"/>
      <c r="R108"/>
      <c r="S108"/>
      <c r="U108"/>
      <c r="V108"/>
      <c r="W108"/>
      <c r="X108"/>
      <c r="Y108"/>
      <c r="Z108"/>
      <c r="AA108"/>
    </row>
    <row r="109" spans="1:27" ht="15.75">
      <c r="A109" s="134" t="s">
        <v>366</v>
      </c>
      <c r="B109" s="135"/>
      <c r="C109" s="284"/>
      <c r="D109" s="273"/>
      <c r="E109" s="284"/>
      <c r="F109" s="284"/>
      <c r="G109" s="4"/>
      <c r="H109" s="4"/>
      <c r="I109" s="284"/>
      <c r="J109" s="284"/>
      <c r="K109" s="284"/>
      <c r="L109" s="284"/>
      <c r="M109" s="284"/>
      <c r="N109" s="284"/>
      <c r="O109" s="284"/>
      <c r="P109" s="284"/>
      <c r="Q109" s="149"/>
      <c r="R109"/>
      <c r="S109"/>
      <c r="U109"/>
      <c r="V109"/>
      <c r="W109"/>
      <c r="X109"/>
      <c r="Y109"/>
      <c r="Z109"/>
      <c r="AA109"/>
    </row>
    <row r="110" spans="1:27" ht="15.75">
      <c r="A110" s="62"/>
      <c r="B110" s="126"/>
      <c r="C110" s="273"/>
      <c r="D110" s="273"/>
      <c r="E110" s="273"/>
      <c r="F110" s="273"/>
      <c r="G110" s="6"/>
      <c r="H110" s="6"/>
      <c r="I110" s="273"/>
      <c r="J110" s="273"/>
      <c r="K110" s="273"/>
      <c r="L110" s="273"/>
      <c r="M110" s="273"/>
      <c r="N110" s="273"/>
      <c r="O110" s="273"/>
      <c r="P110" s="273"/>
      <c r="Q110" s="142"/>
      <c r="R110"/>
      <c r="S110"/>
      <c r="U110"/>
      <c r="V110"/>
      <c r="W110"/>
      <c r="X110"/>
      <c r="Y110"/>
      <c r="Z110"/>
      <c r="AA110"/>
    </row>
    <row r="111" spans="1:27" ht="15" hidden="1">
      <c r="A111" s="53"/>
      <c r="B111" s="26" t="s">
        <v>370</v>
      </c>
      <c r="C111" s="119">
        <f>Data!$F$114</f>
        <v>0</v>
      </c>
      <c r="D111" s="249"/>
      <c r="E111" s="249"/>
      <c r="F111" s="249"/>
      <c r="G111" s="19"/>
      <c r="H111" s="19"/>
      <c r="I111" s="273"/>
      <c r="J111" s="273"/>
      <c r="K111" s="273"/>
      <c r="L111" s="273"/>
      <c r="M111" s="273"/>
      <c r="N111" s="273"/>
      <c r="O111" s="249"/>
      <c r="P111" s="273"/>
      <c r="Q111" s="142"/>
      <c r="R111"/>
      <c r="S111"/>
      <c r="U111"/>
      <c r="V111"/>
      <c r="W111"/>
      <c r="X111"/>
      <c r="Y111"/>
      <c r="Z111"/>
      <c r="AA111"/>
    </row>
    <row r="112" spans="1:27" ht="15" hidden="1">
      <c r="A112" s="53"/>
      <c r="B112" s="26" t="s">
        <v>476</v>
      </c>
      <c r="C112" s="118"/>
      <c r="D112" s="249"/>
      <c r="E112" s="249"/>
      <c r="F112" s="249"/>
      <c r="G112" s="19"/>
      <c r="H112" s="19"/>
      <c r="I112" s="273"/>
      <c r="J112" s="273"/>
      <c r="K112" s="273"/>
      <c r="L112" s="273"/>
      <c r="M112" s="273"/>
      <c r="N112" s="273"/>
      <c r="O112" s="249"/>
      <c r="P112" s="273"/>
      <c r="Q112" s="142"/>
      <c r="R112"/>
      <c r="S112"/>
      <c r="U112"/>
      <c r="V112"/>
      <c r="W112"/>
      <c r="X112"/>
      <c r="Y112"/>
      <c r="Z112"/>
      <c r="AA112"/>
    </row>
    <row r="113" spans="1:27" ht="15" hidden="1">
      <c r="A113" s="53"/>
      <c r="B113" s="33"/>
      <c r="C113" s="249"/>
      <c r="D113" s="249"/>
      <c r="E113" s="249"/>
      <c r="F113" s="249"/>
      <c r="G113" s="19"/>
      <c r="H113" s="6"/>
      <c r="I113" s="788"/>
      <c r="J113" s="788"/>
      <c r="K113" s="273"/>
      <c r="L113" s="288"/>
      <c r="M113" s="273"/>
      <c r="N113" s="273"/>
      <c r="O113" s="273"/>
      <c r="P113" s="273"/>
      <c r="Q113" s="142"/>
      <c r="R113"/>
      <c r="S113"/>
      <c r="U113"/>
      <c r="V113"/>
      <c r="W113"/>
      <c r="X113"/>
      <c r="Y113"/>
      <c r="Z113"/>
      <c r="AA113"/>
    </row>
    <row r="114" spans="1:27" ht="38.25">
      <c r="A114" s="784"/>
      <c r="B114" s="785" t="s">
        <v>204</v>
      </c>
      <c r="C114" s="68" t="s">
        <v>693</v>
      </c>
      <c r="D114" s="251"/>
      <c r="E114" s="776" t="s">
        <v>385</v>
      </c>
      <c r="F114" s="249"/>
      <c r="G114" s="275" t="s">
        <v>579</v>
      </c>
      <c r="H114" s="276"/>
      <c r="J114" s="707" t="s">
        <v>373</v>
      </c>
      <c r="K114" s="276"/>
      <c r="M114" s="707" t="s">
        <v>638</v>
      </c>
      <c r="N114" s="8"/>
      <c r="O114" s="275" t="s">
        <v>378</v>
      </c>
      <c r="P114" s="275" t="s">
        <v>379</v>
      </c>
      <c r="Q114" s="142"/>
      <c r="R114"/>
      <c r="S114"/>
      <c r="U114"/>
      <c r="V114"/>
      <c r="W114"/>
      <c r="X114"/>
      <c r="Y114"/>
      <c r="Z114"/>
      <c r="AA114"/>
    </row>
    <row r="115" spans="1:27" ht="15.75">
      <c r="A115" s="784"/>
      <c r="B115" s="785"/>
      <c r="C115" s="52"/>
      <c r="D115" s="251"/>
      <c r="E115" s="777"/>
      <c r="F115" s="249"/>
      <c r="G115" s="349"/>
      <c r="H115" s="290"/>
      <c r="I115" s="289" t="s">
        <v>374</v>
      </c>
      <c r="J115" s="289" t="s">
        <v>375</v>
      </c>
      <c r="K115" s="290"/>
      <c r="L115" s="289" t="s">
        <v>376</v>
      </c>
      <c r="M115" s="289" t="s">
        <v>377</v>
      </c>
      <c r="N115" s="8"/>
      <c r="O115" s="352"/>
      <c r="P115" s="352"/>
      <c r="Q115" s="142"/>
      <c r="R115"/>
      <c r="S115"/>
      <c r="U115"/>
      <c r="V115"/>
      <c r="W115"/>
      <c r="X115"/>
      <c r="Y115"/>
      <c r="Z115"/>
      <c r="AA115"/>
    </row>
    <row r="116" spans="1:27" ht="15.75">
      <c r="A116" s="131"/>
      <c r="B116" s="108" t="s">
        <v>450</v>
      </c>
      <c r="C116" s="109">
        <v>0</v>
      </c>
      <c r="D116" s="390"/>
      <c r="E116" s="625"/>
      <c r="F116" s="342"/>
      <c r="G116" s="625"/>
      <c r="H116" s="627"/>
      <c r="I116" s="266"/>
      <c r="J116" s="266"/>
      <c r="K116" s="290"/>
      <c r="L116" s="266"/>
      <c r="M116" s="266"/>
      <c r="N116" s="8"/>
      <c r="O116" s="268">
        <f aca="true" t="shared" si="8" ref="O116:O124">(G116+I116+L116)*C116</f>
        <v>0</v>
      </c>
      <c r="P116" s="293">
        <f aca="true" t="shared" si="9" ref="P116:P124">(G116+J116+M116)*C116</f>
        <v>0</v>
      </c>
      <c r="Q116" s="142"/>
      <c r="R116"/>
      <c r="S116"/>
      <c r="U116"/>
      <c r="V116"/>
      <c r="W116"/>
      <c r="X116"/>
      <c r="Y116"/>
      <c r="Z116"/>
      <c r="AA116"/>
    </row>
    <row r="117" spans="1:27" ht="15.75">
      <c r="A117" s="131"/>
      <c r="B117" s="108" t="s">
        <v>451</v>
      </c>
      <c r="C117" s="109">
        <v>0.1</v>
      </c>
      <c r="D117" s="390"/>
      <c r="E117" s="625"/>
      <c r="F117" s="342"/>
      <c r="G117" s="625"/>
      <c r="H117" s="627"/>
      <c r="I117" s="266"/>
      <c r="J117" s="266"/>
      <c r="K117" s="290"/>
      <c r="L117" s="266"/>
      <c r="M117" s="266"/>
      <c r="N117" s="8"/>
      <c r="O117" s="268">
        <f t="shared" si="8"/>
        <v>0</v>
      </c>
      <c r="P117" s="293">
        <f t="shared" si="9"/>
        <v>0</v>
      </c>
      <c r="Q117" s="142"/>
      <c r="R117"/>
      <c r="S117"/>
      <c r="U117"/>
      <c r="V117"/>
      <c r="W117"/>
      <c r="X117"/>
      <c r="Y117"/>
      <c r="Z117"/>
      <c r="AA117"/>
    </row>
    <row r="118" spans="1:27" ht="15.75">
      <c r="A118" s="132"/>
      <c r="B118" s="51" t="s">
        <v>200</v>
      </c>
      <c r="C118" s="110">
        <v>0.2</v>
      </c>
      <c r="D118" s="391"/>
      <c r="E118" s="321"/>
      <c r="F118" s="342"/>
      <c r="G118" s="321"/>
      <c r="H118" s="628"/>
      <c r="I118" s="266"/>
      <c r="J118" s="266"/>
      <c r="K118" s="294"/>
      <c r="L118" s="266"/>
      <c r="M118" s="266"/>
      <c r="N118" s="8"/>
      <c r="O118" s="268">
        <f t="shared" si="8"/>
        <v>0</v>
      </c>
      <c r="P118" s="293">
        <f t="shared" si="9"/>
        <v>0</v>
      </c>
      <c r="Q118" s="142"/>
      <c r="R118"/>
      <c r="S118"/>
      <c r="U118"/>
      <c r="V118"/>
      <c r="W118"/>
      <c r="X118"/>
      <c r="Y118"/>
      <c r="Z118"/>
      <c r="AA118"/>
    </row>
    <row r="119" spans="1:27" ht="15.75">
      <c r="A119" s="132"/>
      <c r="B119" s="51" t="s">
        <v>201</v>
      </c>
      <c r="C119" s="110">
        <v>0.5</v>
      </c>
      <c r="D119" s="391"/>
      <c r="E119" s="321"/>
      <c r="F119" s="342"/>
      <c r="G119" s="321"/>
      <c r="H119" s="628"/>
      <c r="I119" s="266"/>
      <c r="J119" s="266"/>
      <c r="K119" s="294"/>
      <c r="L119" s="266"/>
      <c r="M119" s="266"/>
      <c r="N119" s="8"/>
      <c r="O119" s="268">
        <f t="shared" si="8"/>
        <v>0</v>
      </c>
      <c r="P119" s="293">
        <f t="shared" si="9"/>
        <v>0</v>
      </c>
      <c r="Q119" s="142"/>
      <c r="R119"/>
      <c r="S119"/>
      <c r="U119"/>
      <c r="V119"/>
      <c r="W119"/>
      <c r="X119"/>
      <c r="Y119"/>
      <c r="Z119"/>
      <c r="AA119"/>
    </row>
    <row r="120" spans="1:27" ht="15.75">
      <c r="A120" s="132"/>
      <c r="B120" s="51" t="s">
        <v>707</v>
      </c>
      <c r="C120" s="110">
        <v>1</v>
      </c>
      <c r="D120" s="391"/>
      <c r="E120" s="321"/>
      <c r="F120" s="342"/>
      <c r="G120" s="321"/>
      <c r="H120" s="628"/>
      <c r="I120" s="266"/>
      <c r="J120" s="266"/>
      <c r="K120" s="294"/>
      <c r="L120" s="266"/>
      <c r="M120" s="266"/>
      <c r="N120" s="8"/>
      <c r="O120" s="268">
        <f t="shared" si="8"/>
        <v>0</v>
      </c>
      <c r="P120" s="293">
        <f t="shared" si="9"/>
        <v>0</v>
      </c>
      <c r="Q120" s="142"/>
      <c r="R120"/>
      <c r="S120"/>
      <c r="U120"/>
      <c r="V120"/>
      <c r="W120"/>
      <c r="X120"/>
      <c r="Y120"/>
      <c r="Z120"/>
      <c r="AA120"/>
    </row>
    <row r="121" spans="1:27" ht="15.75">
      <c r="A121" s="132"/>
      <c r="B121" s="51" t="s">
        <v>340</v>
      </c>
      <c r="C121" s="110">
        <v>1.5</v>
      </c>
      <c r="D121" s="391"/>
      <c r="E121" s="321"/>
      <c r="F121" s="342"/>
      <c r="G121" s="321"/>
      <c r="H121" s="628"/>
      <c r="I121" s="266"/>
      <c r="J121" s="266"/>
      <c r="K121" s="294"/>
      <c r="L121" s="266"/>
      <c r="M121" s="266"/>
      <c r="N121" s="8"/>
      <c r="O121" s="268">
        <f t="shared" si="8"/>
        <v>0</v>
      </c>
      <c r="P121" s="293">
        <f t="shared" si="9"/>
        <v>0</v>
      </c>
      <c r="Q121" s="145"/>
      <c r="R121"/>
      <c r="S121"/>
      <c r="U121"/>
      <c r="V121"/>
      <c r="W121"/>
      <c r="X121"/>
      <c r="Y121"/>
      <c r="Z121"/>
      <c r="AA121"/>
    </row>
    <row r="122" spans="1:27" ht="15.75">
      <c r="A122" s="132"/>
      <c r="B122" s="66" t="s">
        <v>202</v>
      </c>
      <c r="C122" s="110">
        <v>1</v>
      </c>
      <c r="D122" s="391"/>
      <c r="E122" s="321"/>
      <c r="F122" s="342"/>
      <c r="G122" s="321"/>
      <c r="H122" s="628"/>
      <c r="I122" s="266"/>
      <c r="J122" s="266"/>
      <c r="K122" s="294"/>
      <c r="L122" s="266"/>
      <c r="M122" s="266"/>
      <c r="N122" s="8"/>
      <c r="O122" s="268">
        <f t="shared" si="8"/>
        <v>0</v>
      </c>
      <c r="P122" s="293">
        <f t="shared" si="9"/>
        <v>0</v>
      </c>
      <c r="Q122" s="142"/>
      <c r="R122"/>
      <c r="S122"/>
      <c r="U122"/>
      <c r="V122"/>
      <c r="W122"/>
      <c r="X122"/>
      <c r="Y122"/>
      <c r="Z122"/>
      <c r="AA122"/>
    </row>
    <row r="123" spans="1:27" ht="15.75">
      <c r="A123" s="132"/>
      <c r="B123" s="67" t="s">
        <v>203</v>
      </c>
      <c r="C123" s="111">
        <v>1.5</v>
      </c>
      <c r="D123" s="391"/>
      <c r="E123" s="629"/>
      <c r="F123" s="342"/>
      <c r="G123" s="629"/>
      <c r="H123" s="301"/>
      <c r="I123" s="266"/>
      <c r="J123" s="266"/>
      <c r="K123" s="273"/>
      <c r="L123" s="266"/>
      <c r="M123" s="266"/>
      <c r="N123" s="8"/>
      <c r="O123" s="268">
        <f t="shared" si="8"/>
        <v>0</v>
      </c>
      <c r="P123" s="293">
        <f t="shared" si="9"/>
        <v>0</v>
      </c>
      <c r="Q123" s="142"/>
      <c r="R123"/>
      <c r="S123"/>
      <c r="U123"/>
      <c r="V123"/>
      <c r="W123"/>
      <c r="X123"/>
      <c r="Y123"/>
      <c r="Z123"/>
      <c r="AA123"/>
    </row>
    <row r="124" spans="1:27" ht="15.75">
      <c r="A124" s="53"/>
      <c r="B124" s="258"/>
      <c r="C124" s="256"/>
      <c r="D124" s="60"/>
      <c r="E124" s="321"/>
      <c r="F124" s="342"/>
      <c r="G124" s="321"/>
      <c r="H124" s="301"/>
      <c r="I124" s="266"/>
      <c r="J124" s="266"/>
      <c r="K124" s="273"/>
      <c r="L124" s="266"/>
      <c r="M124" s="266"/>
      <c r="N124" s="8"/>
      <c r="O124" s="268">
        <f t="shared" si="8"/>
        <v>0</v>
      </c>
      <c r="P124" s="293">
        <f t="shared" si="9"/>
        <v>0</v>
      </c>
      <c r="Q124" s="142"/>
      <c r="R124"/>
      <c r="S124"/>
      <c r="U124"/>
      <c r="V124"/>
      <c r="W124"/>
      <c r="X124"/>
      <c r="Y124"/>
      <c r="Z124"/>
      <c r="AA124"/>
    </row>
    <row r="125" spans="1:27" ht="15.75">
      <c r="A125" s="55"/>
      <c r="B125" s="43"/>
      <c r="C125" s="298"/>
      <c r="D125" s="298"/>
      <c r="E125" s="298"/>
      <c r="F125" s="249"/>
      <c r="G125" s="43"/>
      <c r="H125" s="43"/>
      <c r="I125" s="298"/>
      <c r="J125" s="298"/>
      <c r="K125" s="298"/>
      <c r="L125" s="298"/>
      <c r="M125" s="273"/>
      <c r="N125" s="273"/>
      <c r="O125" s="298"/>
      <c r="P125" s="298"/>
      <c r="Q125" s="142"/>
      <c r="R125"/>
      <c r="S125"/>
      <c r="U125"/>
      <c r="V125"/>
      <c r="W125"/>
      <c r="X125"/>
      <c r="Y125"/>
      <c r="Z125"/>
      <c r="AA125"/>
    </row>
    <row r="126" spans="1:27" ht="15" hidden="1">
      <c r="A126" s="63"/>
      <c r="B126" s="44" t="s">
        <v>697</v>
      </c>
      <c r="C126" s="45"/>
      <c r="D126" s="45"/>
      <c r="E126" s="269">
        <f>SUM(E116:E124)</f>
        <v>0</v>
      </c>
      <c r="F126" s="249"/>
      <c r="G126" s="269">
        <f>SUM(G116:G124,I116:I124,L116:L124)</f>
        <v>0</v>
      </c>
      <c r="H126" s="6"/>
      <c r="I126" s="273"/>
      <c r="J126" s="273"/>
      <c r="K126" s="273"/>
      <c r="L126" s="273"/>
      <c r="M126" s="273"/>
      <c r="N126" s="273"/>
      <c r="O126" s="273"/>
      <c r="P126" s="273"/>
      <c r="Q126" s="142"/>
      <c r="R126"/>
      <c r="S126"/>
      <c r="U126"/>
      <c r="V126"/>
      <c r="W126"/>
      <c r="X126"/>
      <c r="Y126"/>
      <c r="Z126"/>
      <c r="AA126"/>
    </row>
    <row r="127" spans="1:27" ht="17.25" customHeight="1" hidden="1">
      <c r="A127" s="63"/>
      <c r="B127" s="44" t="s">
        <v>371</v>
      </c>
      <c r="C127" s="45"/>
      <c r="D127" s="45"/>
      <c r="E127" s="353" t="str">
        <f>IF(E126&gt;C112*1.025,"No",IF(E126&lt;C112*0.975,"No","Yes"))</f>
        <v>Yes</v>
      </c>
      <c r="F127" s="249"/>
      <c r="G127" s="353" t="str">
        <f>IF(G126&gt;C112*1.025,"No",IF(G126&lt;C112*0.975,"No","Yes"))</f>
        <v>Yes</v>
      </c>
      <c r="H127" s="6"/>
      <c r="I127" s="273"/>
      <c r="J127" s="273"/>
      <c r="K127" s="273"/>
      <c r="L127" s="273"/>
      <c r="M127" s="273"/>
      <c r="N127" s="273"/>
      <c r="O127" s="273"/>
      <c r="P127" s="273"/>
      <c r="Q127" s="142"/>
      <c r="R127"/>
      <c r="S127"/>
      <c r="U127"/>
      <c r="V127"/>
      <c r="W127"/>
      <c r="X127"/>
      <c r="Y127"/>
      <c r="Z127"/>
      <c r="AA127"/>
    </row>
    <row r="128" spans="1:27" ht="15" hidden="1">
      <c r="A128" s="63"/>
      <c r="B128" s="125"/>
      <c r="C128" s="45"/>
      <c r="D128" s="45"/>
      <c r="E128" s="278"/>
      <c r="F128" s="249"/>
      <c r="G128" s="45"/>
      <c r="H128" s="6"/>
      <c r="I128" s="273"/>
      <c r="J128" s="273"/>
      <c r="K128" s="273"/>
      <c r="L128" s="273"/>
      <c r="M128" s="273"/>
      <c r="N128" s="273"/>
      <c r="O128" s="273"/>
      <c r="P128" s="273"/>
      <c r="Q128" s="142"/>
      <c r="R128"/>
      <c r="S128"/>
      <c r="U128"/>
      <c r="V128"/>
      <c r="W128"/>
      <c r="X128"/>
      <c r="Y128"/>
      <c r="Z128"/>
      <c r="AA128"/>
    </row>
    <row r="129" spans="1:27" ht="15.75">
      <c r="A129" s="61"/>
      <c r="B129" s="46" t="s">
        <v>469</v>
      </c>
      <c r="C129" s="270">
        <f>SUM(O116:O124)</f>
        <v>0</v>
      </c>
      <c r="D129" s="279"/>
      <c r="E129" s="279"/>
      <c r="F129" s="249"/>
      <c r="G129" s="48"/>
      <c r="H129" s="43"/>
      <c r="I129" s="273"/>
      <c r="J129" s="273"/>
      <c r="K129" s="273"/>
      <c r="L129" s="273"/>
      <c r="M129" s="273"/>
      <c r="N129" s="273"/>
      <c r="O129" s="298"/>
      <c r="P129" s="273"/>
      <c r="Q129" s="142"/>
      <c r="R129"/>
      <c r="S129"/>
      <c r="U129"/>
      <c r="V129"/>
      <c r="W129"/>
      <c r="X129"/>
      <c r="Y129"/>
      <c r="Z129"/>
      <c r="AA129"/>
    </row>
    <row r="130" spans="1:27" ht="15.75">
      <c r="A130" s="61"/>
      <c r="B130" s="46" t="s">
        <v>470</v>
      </c>
      <c r="C130" s="270">
        <f>SUM(P116:P124)</f>
        <v>0</v>
      </c>
      <c r="D130" s="279"/>
      <c r="E130" s="279"/>
      <c r="F130" s="279"/>
      <c r="G130" s="48"/>
      <c r="H130" s="47"/>
      <c r="I130" s="273"/>
      <c r="J130" s="273"/>
      <c r="K130" s="273"/>
      <c r="L130" s="273"/>
      <c r="M130" s="273"/>
      <c r="N130" s="273"/>
      <c r="O130" s="279"/>
      <c r="P130" s="279"/>
      <c r="Q130" s="142"/>
      <c r="R130"/>
      <c r="S130"/>
      <c r="U130"/>
      <c r="V130"/>
      <c r="W130"/>
      <c r="X130"/>
      <c r="Y130"/>
      <c r="Z130"/>
      <c r="AA130"/>
    </row>
    <row r="131" spans="1:27" ht="15.75">
      <c r="A131" s="57"/>
      <c r="B131" s="128"/>
      <c r="C131" s="299"/>
      <c r="D131" s="299"/>
      <c r="E131" s="299"/>
      <c r="F131" s="299"/>
      <c r="G131" s="9"/>
      <c r="H131" s="9"/>
      <c r="I131" s="299"/>
      <c r="J131" s="299"/>
      <c r="K131" s="299"/>
      <c r="L131" s="299"/>
      <c r="M131" s="299"/>
      <c r="N131" s="299"/>
      <c r="O131" s="299"/>
      <c r="P131" s="299"/>
      <c r="Q131" s="147"/>
      <c r="R131"/>
      <c r="S131"/>
      <c r="U131"/>
      <c r="V131"/>
      <c r="W131"/>
      <c r="X131"/>
      <c r="Y131"/>
      <c r="Z131"/>
      <c r="AA131"/>
    </row>
    <row r="132" spans="1:27" ht="15.75">
      <c r="A132" s="134" t="s">
        <v>483</v>
      </c>
      <c r="B132" s="135"/>
      <c r="C132" s="4"/>
      <c r="D132" s="6"/>
      <c r="E132" s="4"/>
      <c r="F132" s="4"/>
      <c r="G132" s="4"/>
      <c r="H132" s="4"/>
      <c r="I132" s="389"/>
      <c r="J132" s="374"/>
      <c r="K132" s="374"/>
      <c r="L132" s="374"/>
      <c r="M132" s="374"/>
      <c r="N132" s="374"/>
      <c r="O132" s="374"/>
      <c r="P132" s="374"/>
      <c r="Q132" s="149"/>
      <c r="R132"/>
      <c r="S132"/>
      <c r="U132"/>
      <c r="V132"/>
      <c r="W132"/>
      <c r="X132"/>
      <c r="Y132"/>
      <c r="Z132"/>
      <c r="AA132"/>
    </row>
    <row r="133" spans="1:27" ht="15.75">
      <c r="A133" s="53"/>
      <c r="B133" s="126"/>
      <c r="C133" s="6"/>
      <c r="D133" s="6"/>
      <c r="E133" s="6"/>
      <c r="F133" s="6"/>
      <c r="G133" s="6"/>
      <c r="H133" s="6"/>
      <c r="I133" s="359"/>
      <c r="J133" s="141"/>
      <c r="K133" s="141"/>
      <c r="L133" s="141"/>
      <c r="M133" s="141"/>
      <c r="N133" s="141"/>
      <c r="O133" s="141"/>
      <c r="P133" s="141"/>
      <c r="Q133" s="142"/>
      <c r="R133"/>
      <c r="S133"/>
      <c r="U133"/>
      <c r="V133"/>
      <c r="W133"/>
      <c r="X133"/>
      <c r="Y133"/>
      <c r="Z133"/>
      <c r="AA133"/>
    </row>
    <row r="134" spans="1:27" ht="15" hidden="1">
      <c r="A134" s="53"/>
      <c r="B134" s="188" t="s">
        <v>786</v>
      </c>
      <c r="C134" s="20">
        <f>Data!$F$175</f>
        <v>0</v>
      </c>
      <c r="D134" s="19"/>
      <c r="E134" s="19"/>
      <c r="F134" s="19"/>
      <c r="G134" s="29"/>
      <c r="H134" s="6"/>
      <c r="I134" s="273"/>
      <c r="J134" s="273"/>
      <c r="K134" s="273"/>
      <c r="L134" s="273"/>
      <c r="M134" s="141"/>
      <c r="N134" s="141"/>
      <c r="O134" s="141"/>
      <c r="P134" s="141"/>
      <c r="Q134" s="142"/>
      <c r="R134"/>
      <c r="S134"/>
      <c r="U134"/>
      <c r="V134"/>
      <c r="W134"/>
      <c r="X134"/>
      <c r="Y134"/>
      <c r="Z134"/>
      <c r="AA134"/>
    </row>
    <row r="135" spans="1:27" ht="15" hidden="1">
      <c r="A135" s="53"/>
      <c r="B135" s="227" t="s">
        <v>380</v>
      </c>
      <c r="C135" s="20">
        <f>Data!$F$183</f>
        <v>0</v>
      </c>
      <c r="D135" s="19"/>
      <c r="E135" s="19"/>
      <c r="F135" s="19"/>
      <c r="G135" s="8"/>
      <c r="H135" s="8"/>
      <c r="I135" s="8"/>
      <c r="J135" s="141"/>
      <c r="K135" s="141"/>
      <c r="L135" s="141"/>
      <c r="M135" s="141"/>
      <c r="N135" s="141"/>
      <c r="O135" s="141"/>
      <c r="P135" s="141"/>
      <c r="Q135" s="142"/>
      <c r="R135"/>
      <c r="S135"/>
      <c r="U135"/>
      <c r="V135"/>
      <c r="W135"/>
      <c r="X135"/>
      <c r="Y135"/>
      <c r="Z135"/>
      <c r="AA135"/>
    </row>
    <row r="136" spans="1:27" ht="15" hidden="1">
      <c r="A136" s="784"/>
      <c r="B136" s="33"/>
      <c r="C136" s="375"/>
      <c r="D136" s="375"/>
      <c r="E136" s="375"/>
      <c r="F136" s="19"/>
      <c r="G136" s="8"/>
      <c r="H136" s="6"/>
      <c r="I136" s="789"/>
      <c r="J136" s="789"/>
      <c r="K136" s="376"/>
      <c r="L136" s="786"/>
      <c r="M136" s="786"/>
      <c r="N136" s="141"/>
      <c r="O136" s="141"/>
      <c r="P136" s="141"/>
      <c r="Q136" s="142"/>
      <c r="R136"/>
      <c r="S136"/>
      <c r="U136"/>
      <c r="V136"/>
      <c r="W136"/>
      <c r="X136"/>
      <c r="Y136"/>
      <c r="Z136"/>
      <c r="AA136"/>
    </row>
    <row r="137" spans="1:27" ht="15.75" customHeight="1">
      <c r="A137" s="784"/>
      <c r="B137" s="785" t="s">
        <v>204</v>
      </c>
      <c r="C137" s="68" t="s">
        <v>693</v>
      </c>
      <c r="D137" s="375"/>
      <c r="E137" s="375"/>
      <c r="F137" s="19"/>
      <c r="G137" s="8"/>
      <c r="H137" s="6"/>
      <c r="I137" s="773" t="s">
        <v>785</v>
      </c>
      <c r="J137" s="384" t="s">
        <v>386</v>
      </c>
      <c r="K137" s="360"/>
      <c r="L137" s="273"/>
      <c r="M137" s="385" t="s">
        <v>384</v>
      </c>
      <c r="N137" s="361"/>
      <c r="O137" s="773" t="s">
        <v>387</v>
      </c>
      <c r="P137" s="773" t="s">
        <v>388</v>
      </c>
      <c r="Q137" s="142"/>
      <c r="R137"/>
      <c r="S137"/>
      <c r="U137"/>
      <c r="V137"/>
      <c r="W137"/>
      <c r="X137"/>
      <c r="Y137"/>
      <c r="Z137"/>
      <c r="AA137"/>
    </row>
    <row r="138" spans="1:27" ht="15.75">
      <c r="A138" s="131"/>
      <c r="B138" s="785"/>
      <c r="C138" s="52"/>
      <c r="D138" s="375"/>
      <c r="E138" s="375"/>
      <c r="F138" s="19"/>
      <c r="G138" s="8"/>
      <c r="H138" s="6"/>
      <c r="I138" s="774"/>
      <c r="J138" s="363" t="s">
        <v>582</v>
      </c>
      <c r="K138" s="362"/>
      <c r="L138" s="273"/>
      <c r="M138" s="363" t="s">
        <v>582</v>
      </c>
      <c r="N138" s="364"/>
      <c r="O138" s="774"/>
      <c r="P138" s="774"/>
      <c r="Q138" s="142"/>
      <c r="R138"/>
      <c r="S138"/>
      <c r="U138"/>
      <c r="V138"/>
      <c r="W138"/>
      <c r="X138"/>
      <c r="Y138"/>
      <c r="Z138"/>
      <c r="AA138"/>
    </row>
    <row r="139" spans="1:27" ht="15.75">
      <c r="A139" s="131"/>
      <c r="B139" s="108" t="s">
        <v>450</v>
      </c>
      <c r="C139" s="109">
        <v>0</v>
      </c>
      <c r="D139" s="375"/>
      <c r="E139" s="375"/>
      <c r="F139" s="19"/>
      <c r="G139" s="8"/>
      <c r="H139" s="6"/>
      <c r="I139" s="266"/>
      <c r="J139" s="266"/>
      <c r="K139" s="630"/>
      <c r="L139" s="273"/>
      <c r="M139" s="266"/>
      <c r="N139" s="386"/>
      <c r="O139" s="268">
        <f aca="true" t="shared" si="10" ref="O139:O147">J139*C139</f>
        <v>0</v>
      </c>
      <c r="P139" s="293">
        <f aca="true" t="shared" si="11" ref="P139:P147">M139*C139</f>
        <v>0</v>
      </c>
      <c r="Q139" s="142"/>
      <c r="R139"/>
      <c r="S139"/>
      <c r="U139"/>
      <c r="V139"/>
      <c r="W139"/>
      <c r="X139"/>
      <c r="Y139"/>
      <c r="Z139"/>
      <c r="AA139"/>
    </row>
    <row r="140" spans="1:27" ht="15.75">
      <c r="A140" s="132"/>
      <c r="B140" s="108" t="s">
        <v>451</v>
      </c>
      <c r="C140" s="109">
        <v>0.1</v>
      </c>
      <c r="D140" s="375"/>
      <c r="E140" s="375"/>
      <c r="F140" s="19"/>
      <c r="G140" s="8"/>
      <c r="H140" s="6"/>
      <c r="I140" s="266"/>
      <c r="J140" s="266"/>
      <c r="K140" s="630"/>
      <c r="L140" s="273"/>
      <c r="M140" s="266"/>
      <c r="N140" s="386"/>
      <c r="O140" s="268">
        <f t="shared" si="10"/>
        <v>0</v>
      </c>
      <c r="P140" s="293">
        <f t="shared" si="11"/>
        <v>0</v>
      </c>
      <c r="Q140" s="142"/>
      <c r="R140"/>
      <c r="S140"/>
      <c r="U140"/>
      <c r="V140"/>
      <c r="W140"/>
      <c r="X140"/>
      <c r="Y140"/>
      <c r="Z140"/>
      <c r="AA140"/>
    </row>
    <row r="141" spans="1:27" ht="15.75">
      <c r="A141" s="132"/>
      <c r="B141" s="51" t="s">
        <v>200</v>
      </c>
      <c r="C141" s="110">
        <v>0.2</v>
      </c>
      <c r="D141" s="375"/>
      <c r="E141" s="375"/>
      <c r="F141" s="19"/>
      <c r="G141" s="8"/>
      <c r="H141" s="6"/>
      <c r="I141" s="266"/>
      <c r="J141" s="266"/>
      <c r="K141" s="631"/>
      <c r="L141" s="273"/>
      <c r="M141" s="266"/>
      <c r="N141" s="141"/>
      <c r="O141" s="268">
        <f t="shared" si="10"/>
        <v>0</v>
      </c>
      <c r="P141" s="293">
        <f t="shared" si="11"/>
        <v>0</v>
      </c>
      <c r="Q141" s="142"/>
      <c r="R141"/>
      <c r="S141"/>
      <c r="U141"/>
      <c r="V141"/>
      <c r="W141"/>
      <c r="X141"/>
      <c r="Y141"/>
      <c r="Z141"/>
      <c r="AA141"/>
    </row>
    <row r="142" spans="1:27" ht="15.75">
      <c r="A142" s="132"/>
      <c r="B142" s="51" t="s">
        <v>201</v>
      </c>
      <c r="C142" s="110">
        <v>0.5</v>
      </c>
      <c r="D142" s="375"/>
      <c r="E142" s="375"/>
      <c r="F142" s="19"/>
      <c r="G142" s="8"/>
      <c r="H142" s="6"/>
      <c r="I142" s="266"/>
      <c r="J142" s="266"/>
      <c r="K142" s="631"/>
      <c r="L142" s="273"/>
      <c r="M142" s="266"/>
      <c r="N142" s="141"/>
      <c r="O142" s="268">
        <f t="shared" si="10"/>
        <v>0</v>
      </c>
      <c r="P142" s="293">
        <f t="shared" si="11"/>
        <v>0</v>
      </c>
      <c r="Q142" s="142"/>
      <c r="R142"/>
      <c r="S142"/>
      <c r="U142"/>
      <c r="V142"/>
      <c r="W142"/>
      <c r="X142"/>
      <c r="Y142"/>
      <c r="Z142"/>
      <c r="AA142"/>
    </row>
    <row r="143" spans="1:27" ht="15.75">
      <c r="A143" s="132"/>
      <c r="B143" s="51" t="s">
        <v>707</v>
      </c>
      <c r="C143" s="110">
        <v>1</v>
      </c>
      <c r="D143" s="375"/>
      <c r="E143" s="375"/>
      <c r="F143" s="19"/>
      <c r="G143" s="8"/>
      <c r="H143" s="6"/>
      <c r="I143" s="266"/>
      <c r="J143" s="266"/>
      <c r="K143" s="631"/>
      <c r="L143" s="273"/>
      <c r="M143" s="266"/>
      <c r="N143" s="141"/>
      <c r="O143" s="268">
        <f t="shared" si="10"/>
        <v>0</v>
      </c>
      <c r="P143" s="293">
        <f t="shared" si="11"/>
        <v>0</v>
      </c>
      <c r="Q143" s="142"/>
      <c r="R143"/>
      <c r="S143"/>
      <c r="U143"/>
      <c r="V143"/>
      <c r="W143"/>
      <c r="X143"/>
      <c r="Y143"/>
      <c r="Z143"/>
      <c r="AA143"/>
    </row>
    <row r="144" spans="1:27" ht="15.75">
      <c r="A144" s="132"/>
      <c r="B144" s="51" t="s">
        <v>340</v>
      </c>
      <c r="C144" s="110">
        <v>1.5</v>
      </c>
      <c r="D144" s="375"/>
      <c r="E144" s="375"/>
      <c r="F144" s="19"/>
      <c r="G144" s="8"/>
      <c r="H144" s="6"/>
      <c r="I144" s="266"/>
      <c r="J144" s="266"/>
      <c r="K144" s="631"/>
      <c r="L144" s="273"/>
      <c r="M144" s="266"/>
      <c r="N144" s="141"/>
      <c r="O144" s="268">
        <f t="shared" si="10"/>
        <v>0</v>
      </c>
      <c r="P144" s="293">
        <f t="shared" si="11"/>
        <v>0</v>
      </c>
      <c r="Q144" s="142"/>
      <c r="R144"/>
      <c r="S144"/>
      <c r="U144"/>
      <c r="V144"/>
      <c r="W144"/>
      <c r="X144"/>
      <c r="Y144"/>
      <c r="Z144"/>
      <c r="AA144"/>
    </row>
    <row r="145" spans="1:27" ht="15.75">
      <c r="A145" s="132"/>
      <c r="B145" s="66" t="s">
        <v>202</v>
      </c>
      <c r="C145" s="110">
        <v>1</v>
      </c>
      <c r="D145" s="375"/>
      <c r="E145" s="375"/>
      <c r="F145" s="19"/>
      <c r="G145" s="8"/>
      <c r="H145" s="6"/>
      <c r="I145" s="266"/>
      <c r="J145" s="266"/>
      <c r="K145" s="366"/>
      <c r="L145" s="273"/>
      <c r="M145" s="266"/>
      <c r="N145" s="141"/>
      <c r="O145" s="268">
        <f t="shared" si="10"/>
        <v>0</v>
      </c>
      <c r="P145" s="293">
        <f t="shared" si="11"/>
        <v>0</v>
      </c>
      <c r="Q145" s="142"/>
      <c r="R145"/>
      <c r="S145"/>
      <c r="U145"/>
      <c r="V145"/>
      <c r="W145"/>
      <c r="X145"/>
      <c r="Y145"/>
      <c r="Z145"/>
      <c r="AA145"/>
    </row>
    <row r="146" spans="1:27" ht="15.75">
      <c r="A146" s="53"/>
      <c r="B146" s="67" t="s">
        <v>203</v>
      </c>
      <c r="C146" s="111">
        <v>1.5</v>
      </c>
      <c r="D146" s="375"/>
      <c r="E146" s="375"/>
      <c r="F146" s="19"/>
      <c r="G146" s="8"/>
      <c r="H146" s="6"/>
      <c r="I146" s="266"/>
      <c r="J146" s="266"/>
      <c r="K146" s="141"/>
      <c r="L146" s="273"/>
      <c r="M146" s="266"/>
      <c r="N146" s="141"/>
      <c r="O146" s="268">
        <f t="shared" si="10"/>
        <v>0</v>
      </c>
      <c r="P146" s="293">
        <f t="shared" si="11"/>
        <v>0</v>
      </c>
      <c r="Q146" s="142"/>
      <c r="R146"/>
      <c r="S146"/>
      <c r="U146"/>
      <c r="V146"/>
      <c r="W146"/>
      <c r="X146"/>
      <c r="Y146"/>
      <c r="Z146"/>
      <c r="AA146"/>
    </row>
    <row r="147" spans="1:27" ht="17.25" customHeight="1">
      <c r="A147" s="55"/>
      <c r="B147" s="258"/>
      <c r="C147" s="256"/>
      <c r="D147" s="375"/>
      <c r="E147" s="375"/>
      <c r="F147" s="19"/>
      <c r="G147" s="8"/>
      <c r="H147" s="6"/>
      <c r="I147" s="266"/>
      <c r="J147" s="266"/>
      <c r="K147" s="141"/>
      <c r="L147" s="273"/>
      <c r="M147" s="266"/>
      <c r="N147" s="141"/>
      <c r="O147" s="268">
        <f t="shared" si="10"/>
        <v>0</v>
      </c>
      <c r="P147" s="293">
        <f t="shared" si="11"/>
        <v>0</v>
      </c>
      <c r="Q147" s="142"/>
      <c r="R147"/>
      <c r="S147"/>
      <c r="U147"/>
      <c r="V147"/>
      <c r="W147"/>
      <c r="X147"/>
      <c r="Y147"/>
      <c r="Z147"/>
      <c r="AA147"/>
    </row>
    <row r="148" spans="1:27" ht="15.75">
      <c r="A148" s="63"/>
      <c r="B148" s="43"/>
      <c r="C148" s="43"/>
      <c r="D148" s="375"/>
      <c r="E148" s="375"/>
      <c r="F148" s="19"/>
      <c r="G148" s="8"/>
      <c r="H148" s="6"/>
      <c r="I148" s="43"/>
      <c r="J148" s="43"/>
      <c r="K148" s="370"/>
      <c r="L148" s="408" t="s">
        <v>581</v>
      </c>
      <c r="M148" s="370"/>
      <c r="N148" s="370"/>
      <c r="O148" s="370"/>
      <c r="P148" s="370"/>
      <c r="Q148" s="145"/>
      <c r="R148"/>
      <c r="S148"/>
      <c r="U148"/>
      <c r="V148"/>
      <c r="W148"/>
      <c r="X148"/>
      <c r="Y148"/>
      <c r="Z148"/>
      <c r="AA148"/>
    </row>
    <row r="149" spans="1:27" ht="15" hidden="1">
      <c r="A149" s="63"/>
      <c r="B149" s="44" t="s">
        <v>697</v>
      </c>
      <c r="C149" s="45"/>
      <c r="D149" s="375"/>
      <c r="E149" s="375"/>
      <c r="F149" s="19"/>
      <c r="G149" s="8"/>
      <c r="H149" s="6"/>
      <c r="I149" s="355">
        <f>SUM(I139:I147)</f>
        <v>0</v>
      </c>
      <c r="J149" s="355" t="e">
        <f>SUM(#REF!)</f>
        <v>#REF!</v>
      </c>
      <c r="K149" s="141"/>
      <c r="L149" s="8"/>
      <c r="M149" s="141"/>
      <c r="N149" s="141"/>
      <c r="O149" s="141"/>
      <c r="P149" s="141"/>
      <c r="Q149" s="142"/>
      <c r="R149"/>
      <c r="S149"/>
      <c r="U149"/>
      <c r="V149"/>
      <c r="W149"/>
      <c r="X149"/>
      <c r="Y149"/>
      <c r="Z149"/>
      <c r="AA149"/>
    </row>
    <row r="150" spans="1:27" ht="15" hidden="1">
      <c r="A150" s="63"/>
      <c r="B150" s="44" t="s">
        <v>371</v>
      </c>
      <c r="C150" s="45"/>
      <c r="D150" s="375"/>
      <c r="E150" s="375"/>
      <c r="F150" s="19"/>
      <c r="G150" s="8"/>
      <c r="H150" s="6"/>
      <c r="I150" s="353" t="str">
        <f>IF(I149&gt;C134*1.025,"No",IF(I149&lt;C134*0.975,"No","Yes"))</f>
        <v>Yes</v>
      </c>
      <c r="J150" s="353" t="e">
        <f>IF(J149&gt;C135*1.025,"No",IF(J149&lt;C135*0.975,"No","Yes"))</f>
        <v>#REF!</v>
      </c>
      <c r="K150" s="141"/>
      <c r="L150" s="387"/>
      <c r="M150" s="141"/>
      <c r="N150" s="141"/>
      <c r="O150" s="141"/>
      <c r="P150" s="141"/>
      <c r="Q150" s="142"/>
      <c r="R150"/>
      <c r="S150"/>
      <c r="U150"/>
      <c r="V150"/>
      <c r="W150"/>
      <c r="X150"/>
      <c r="Y150"/>
      <c r="Z150"/>
      <c r="AA150"/>
    </row>
    <row r="151" spans="1:27" ht="15" hidden="1">
      <c r="A151" s="61"/>
      <c r="B151" s="125"/>
      <c r="C151" s="45"/>
      <c r="D151" s="45"/>
      <c r="E151" s="45"/>
      <c r="F151" s="19"/>
      <c r="G151" s="8"/>
      <c r="H151" s="6"/>
      <c r="I151" s="359"/>
      <c r="J151" s="141"/>
      <c r="K151" s="141"/>
      <c r="L151" s="141"/>
      <c r="M151" s="141"/>
      <c r="N151" s="141"/>
      <c r="O151" s="141"/>
      <c r="P151" s="141"/>
      <c r="Q151" s="142"/>
      <c r="R151"/>
      <c r="S151"/>
      <c r="U151"/>
      <c r="V151"/>
      <c r="W151"/>
      <c r="X151"/>
      <c r="Y151"/>
      <c r="Z151"/>
      <c r="AA151"/>
    </row>
    <row r="152" spans="1:27" ht="15.75">
      <c r="A152" s="61"/>
      <c r="B152" s="46" t="s">
        <v>474</v>
      </c>
      <c r="C152" s="371">
        <f>SUM(O139:O147)</f>
        <v>0</v>
      </c>
      <c r="D152" s="48"/>
      <c r="E152" s="48"/>
      <c r="F152" s="19"/>
      <c r="G152" s="378" t="s">
        <v>7</v>
      </c>
      <c r="H152" s="709"/>
      <c r="I152" s="380"/>
      <c r="J152" s="708"/>
      <c r="K152" s="379"/>
      <c r="L152" s="380"/>
      <c r="M152" s="381"/>
      <c r="N152" s="382"/>
      <c r="O152" s="377" t="s">
        <v>583</v>
      </c>
      <c r="P152" s="141"/>
      <c r="Q152" s="142"/>
      <c r="R152"/>
      <c r="S152"/>
      <c r="U152"/>
      <c r="V152"/>
      <c r="W152"/>
      <c r="X152"/>
      <c r="Y152"/>
      <c r="Z152"/>
      <c r="AA152"/>
    </row>
    <row r="153" spans="1:27" ht="15.75">
      <c r="A153" s="61"/>
      <c r="B153" s="46" t="s">
        <v>473</v>
      </c>
      <c r="C153" s="371">
        <f>SUM(P139:P147)</f>
        <v>0</v>
      </c>
      <c r="D153" s="48"/>
      <c r="E153" s="48"/>
      <c r="F153" s="48"/>
      <c r="G153" s="48"/>
      <c r="H153" s="47"/>
      <c r="I153" s="359"/>
      <c r="J153" s="141"/>
      <c r="K153" s="141"/>
      <c r="L153" s="141"/>
      <c r="M153" s="141"/>
      <c r="N153" s="141"/>
      <c r="O153" s="372"/>
      <c r="P153" s="141"/>
      <c r="Q153" s="142"/>
      <c r="R153"/>
      <c r="S153"/>
      <c r="U153"/>
      <c r="V153"/>
      <c r="W153"/>
      <c r="X153"/>
      <c r="Y153"/>
      <c r="Z153"/>
      <c r="AA153"/>
    </row>
    <row r="154" spans="1:27" ht="15.75">
      <c r="A154" s="58"/>
      <c r="B154" s="128"/>
      <c r="C154" s="9"/>
      <c r="D154" s="9"/>
      <c r="E154" s="9"/>
      <c r="F154" s="9"/>
      <c r="G154" s="9"/>
      <c r="H154" s="9"/>
      <c r="I154" s="373"/>
      <c r="J154" s="146"/>
      <c r="K154" s="146"/>
      <c r="L154" s="146"/>
      <c r="M154" s="146"/>
      <c r="N154" s="146"/>
      <c r="O154" s="146"/>
      <c r="P154" s="146"/>
      <c r="Q154" s="147"/>
      <c r="R154"/>
      <c r="S154"/>
      <c r="U154"/>
      <c r="V154"/>
      <c r="W154"/>
      <c r="X154"/>
      <c r="Y154"/>
      <c r="Z154"/>
      <c r="AA154"/>
    </row>
    <row r="155" spans="1:27" ht="15.75">
      <c r="A155" s="134" t="s">
        <v>485</v>
      </c>
      <c r="B155" s="135"/>
      <c r="C155" s="284"/>
      <c r="D155" s="284"/>
      <c r="E155" s="284"/>
      <c r="F155" s="284"/>
      <c r="G155" s="4"/>
      <c r="H155" s="4"/>
      <c r="I155" s="284"/>
      <c r="J155" s="284"/>
      <c r="K155" s="284"/>
      <c r="L155" s="284"/>
      <c r="M155" s="284"/>
      <c r="N155" s="284"/>
      <c r="O155" s="284"/>
      <c r="P155" s="284"/>
      <c r="Q155" s="388"/>
      <c r="R155"/>
      <c r="S155"/>
      <c r="U155"/>
      <c r="V155"/>
      <c r="W155"/>
      <c r="X155"/>
      <c r="Y155"/>
      <c r="Z155"/>
      <c r="AA155"/>
    </row>
    <row r="156" spans="1:27" ht="15.75">
      <c r="A156" s="62"/>
      <c r="B156" s="126"/>
      <c r="C156" s="273"/>
      <c r="D156" s="273"/>
      <c r="E156" s="273"/>
      <c r="F156" s="273"/>
      <c r="G156" s="6"/>
      <c r="H156" s="6"/>
      <c r="I156" s="273"/>
      <c r="J156" s="273"/>
      <c r="K156" s="273"/>
      <c r="L156" s="273"/>
      <c r="M156" s="273"/>
      <c r="N156" s="273"/>
      <c r="O156" s="273"/>
      <c r="P156" s="273"/>
      <c r="Q156" s="54"/>
      <c r="R156"/>
      <c r="S156"/>
      <c r="U156"/>
      <c r="V156"/>
      <c r="W156"/>
      <c r="X156"/>
      <c r="Y156"/>
      <c r="Z156"/>
      <c r="AA156"/>
    </row>
    <row r="157" spans="1:27" ht="15" hidden="1">
      <c r="A157" s="53"/>
      <c r="B157" s="26" t="s">
        <v>279</v>
      </c>
      <c r="C157" s="119">
        <f>Data!$F$41</f>
        <v>0</v>
      </c>
      <c r="D157" s="249"/>
      <c r="E157" s="249"/>
      <c r="F157" s="249"/>
      <c r="G157" s="19"/>
      <c r="H157" s="19"/>
      <c r="I157" s="273"/>
      <c r="J157" s="273"/>
      <c r="K157" s="273"/>
      <c r="L157" s="273"/>
      <c r="M157" s="273"/>
      <c r="N157" s="273"/>
      <c r="O157" s="249"/>
      <c r="P157" s="273"/>
      <c r="Q157" s="54"/>
      <c r="R157"/>
      <c r="S157"/>
      <c r="U157"/>
      <c r="V157"/>
      <c r="W157"/>
      <c r="X157"/>
      <c r="Y157"/>
      <c r="Z157"/>
      <c r="AA157"/>
    </row>
    <row r="158" spans="1:27" ht="15" hidden="1">
      <c r="A158" s="53"/>
      <c r="B158" s="26" t="s">
        <v>342</v>
      </c>
      <c r="C158" s="119">
        <f>Data!F132</f>
        <v>0</v>
      </c>
      <c r="D158" s="249"/>
      <c r="E158" s="249"/>
      <c r="F158" s="249"/>
      <c r="G158" s="19"/>
      <c r="H158" s="19"/>
      <c r="I158" s="273"/>
      <c r="J158" s="273"/>
      <c r="K158" s="273"/>
      <c r="L158" s="273"/>
      <c r="M158" s="273"/>
      <c r="N158" s="273"/>
      <c r="O158" s="249"/>
      <c r="P158" s="273"/>
      <c r="Q158" s="54"/>
      <c r="R158"/>
      <c r="S158"/>
      <c r="U158"/>
      <c r="V158"/>
      <c r="W158"/>
      <c r="X158"/>
      <c r="Y158"/>
      <c r="Z158"/>
      <c r="AA158"/>
    </row>
    <row r="159" spans="1:27" ht="15" hidden="1">
      <c r="A159" s="53"/>
      <c r="B159" s="26" t="s">
        <v>112</v>
      </c>
      <c r="C159" s="118"/>
      <c r="D159" s="249"/>
      <c r="E159" s="249"/>
      <c r="F159" s="279"/>
      <c r="G159" s="19"/>
      <c r="H159" s="19"/>
      <c r="I159" s="273"/>
      <c r="J159" s="273"/>
      <c r="K159" s="273"/>
      <c r="L159" s="273"/>
      <c r="M159" s="273"/>
      <c r="N159" s="273"/>
      <c r="O159" s="249"/>
      <c r="P159" s="273"/>
      <c r="Q159" s="54"/>
      <c r="R159"/>
      <c r="S159"/>
      <c r="U159"/>
      <c r="V159"/>
      <c r="W159"/>
      <c r="X159"/>
      <c r="Y159"/>
      <c r="Z159"/>
      <c r="AA159"/>
    </row>
    <row r="160" spans="1:27" ht="15" hidden="1">
      <c r="A160" s="53"/>
      <c r="B160" s="223" t="s">
        <v>113</v>
      </c>
      <c r="C160" s="271">
        <f>C159+C157</f>
        <v>0</v>
      </c>
      <c r="D160" s="354"/>
      <c r="E160" s="354"/>
      <c r="F160" s="279"/>
      <c r="G160" s="19"/>
      <c r="H160" s="19"/>
      <c r="I160" s="273"/>
      <c r="J160" s="273"/>
      <c r="K160" s="273"/>
      <c r="L160" s="273"/>
      <c r="M160" s="273"/>
      <c r="N160" s="273"/>
      <c r="O160" s="249"/>
      <c r="P160" s="273"/>
      <c r="Q160" s="142"/>
      <c r="R160"/>
      <c r="S160"/>
      <c r="U160"/>
      <c r="V160"/>
      <c r="W160"/>
      <c r="X160"/>
      <c r="Y160"/>
      <c r="Z160"/>
      <c r="AA160"/>
    </row>
    <row r="161" spans="1:27" ht="15" hidden="1">
      <c r="A161" s="53"/>
      <c r="B161" s="33"/>
      <c r="C161" s="249"/>
      <c r="D161" s="249"/>
      <c r="E161" s="249"/>
      <c r="F161" s="279"/>
      <c r="G161" s="19"/>
      <c r="H161" s="6"/>
      <c r="I161" s="787"/>
      <c r="J161" s="788"/>
      <c r="K161" s="273"/>
      <c r="L161" s="288"/>
      <c r="M161" s="288"/>
      <c r="N161" s="273"/>
      <c r="O161" s="273"/>
      <c r="P161" s="273"/>
      <c r="Q161" s="142"/>
      <c r="R161"/>
      <c r="S161"/>
      <c r="U161"/>
      <c r="V161"/>
      <c r="W161"/>
      <c r="X161"/>
      <c r="Y161"/>
      <c r="Z161"/>
      <c r="AA161"/>
    </row>
    <row r="162" spans="1:27" ht="28.5" customHeight="1">
      <c r="A162" s="784"/>
      <c r="B162" s="785" t="s">
        <v>204</v>
      </c>
      <c r="C162" s="68" t="s">
        <v>693</v>
      </c>
      <c r="D162" s="251"/>
      <c r="E162" s="776" t="s">
        <v>385</v>
      </c>
      <c r="F162" s="279"/>
      <c r="G162" s="776" t="s">
        <v>579</v>
      </c>
      <c r="H162" s="276"/>
      <c r="J162" s="707" t="s">
        <v>373</v>
      </c>
      <c r="K162" s="276"/>
      <c r="M162" s="707" t="s">
        <v>638</v>
      </c>
      <c r="N162" s="8"/>
      <c r="O162" s="776" t="s">
        <v>378</v>
      </c>
      <c r="P162" s="776" t="s">
        <v>379</v>
      </c>
      <c r="Q162" s="142"/>
      <c r="R162"/>
      <c r="S162"/>
      <c r="U162"/>
      <c r="V162"/>
      <c r="W162"/>
      <c r="X162"/>
      <c r="Y162"/>
      <c r="Z162"/>
      <c r="AA162"/>
    </row>
    <row r="163" spans="1:27" ht="15.75">
      <c r="A163" s="784"/>
      <c r="B163" s="785"/>
      <c r="C163" s="52"/>
      <c r="D163" s="251"/>
      <c r="E163" s="777"/>
      <c r="F163" s="279"/>
      <c r="G163" s="782"/>
      <c r="H163" s="290"/>
      <c r="I163" s="289" t="s">
        <v>374</v>
      </c>
      <c r="J163" s="289" t="s">
        <v>375</v>
      </c>
      <c r="K163" s="290"/>
      <c r="L163" s="289" t="s">
        <v>376</v>
      </c>
      <c r="M163" s="289" t="s">
        <v>377</v>
      </c>
      <c r="N163" s="8"/>
      <c r="O163" s="783"/>
      <c r="P163" s="783"/>
      <c r="Q163" s="142"/>
      <c r="R163"/>
      <c r="S163"/>
      <c r="U163"/>
      <c r="V163"/>
      <c r="W163"/>
      <c r="X163"/>
      <c r="Y163"/>
      <c r="Z163"/>
      <c r="AA163"/>
    </row>
    <row r="164" spans="1:27" ht="15.75">
      <c r="A164" s="131"/>
      <c r="B164" s="107" t="s">
        <v>450</v>
      </c>
      <c r="C164" s="109">
        <v>0</v>
      </c>
      <c r="D164" s="390"/>
      <c r="E164" s="266"/>
      <c r="F164" s="279"/>
      <c r="G164" s="266"/>
      <c r="H164" s="290"/>
      <c r="I164" s="266"/>
      <c r="J164" s="266"/>
      <c r="K164" s="290"/>
      <c r="L164" s="266"/>
      <c r="M164" s="266"/>
      <c r="N164" s="8"/>
      <c r="O164" s="268">
        <f aca="true" t="shared" si="12" ref="O164:O174">(G164+I164+L164)*C164</f>
        <v>0</v>
      </c>
      <c r="P164" s="293">
        <f aca="true" t="shared" si="13" ref="P164:P174">(G164+J164+M164)*C164</f>
        <v>0</v>
      </c>
      <c r="Q164" s="142"/>
      <c r="R164"/>
      <c r="S164"/>
      <c r="U164"/>
      <c r="V164"/>
      <c r="W164"/>
      <c r="X164"/>
      <c r="Y164"/>
      <c r="Z164"/>
      <c r="AA164"/>
    </row>
    <row r="165" spans="1:27" ht="15.75">
      <c r="A165" s="131"/>
      <c r="B165" s="107" t="s">
        <v>451</v>
      </c>
      <c r="C165" s="109">
        <v>0.1</v>
      </c>
      <c r="D165" s="390"/>
      <c r="E165" s="266"/>
      <c r="F165" s="279"/>
      <c r="G165" s="266"/>
      <c r="H165" s="290"/>
      <c r="I165" s="266"/>
      <c r="J165" s="266"/>
      <c r="K165" s="290"/>
      <c r="L165" s="266"/>
      <c r="M165" s="266"/>
      <c r="N165" s="8"/>
      <c r="O165" s="268">
        <f t="shared" si="12"/>
        <v>0</v>
      </c>
      <c r="P165" s="293">
        <f t="shared" si="13"/>
        <v>0</v>
      </c>
      <c r="Q165" s="142"/>
      <c r="R165"/>
      <c r="S165"/>
      <c r="U165"/>
      <c r="V165"/>
      <c r="W165"/>
      <c r="X165"/>
      <c r="Y165"/>
      <c r="Z165"/>
      <c r="AA165"/>
    </row>
    <row r="166" spans="1:27" ht="15.75">
      <c r="A166" s="132"/>
      <c r="B166" s="51" t="s">
        <v>200</v>
      </c>
      <c r="C166" s="110">
        <v>0.2</v>
      </c>
      <c r="D166" s="391"/>
      <c r="E166" s="266"/>
      <c r="F166" s="279"/>
      <c r="G166" s="266"/>
      <c r="H166" s="294"/>
      <c r="I166" s="266"/>
      <c r="J166" s="266"/>
      <c r="K166" s="294"/>
      <c r="L166" s="266"/>
      <c r="M166" s="266"/>
      <c r="N166" s="8"/>
      <c r="O166" s="268">
        <f t="shared" si="12"/>
        <v>0</v>
      </c>
      <c r="P166" s="293">
        <f t="shared" si="13"/>
        <v>0</v>
      </c>
      <c r="Q166" s="142"/>
      <c r="R166"/>
      <c r="S166"/>
      <c r="U166"/>
      <c r="V166"/>
      <c r="W166"/>
      <c r="X166"/>
      <c r="Y166"/>
      <c r="Z166"/>
      <c r="AA166"/>
    </row>
    <row r="167" spans="1:27" ht="15.75">
      <c r="A167" s="132"/>
      <c r="B167" s="51" t="s">
        <v>201</v>
      </c>
      <c r="C167" s="110">
        <v>0.5</v>
      </c>
      <c r="D167" s="391"/>
      <c r="E167" s="266"/>
      <c r="F167" s="279"/>
      <c r="G167" s="266"/>
      <c r="H167" s="294"/>
      <c r="I167" s="266"/>
      <c r="J167" s="266"/>
      <c r="K167" s="294"/>
      <c r="L167" s="266"/>
      <c r="M167" s="367"/>
      <c r="N167" s="8"/>
      <c r="O167" s="268">
        <f t="shared" si="12"/>
        <v>0</v>
      </c>
      <c r="P167" s="293">
        <f t="shared" si="13"/>
        <v>0</v>
      </c>
      <c r="Q167" s="142"/>
      <c r="R167"/>
      <c r="S167"/>
      <c r="U167"/>
      <c r="V167"/>
      <c r="W167"/>
      <c r="X167"/>
      <c r="Y167"/>
      <c r="Z167"/>
      <c r="AA167"/>
    </row>
    <row r="168" spans="1:27" ht="17.25" customHeight="1">
      <c r="A168" s="132"/>
      <c r="B168" s="51" t="s">
        <v>707</v>
      </c>
      <c r="C168" s="110">
        <v>1</v>
      </c>
      <c r="D168" s="391"/>
      <c r="E168" s="266"/>
      <c r="F168" s="279"/>
      <c r="G168" s="266"/>
      <c r="H168" s="294"/>
      <c r="I168" s="266"/>
      <c r="J168" s="266"/>
      <c r="K168" s="294"/>
      <c r="L168" s="266"/>
      <c r="M168" s="266"/>
      <c r="N168" s="8"/>
      <c r="O168" s="268">
        <f t="shared" si="12"/>
        <v>0</v>
      </c>
      <c r="P168" s="293">
        <f t="shared" si="13"/>
        <v>0</v>
      </c>
      <c r="Q168" s="142"/>
      <c r="R168"/>
      <c r="S168"/>
      <c r="U168"/>
      <c r="V168"/>
      <c r="W168"/>
      <c r="X168"/>
      <c r="Y168"/>
      <c r="Z168"/>
      <c r="AA168"/>
    </row>
    <row r="169" spans="1:27" ht="15.75">
      <c r="A169" s="132"/>
      <c r="B169" s="51" t="s">
        <v>340</v>
      </c>
      <c r="C169" s="110">
        <v>1.5</v>
      </c>
      <c r="D169" s="391"/>
      <c r="E169" s="266"/>
      <c r="F169" s="279"/>
      <c r="G169" s="266"/>
      <c r="H169" s="294"/>
      <c r="I169" s="266"/>
      <c r="J169" s="266"/>
      <c r="K169" s="294"/>
      <c r="L169" s="266"/>
      <c r="M169" s="266"/>
      <c r="N169" s="8"/>
      <c r="O169" s="268">
        <f t="shared" si="12"/>
        <v>0</v>
      </c>
      <c r="P169" s="293">
        <f t="shared" si="13"/>
        <v>0</v>
      </c>
      <c r="Q169" s="142"/>
      <c r="R169"/>
      <c r="S169"/>
      <c r="U169"/>
      <c r="V169"/>
      <c r="W169"/>
      <c r="X169"/>
      <c r="Y169"/>
      <c r="Z169"/>
      <c r="AA169"/>
    </row>
    <row r="170" spans="1:27" ht="15.75">
      <c r="A170" s="132"/>
      <c r="B170" s="51" t="s">
        <v>468</v>
      </c>
      <c r="C170" s="110">
        <v>1</v>
      </c>
      <c r="D170" s="391"/>
      <c r="E170" s="266"/>
      <c r="F170" s="279"/>
      <c r="G170" s="266"/>
      <c r="H170" s="294"/>
      <c r="I170" s="266"/>
      <c r="J170" s="266"/>
      <c r="K170" s="294"/>
      <c r="L170" s="266"/>
      <c r="M170" s="266"/>
      <c r="N170" s="8"/>
      <c r="O170" s="268">
        <f t="shared" si="12"/>
        <v>0</v>
      </c>
      <c r="P170" s="293">
        <f t="shared" si="13"/>
        <v>0</v>
      </c>
      <c r="Q170" s="142"/>
      <c r="R170"/>
      <c r="S170"/>
      <c r="U170"/>
      <c r="V170"/>
      <c r="W170"/>
      <c r="X170"/>
      <c r="Y170"/>
      <c r="Z170"/>
      <c r="AA170"/>
    </row>
    <row r="171" spans="1:27" ht="15.75">
      <c r="A171" s="131"/>
      <c r="B171" s="107" t="s">
        <v>467</v>
      </c>
      <c r="C171" s="110">
        <v>0.5</v>
      </c>
      <c r="D171" s="391"/>
      <c r="E171" s="266"/>
      <c r="F171" s="279"/>
      <c r="G171" s="266"/>
      <c r="H171" s="296"/>
      <c r="I171" s="266"/>
      <c r="J171" s="266"/>
      <c r="K171" s="296"/>
      <c r="L171" s="266"/>
      <c r="M171" s="266"/>
      <c r="N171" s="8"/>
      <c r="O171" s="268">
        <f t="shared" si="12"/>
        <v>0</v>
      </c>
      <c r="P171" s="293">
        <f t="shared" si="13"/>
        <v>0</v>
      </c>
      <c r="Q171" s="142"/>
      <c r="R171"/>
      <c r="S171"/>
      <c r="U171"/>
      <c r="V171"/>
      <c r="W171"/>
      <c r="X171"/>
      <c r="Y171"/>
      <c r="Z171"/>
      <c r="AA171"/>
    </row>
    <row r="172" spans="1:27" ht="15.75">
      <c r="A172" s="132"/>
      <c r="B172" s="67" t="s">
        <v>769</v>
      </c>
      <c r="C172" s="110">
        <v>0.2</v>
      </c>
      <c r="D172" s="391"/>
      <c r="E172" s="266"/>
      <c r="F172" s="279"/>
      <c r="G172" s="266"/>
      <c r="H172" s="294"/>
      <c r="I172" s="266"/>
      <c r="J172" s="266"/>
      <c r="K172" s="294"/>
      <c r="L172" s="266"/>
      <c r="M172" s="266"/>
      <c r="N172" s="8"/>
      <c r="O172" s="268">
        <f t="shared" si="12"/>
        <v>0</v>
      </c>
      <c r="P172" s="293">
        <f t="shared" si="13"/>
        <v>0</v>
      </c>
      <c r="Q172" s="142"/>
      <c r="R172"/>
      <c r="S172"/>
      <c r="U172"/>
      <c r="V172"/>
      <c r="W172"/>
      <c r="X172"/>
      <c r="Y172"/>
      <c r="Z172"/>
      <c r="AA172"/>
    </row>
    <row r="173" spans="1:27" ht="15.75">
      <c r="A173" s="132"/>
      <c r="B173" s="67" t="s">
        <v>203</v>
      </c>
      <c r="C173" s="111">
        <v>1.5</v>
      </c>
      <c r="D173" s="391"/>
      <c r="E173" s="297"/>
      <c r="F173" s="279"/>
      <c r="G173" s="297"/>
      <c r="H173" s="273"/>
      <c r="I173" s="297"/>
      <c r="J173" s="297"/>
      <c r="K173" s="273"/>
      <c r="L173" s="297"/>
      <c r="M173" s="297"/>
      <c r="N173" s="8"/>
      <c r="O173" s="268">
        <f t="shared" si="12"/>
        <v>0</v>
      </c>
      <c r="P173" s="293">
        <f t="shared" si="13"/>
        <v>0</v>
      </c>
      <c r="Q173" s="142"/>
      <c r="R173"/>
      <c r="S173"/>
      <c r="U173"/>
      <c r="V173"/>
      <c r="W173"/>
      <c r="X173"/>
      <c r="Y173"/>
      <c r="Z173"/>
      <c r="AA173"/>
    </row>
    <row r="174" spans="1:27" ht="15.75">
      <c r="A174" s="53"/>
      <c r="B174" s="258"/>
      <c r="C174" s="256"/>
      <c r="D174" s="60"/>
      <c r="E174" s="266"/>
      <c r="F174" s="279"/>
      <c r="G174" s="266"/>
      <c r="H174" s="273"/>
      <c r="I174" s="266"/>
      <c r="J174" s="266"/>
      <c r="K174" s="273"/>
      <c r="L174" s="266"/>
      <c r="M174" s="266"/>
      <c r="N174" s="8"/>
      <c r="O174" s="268">
        <f t="shared" si="12"/>
        <v>0</v>
      </c>
      <c r="P174" s="293">
        <f t="shared" si="13"/>
        <v>0</v>
      </c>
      <c r="Q174" s="142"/>
      <c r="R174"/>
      <c r="S174"/>
      <c r="U174"/>
      <c r="V174"/>
      <c r="W174"/>
      <c r="X174"/>
      <c r="Y174"/>
      <c r="Z174"/>
      <c r="AA174"/>
    </row>
    <row r="175" spans="1:27" ht="15.75">
      <c r="A175" s="55"/>
      <c r="B175" s="43"/>
      <c r="C175" s="225"/>
      <c r="D175" s="43"/>
      <c r="E175" s="298"/>
      <c r="F175" s="279"/>
      <c r="G175" s="298"/>
      <c r="H175" s="43"/>
      <c r="I175" s="298"/>
      <c r="J175" s="298"/>
      <c r="K175" s="298"/>
      <c r="L175" s="298"/>
      <c r="M175" s="298"/>
      <c r="N175" s="298"/>
      <c r="O175" s="298"/>
      <c r="P175" s="298"/>
      <c r="Q175" s="145"/>
      <c r="R175"/>
      <c r="S175"/>
      <c r="U175"/>
      <c r="V175"/>
      <c r="W175"/>
      <c r="X175"/>
      <c r="Y175"/>
      <c r="Z175"/>
      <c r="AA175"/>
    </row>
    <row r="176" spans="1:27" ht="15" hidden="1">
      <c r="A176" s="63"/>
      <c r="B176" s="44" t="s">
        <v>697</v>
      </c>
      <c r="C176" s="45"/>
      <c r="D176" s="45"/>
      <c r="E176" s="269">
        <f>SUM(E164:E174)</f>
        <v>0</v>
      </c>
      <c r="F176" s="279"/>
      <c r="G176" s="269">
        <f>SUM(G164:G174,I164:I174,L164:L174)</f>
        <v>0</v>
      </c>
      <c r="H176" s="6"/>
      <c r="I176" s="278"/>
      <c r="J176" s="273"/>
      <c r="K176" s="273"/>
      <c r="L176" s="278"/>
      <c r="M176" s="278"/>
      <c r="N176" s="273"/>
      <c r="O176" s="273"/>
      <c r="P176" s="273"/>
      <c r="Q176" s="142"/>
      <c r="R176"/>
      <c r="S176"/>
      <c r="U176"/>
      <c r="V176"/>
      <c r="W176"/>
      <c r="X176"/>
      <c r="Y176"/>
      <c r="Z176"/>
      <c r="AA176"/>
    </row>
    <row r="177" spans="1:27" ht="15" hidden="1">
      <c r="A177" s="63"/>
      <c r="B177" s="44" t="s">
        <v>371</v>
      </c>
      <c r="C177" s="45"/>
      <c r="D177" s="45"/>
      <c r="E177" s="353" t="str">
        <f>IF(E176&gt;C160*1.025,"No",IF(E176&lt;C160*0.975,"No","Yes"))</f>
        <v>Yes</v>
      </c>
      <c r="F177" s="279"/>
      <c r="G177" s="353" t="str">
        <f>IF(G176&gt;C160*1.025,"No",IF(G176&lt;C160*0.975,"No","Yes"))</f>
        <v>Yes</v>
      </c>
      <c r="H177" s="6"/>
      <c r="I177" s="358"/>
      <c r="J177" s="273"/>
      <c r="K177" s="273"/>
      <c r="L177" s="358"/>
      <c r="M177" s="358"/>
      <c r="N177" s="273"/>
      <c r="O177" s="273"/>
      <c r="P177" s="273"/>
      <c r="Q177" s="142"/>
      <c r="R177"/>
      <c r="S177"/>
      <c r="U177"/>
      <c r="V177"/>
      <c r="W177"/>
      <c r="X177"/>
      <c r="Y177"/>
      <c r="Z177"/>
      <c r="AA177"/>
    </row>
    <row r="178" spans="1:27" ht="15" hidden="1">
      <c r="A178" s="63"/>
      <c r="B178" s="125"/>
      <c r="C178" s="45"/>
      <c r="D178" s="45"/>
      <c r="E178" s="278"/>
      <c r="F178" s="279"/>
      <c r="G178" s="45"/>
      <c r="H178" s="6"/>
      <c r="I178" s="273"/>
      <c r="J178" s="273"/>
      <c r="K178" s="273"/>
      <c r="L178" s="273"/>
      <c r="M178" s="273"/>
      <c r="N178" s="273"/>
      <c r="O178" s="273"/>
      <c r="P178" s="273"/>
      <c r="Q178" s="142"/>
      <c r="R178"/>
      <c r="S178"/>
      <c r="U178"/>
      <c r="V178"/>
      <c r="W178"/>
      <c r="X178"/>
      <c r="Y178"/>
      <c r="Z178"/>
      <c r="AA178"/>
    </row>
    <row r="179" spans="1:27" ht="15.75">
      <c r="A179" s="61"/>
      <c r="B179" s="46" t="s">
        <v>471</v>
      </c>
      <c r="C179" s="270">
        <f>SUM(O166:O174)</f>
        <v>0</v>
      </c>
      <c r="D179" s="279"/>
      <c r="E179" s="279"/>
      <c r="F179" s="279"/>
      <c r="G179" s="48"/>
      <c r="H179" s="43"/>
      <c r="I179" s="273"/>
      <c r="J179" s="273"/>
      <c r="K179" s="273"/>
      <c r="L179" s="273"/>
      <c r="M179" s="273"/>
      <c r="N179" s="273"/>
      <c r="O179" s="298"/>
      <c r="P179" s="273"/>
      <c r="Q179" s="142"/>
      <c r="R179"/>
      <c r="S179"/>
      <c r="U179"/>
      <c r="V179"/>
      <c r="W179"/>
      <c r="X179"/>
      <c r="Y179"/>
      <c r="Z179"/>
      <c r="AA179"/>
    </row>
    <row r="180" spans="1:27" ht="15.75">
      <c r="A180" s="61"/>
      <c r="B180" s="46" t="s">
        <v>472</v>
      </c>
      <c r="C180" s="270">
        <f>SUM(P164:P174)</f>
        <v>0</v>
      </c>
      <c r="D180" s="279"/>
      <c r="E180" s="279"/>
      <c r="F180" s="279"/>
      <c r="G180" s="48"/>
      <c r="H180" s="47"/>
      <c r="I180" s="273"/>
      <c r="J180" s="273"/>
      <c r="K180" s="273"/>
      <c r="L180" s="273"/>
      <c r="M180" s="273"/>
      <c r="N180" s="273"/>
      <c r="O180" s="279"/>
      <c r="P180" s="279"/>
      <c r="Q180" s="142"/>
      <c r="R180"/>
      <c r="S180"/>
      <c r="U180"/>
      <c r="V180"/>
      <c r="W180"/>
      <c r="X180"/>
      <c r="Y180"/>
      <c r="Z180"/>
      <c r="AA180"/>
    </row>
    <row r="181" spans="1:27" ht="15.75">
      <c r="A181" s="57"/>
      <c r="B181" s="128"/>
      <c r="C181" s="299"/>
      <c r="D181" s="299"/>
      <c r="E181" s="299"/>
      <c r="F181" s="299"/>
      <c r="G181" s="9"/>
      <c r="H181" s="9"/>
      <c r="I181" s="299"/>
      <c r="J181" s="299"/>
      <c r="K181" s="299"/>
      <c r="L181" s="299"/>
      <c r="M181" s="299"/>
      <c r="N181" s="299"/>
      <c r="O181" s="299"/>
      <c r="P181" s="299"/>
      <c r="Q181" s="147"/>
      <c r="R181"/>
      <c r="S181"/>
      <c r="U181"/>
      <c r="V181"/>
      <c r="W181"/>
      <c r="X181"/>
      <c r="Y181"/>
      <c r="Z181"/>
      <c r="AA181"/>
    </row>
    <row r="182" spans="1:27" ht="15.75">
      <c r="A182" s="134" t="s">
        <v>367</v>
      </c>
      <c r="B182" s="135"/>
      <c r="C182" s="284"/>
      <c r="D182" s="273"/>
      <c r="E182" s="284"/>
      <c r="F182" s="284"/>
      <c r="G182" s="4"/>
      <c r="H182" s="4"/>
      <c r="I182" s="284"/>
      <c r="J182" s="284"/>
      <c r="K182" s="284"/>
      <c r="L182" s="284"/>
      <c r="M182" s="284"/>
      <c r="N182" s="284"/>
      <c r="O182" s="284"/>
      <c r="P182" s="284"/>
      <c r="Q182" s="149"/>
      <c r="R182"/>
      <c r="S182"/>
      <c r="U182"/>
      <c r="V182"/>
      <c r="W182"/>
      <c r="X182"/>
      <c r="Y182"/>
      <c r="Z182"/>
      <c r="AA182"/>
    </row>
    <row r="183" spans="1:27" ht="15.75">
      <c r="A183" s="62"/>
      <c r="B183" s="126"/>
      <c r="C183" s="273"/>
      <c r="D183" s="273"/>
      <c r="E183" s="273"/>
      <c r="F183" s="273"/>
      <c r="G183" s="6"/>
      <c r="H183" s="6"/>
      <c r="I183" s="273"/>
      <c r="J183" s="273"/>
      <c r="K183" s="273"/>
      <c r="L183" s="273"/>
      <c r="M183" s="273"/>
      <c r="N183" s="273"/>
      <c r="O183" s="273"/>
      <c r="P183" s="273"/>
      <c r="Q183" s="142"/>
      <c r="R183"/>
      <c r="S183"/>
      <c r="U183"/>
      <c r="V183"/>
      <c r="W183"/>
      <c r="X183"/>
      <c r="Y183"/>
      <c r="Z183"/>
      <c r="AA183"/>
    </row>
    <row r="184" spans="1:27" ht="15" hidden="1">
      <c r="A184" s="53"/>
      <c r="B184" s="26" t="s">
        <v>359</v>
      </c>
      <c r="C184" s="119">
        <f>Data!$F$115</f>
        <v>0</v>
      </c>
      <c r="D184" s="249"/>
      <c r="E184" s="249"/>
      <c r="F184" s="249"/>
      <c r="G184" s="19"/>
      <c r="H184" s="19"/>
      <c r="I184" s="273"/>
      <c r="J184" s="273"/>
      <c r="K184" s="273"/>
      <c r="L184" s="273"/>
      <c r="M184" s="273"/>
      <c r="N184" s="273"/>
      <c r="O184" s="249"/>
      <c r="P184" s="273"/>
      <c r="Q184" s="142"/>
      <c r="R184"/>
      <c r="S184"/>
      <c r="U184"/>
      <c r="V184"/>
      <c r="W184"/>
      <c r="X184"/>
      <c r="Y184"/>
      <c r="Z184"/>
      <c r="AA184"/>
    </row>
    <row r="185" spans="1:27" ht="15" hidden="1">
      <c r="A185" s="53"/>
      <c r="B185" s="26" t="s">
        <v>360</v>
      </c>
      <c r="C185" s="118"/>
      <c r="D185" s="249"/>
      <c r="E185" s="249"/>
      <c r="F185" s="249"/>
      <c r="G185" s="19"/>
      <c r="H185" s="19"/>
      <c r="I185" s="273"/>
      <c r="J185" s="273"/>
      <c r="K185" s="273"/>
      <c r="L185" s="273"/>
      <c r="M185" s="273"/>
      <c r="N185" s="273"/>
      <c r="O185" s="249"/>
      <c r="P185" s="273"/>
      <c r="Q185" s="142"/>
      <c r="R185"/>
      <c r="S185"/>
      <c r="U185"/>
      <c r="V185"/>
      <c r="W185"/>
      <c r="X185"/>
      <c r="Y185"/>
      <c r="Z185"/>
      <c r="AA185"/>
    </row>
    <row r="186" spans="1:27" ht="15" hidden="1">
      <c r="A186" s="53"/>
      <c r="B186" s="33"/>
      <c r="C186" s="249"/>
      <c r="D186" s="249"/>
      <c r="E186" s="249"/>
      <c r="F186" s="249"/>
      <c r="G186" s="19"/>
      <c r="H186" s="6"/>
      <c r="I186" s="788"/>
      <c r="J186" s="788"/>
      <c r="K186" s="273"/>
      <c r="L186" s="288"/>
      <c r="M186" s="273"/>
      <c r="N186" s="273"/>
      <c r="O186" s="273"/>
      <c r="P186" s="273"/>
      <c r="Q186" s="142"/>
      <c r="R186"/>
      <c r="S186"/>
      <c r="U186"/>
      <c r="V186"/>
      <c r="W186"/>
      <c r="X186"/>
      <c r="Y186"/>
      <c r="Z186"/>
      <c r="AA186"/>
    </row>
    <row r="187" spans="1:27" ht="38.25">
      <c r="A187" s="784"/>
      <c r="B187" s="785" t="s">
        <v>204</v>
      </c>
      <c r="C187" s="68" t="s">
        <v>693</v>
      </c>
      <c r="D187" s="251"/>
      <c r="E187" s="776" t="s">
        <v>385</v>
      </c>
      <c r="F187" s="249"/>
      <c r="G187" s="275" t="s">
        <v>579</v>
      </c>
      <c r="H187" s="276"/>
      <c r="J187" s="707" t="s">
        <v>373</v>
      </c>
      <c r="K187" s="276"/>
      <c r="M187" s="707" t="s">
        <v>638</v>
      </c>
      <c r="N187" s="8"/>
      <c r="O187" s="275" t="s">
        <v>378</v>
      </c>
      <c r="P187" s="275" t="s">
        <v>379</v>
      </c>
      <c r="Q187" s="142"/>
      <c r="R187"/>
      <c r="S187"/>
      <c r="U187"/>
      <c r="V187"/>
      <c r="W187"/>
      <c r="X187"/>
      <c r="Y187"/>
      <c r="Z187"/>
      <c r="AA187"/>
    </row>
    <row r="188" spans="1:27" ht="15.75">
      <c r="A188" s="784"/>
      <c r="B188" s="785"/>
      <c r="C188" s="52"/>
      <c r="D188" s="251"/>
      <c r="E188" s="777"/>
      <c r="F188" s="249"/>
      <c r="G188" s="349"/>
      <c r="H188" s="290"/>
      <c r="I188" s="289" t="s">
        <v>374</v>
      </c>
      <c r="J188" s="289" t="s">
        <v>375</v>
      </c>
      <c r="K188" s="290"/>
      <c r="L188" s="289" t="s">
        <v>376</v>
      </c>
      <c r="M188" s="289" t="s">
        <v>377</v>
      </c>
      <c r="N188" s="8"/>
      <c r="O188" s="352"/>
      <c r="P188" s="352"/>
      <c r="Q188" s="142"/>
      <c r="R188"/>
      <c r="S188"/>
      <c r="U188"/>
      <c r="V188"/>
      <c r="W188"/>
      <c r="X188"/>
      <c r="Y188"/>
      <c r="Z188"/>
      <c r="AA188"/>
    </row>
    <row r="189" spans="1:27" ht="15.75">
      <c r="A189" s="131"/>
      <c r="B189" s="107" t="s">
        <v>450</v>
      </c>
      <c r="C189" s="109">
        <v>0</v>
      </c>
      <c r="D189" s="390"/>
      <c r="E189" s="266"/>
      <c r="F189" s="249"/>
      <c r="G189" s="266"/>
      <c r="H189" s="290"/>
      <c r="I189" s="266"/>
      <c r="J189" s="266"/>
      <c r="K189" s="290"/>
      <c r="L189" s="266"/>
      <c r="M189" s="266"/>
      <c r="N189" s="8"/>
      <c r="O189" s="268">
        <f aca="true" t="shared" si="14" ref="O189:O199">(G189+I189+L189)*C189</f>
        <v>0</v>
      </c>
      <c r="P189" s="293">
        <f aca="true" t="shared" si="15" ref="P189:P199">(G189+J189+M189)*C189</f>
        <v>0</v>
      </c>
      <c r="Q189" s="142"/>
      <c r="R189"/>
      <c r="S189"/>
      <c r="U189"/>
      <c r="V189"/>
      <c r="W189"/>
      <c r="X189"/>
      <c r="Y189"/>
      <c r="Z189"/>
      <c r="AA189"/>
    </row>
    <row r="190" spans="1:27" ht="15.75">
      <c r="A190" s="131"/>
      <c r="B190" s="107" t="s">
        <v>451</v>
      </c>
      <c r="C190" s="109">
        <v>0.1</v>
      </c>
      <c r="D190" s="390"/>
      <c r="E190" s="266"/>
      <c r="F190" s="249"/>
      <c r="G190" s="266"/>
      <c r="H190" s="290"/>
      <c r="I190" s="266"/>
      <c r="J190" s="266"/>
      <c r="K190" s="290"/>
      <c r="L190" s="266"/>
      <c r="M190" s="266"/>
      <c r="N190" s="8"/>
      <c r="O190" s="268">
        <f t="shared" si="14"/>
        <v>0</v>
      </c>
      <c r="P190" s="293">
        <f t="shared" si="15"/>
        <v>0</v>
      </c>
      <c r="Q190" s="142"/>
      <c r="R190"/>
      <c r="S190"/>
      <c r="U190"/>
      <c r="V190"/>
      <c r="W190"/>
      <c r="X190"/>
      <c r="Y190"/>
      <c r="Z190"/>
      <c r="AA190"/>
    </row>
    <row r="191" spans="1:27" ht="15.75">
      <c r="A191" s="132"/>
      <c r="B191" s="51" t="s">
        <v>200</v>
      </c>
      <c r="C191" s="110">
        <v>0.2</v>
      </c>
      <c r="D191" s="391"/>
      <c r="E191" s="266"/>
      <c r="F191" s="249"/>
      <c r="G191" s="266"/>
      <c r="H191" s="294"/>
      <c r="I191" s="266"/>
      <c r="J191" s="266"/>
      <c r="K191" s="294"/>
      <c r="L191" s="266"/>
      <c r="M191" s="266"/>
      <c r="N191" s="8"/>
      <c r="O191" s="268">
        <f t="shared" si="14"/>
        <v>0</v>
      </c>
      <c r="P191" s="293">
        <f t="shared" si="15"/>
        <v>0</v>
      </c>
      <c r="Q191" s="142"/>
      <c r="R191"/>
      <c r="S191"/>
      <c r="U191"/>
      <c r="V191"/>
      <c r="W191"/>
      <c r="X191"/>
      <c r="Y191"/>
      <c r="Z191"/>
      <c r="AA191"/>
    </row>
    <row r="192" spans="1:27" ht="15.75">
      <c r="A192" s="132"/>
      <c r="B192" s="51" t="s">
        <v>201</v>
      </c>
      <c r="C192" s="110">
        <v>0.5</v>
      </c>
      <c r="D192" s="391"/>
      <c r="E192" s="266"/>
      <c r="F192" s="249"/>
      <c r="G192" s="266"/>
      <c r="H192" s="294"/>
      <c r="I192" s="266"/>
      <c r="J192" s="266"/>
      <c r="K192" s="294"/>
      <c r="L192" s="266"/>
      <c r="M192" s="367"/>
      <c r="N192" s="8"/>
      <c r="O192" s="268">
        <f t="shared" si="14"/>
        <v>0</v>
      </c>
      <c r="P192" s="293">
        <f t="shared" si="15"/>
        <v>0</v>
      </c>
      <c r="Q192" s="142"/>
      <c r="R192"/>
      <c r="S192"/>
      <c r="U192"/>
      <c r="V192"/>
      <c r="W192"/>
      <c r="X192"/>
      <c r="Y192"/>
      <c r="Z192"/>
      <c r="AA192"/>
    </row>
    <row r="193" spans="1:27" ht="17.25" customHeight="1">
      <c r="A193" s="131"/>
      <c r="B193" s="51" t="s">
        <v>707</v>
      </c>
      <c r="C193" s="110">
        <v>1</v>
      </c>
      <c r="D193" s="391"/>
      <c r="E193" s="266"/>
      <c r="F193" s="249"/>
      <c r="G193" s="266"/>
      <c r="H193" s="296"/>
      <c r="I193" s="266"/>
      <c r="J193" s="266"/>
      <c r="K193" s="296"/>
      <c r="L193" s="266"/>
      <c r="M193" s="266"/>
      <c r="N193" s="8"/>
      <c r="O193" s="268">
        <f t="shared" si="14"/>
        <v>0</v>
      </c>
      <c r="P193" s="293">
        <f t="shared" si="15"/>
        <v>0</v>
      </c>
      <c r="Q193" s="142"/>
      <c r="R193"/>
      <c r="S193"/>
      <c r="U193"/>
      <c r="V193"/>
      <c r="W193"/>
      <c r="X193"/>
      <c r="Y193"/>
      <c r="Z193"/>
      <c r="AA193"/>
    </row>
    <row r="194" spans="1:27" ht="15.75">
      <c r="A194" s="131"/>
      <c r="B194" s="51" t="s">
        <v>340</v>
      </c>
      <c r="C194" s="110">
        <v>1.5</v>
      </c>
      <c r="D194" s="391"/>
      <c r="E194" s="266"/>
      <c r="F194" s="249"/>
      <c r="G194" s="266"/>
      <c r="H194" s="296"/>
      <c r="I194" s="266"/>
      <c r="J194" s="266"/>
      <c r="K194" s="296"/>
      <c r="L194" s="266"/>
      <c r="M194" s="266"/>
      <c r="N194" s="8"/>
      <c r="O194" s="268">
        <f t="shared" si="14"/>
        <v>0</v>
      </c>
      <c r="P194" s="293">
        <f t="shared" si="15"/>
        <v>0</v>
      </c>
      <c r="Q194" s="142"/>
      <c r="R194"/>
      <c r="S194"/>
      <c r="U194"/>
      <c r="V194"/>
      <c r="W194"/>
      <c r="X194"/>
      <c r="Y194"/>
      <c r="Z194"/>
      <c r="AA194"/>
    </row>
    <row r="195" spans="1:27" ht="15.75">
      <c r="A195" s="131"/>
      <c r="B195" s="51" t="s">
        <v>468</v>
      </c>
      <c r="C195" s="110">
        <v>1</v>
      </c>
      <c r="D195" s="391"/>
      <c r="E195" s="266"/>
      <c r="F195" s="249"/>
      <c r="G195" s="266"/>
      <c r="H195" s="294"/>
      <c r="I195" s="266"/>
      <c r="J195" s="266"/>
      <c r="K195" s="294"/>
      <c r="L195" s="266"/>
      <c r="M195" s="266"/>
      <c r="N195" s="8"/>
      <c r="O195" s="268">
        <f t="shared" si="14"/>
        <v>0</v>
      </c>
      <c r="P195" s="293">
        <f t="shared" si="15"/>
        <v>0</v>
      </c>
      <c r="Q195" s="142"/>
      <c r="R195"/>
      <c r="S195"/>
      <c r="U195"/>
      <c r="V195"/>
      <c r="W195"/>
      <c r="X195"/>
      <c r="Y195"/>
      <c r="Z195"/>
      <c r="AA195"/>
    </row>
    <row r="196" spans="1:27" ht="15.75">
      <c r="A196" s="132"/>
      <c r="B196" s="107" t="s">
        <v>467</v>
      </c>
      <c r="C196" s="110">
        <v>0.5</v>
      </c>
      <c r="D196" s="391"/>
      <c r="E196" s="266"/>
      <c r="F196" s="249"/>
      <c r="G196" s="266"/>
      <c r="H196" s="294"/>
      <c r="I196" s="266"/>
      <c r="J196" s="266"/>
      <c r="K196" s="294"/>
      <c r="L196" s="266"/>
      <c r="M196" s="266"/>
      <c r="N196" s="8"/>
      <c r="O196" s="268">
        <f t="shared" si="14"/>
        <v>0</v>
      </c>
      <c r="P196" s="293">
        <f t="shared" si="15"/>
        <v>0</v>
      </c>
      <c r="Q196" s="142"/>
      <c r="R196"/>
      <c r="S196"/>
      <c r="U196"/>
      <c r="V196"/>
      <c r="W196"/>
      <c r="X196"/>
      <c r="Y196"/>
      <c r="Z196"/>
      <c r="AA196"/>
    </row>
    <row r="197" spans="1:27" ht="15.75">
      <c r="A197" s="132"/>
      <c r="B197" s="67" t="s">
        <v>769</v>
      </c>
      <c r="C197" s="110">
        <v>0.2</v>
      </c>
      <c r="D197" s="391"/>
      <c r="E197" s="266"/>
      <c r="F197" s="249"/>
      <c r="G197" s="266"/>
      <c r="H197" s="294"/>
      <c r="I197" s="266"/>
      <c r="J197" s="266"/>
      <c r="K197" s="294"/>
      <c r="L197" s="266"/>
      <c r="M197" s="266"/>
      <c r="N197" s="8"/>
      <c r="O197" s="268">
        <f t="shared" si="14"/>
        <v>0</v>
      </c>
      <c r="P197" s="293">
        <f t="shared" si="15"/>
        <v>0</v>
      </c>
      <c r="Q197" s="145"/>
      <c r="R197"/>
      <c r="S197"/>
      <c r="U197"/>
      <c r="V197"/>
      <c r="W197"/>
      <c r="X197"/>
      <c r="Y197"/>
      <c r="Z197"/>
      <c r="AA197"/>
    </row>
    <row r="198" spans="1:27" ht="15.75">
      <c r="A198" s="131"/>
      <c r="B198" s="67" t="s">
        <v>203</v>
      </c>
      <c r="C198" s="111">
        <v>1.5</v>
      </c>
      <c r="D198" s="391"/>
      <c r="E198" s="266"/>
      <c r="F198" s="249"/>
      <c r="G198" s="266"/>
      <c r="H198" s="296"/>
      <c r="I198" s="266"/>
      <c r="J198" s="266"/>
      <c r="K198" s="296"/>
      <c r="L198" s="266"/>
      <c r="M198" s="266"/>
      <c r="N198" s="8"/>
      <c r="O198" s="268">
        <f t="shared" si="14"/>
        <v>0</v>
      </c>
      <c r="P198" s="293">
        <f t="shared" si="15"/>
        <v>0</v>
      </c>
      <c r="Q198" s="142"/>
      <c r="R198"/>
      <c r="S198"/>
      <c r="U198"/>
      <c r="V198"/>
      <c r="W198"/>
      <c r="X198"/>
      <c r="Y198"/>
      <c r="Z198"/>
      <c r="AA198"/>
    </row>
    <row r="199" spans="1:27" ht="15.75">
      <c r="A199" s="53"/>
      <c r="B199" s="258"/>
      <c r="C199" s="256"/>
      <c r="D199" s="60"/>
      <c r="E199" s="266"/>
      <c r="F199" s="249"/>
      <c r="G199" s="266"/>
      <c r="H199" s="273"/>
      <c r="I199" s="266"/>
      <c r="J199" s="266"/>
      <c r="K199" s="273"/>
      <c r="L199" s="266"/>
      <c r="M199" s="266"/>
      <c r="N199" s="8"/>
      <c r="O199" s="268">
        <f t="shared" si="14"/>
        <v>0</v>
      </c>
      <c r="P199" s="293">
        <f t="shared" si="15"/>
        <v>0</v>
      </c>
      <c r="Q199" s="142"/>
      <c r="R199"/>
      <c r="S199"/>
      <c r="U199"/>
      <c r="V199"/>
      <c r="W199"/>
      <c r="X199"/>
      <c r="Y199"/>
      <c r="Z199"/>
      <c r="AA199"/>
    </row>
    <row r="200" spans="1:27" ht="15.75">
      <c r="A200" s="55"/>
      <c r="B200" s="43"/>
      <c r="C200" s="298"/>
      <c r="D200" s="298"/>
      <c r="E200" s="298"/>
      <c r="F200" s="249"/>
      <c r="G200" s="43"/>
      <c r="H200" s="43"/>
      <c r="I200" s="298"/>
      <c r="J200" s="298"/>
      <c r="K200" s="298"/>
      <c r="L200" s="298"/>
      <c r="M200" s="273"/>
      <c r="N200" s="273"/>
      <c r="O200" s="298"/>
      <c r="P200" s="298"/>
      <c r="Q200" s="142"/>
      <c r="R200"/>
      <c r="S200"/>
      <c r="U200"/>
      <c r="V200"/>
      <c r="W200"/>
      <c r="X200"/>
      <c r="Y200"/>
      <c r="Z200"/>
      <c r="AA200"/>
    </row>
    <row r="201" spans="1:27" ht="15" hidden="1">
      <c r="A201" s="63"/>
      <c r="B201" s="44" t="s">
        <v>697</v>
      </c>
      <c r="C201" s="45"/>
      <c r="D201" s="45"/>
      <c r="E201" s="269">
        <f>SUM(E189:E199)</f>
        <v>0</v>
      </c>
      <c r="F201" s="249"/>
      <c r="G201" s="269">
        <f>SUM(G189:G199,I189:I199,L189:L199)</f>
        <v>0</v>
      </c>
      <c r="H201" s="6"/>
      <c r="I201" s="273"/>
      <c r="J201" s="273"/>
      <c r="K201" s="273"/>
      <c r="L201" s="273"/>
      <c r="M201" s="273"/>
      <c r="N201" s="273"/>
      <c r="O201" s="273"/>
      <c r="P201" s="273"/>
      <c r="Q201" s="142"/>
      <c r="R201"/>
      <c r="S201"/>
      <c r="U201"/>
      <c r="V201"/>
      <c r="W201"/>
      <c r="X201"/>
      <c r="Y201"/>
      <c r="Z201"/>
      <c r="AA201"/>
    </row>
    <row r="202" spans="1:27" ht="15" hidden="1">
      <c r="A202" s="63"/>
      <c r="B202" s="44" t="s">
        <v>371</v>
      </c>
      <c r="C202" s="45"/>
      <c r="D202" s="45"/>
      <c r="E202" s="353" t="str">
        <f>IF(E201&gt;C185*1.025,"No",IF(E201&lt;C185*0.975,"No","Yes"))</f>
        <v>Yes</v>
      </c>
      <c r="F202" s="249"/>
      <c r="G202" s="353" t="str">
        <f>IF(G201&gt;C185*1.025,"No",IF(G201&lt;C185*0.975,"No","Yes"))</f>
        <v>Yes</v>
      </c>
      <c r="H202" s="6"/>
      <c r="I202" s="273"/>
      <c r="J202" s="273"/>
      <c r="K202" s="273"/>
      <c r="L202" s="273"/>
      <c r="M202" s="273"/>
      <c r="N202" s="273"/>
      <c r="O202" s="273"/>
      <c r="P202" s="273"/>
      <c r="Q202" s="142"/>
      <c r="R202"/>
      <c r="S202"/>
      <c r="U202"/>
      <c r="V202"/>
      <c r="W202"/>
      <c r="X202"/>
      <c r="Y202"/>
      <c r="Z202"/>
      <c r="AA202"/>
    </row>
    <row r="203" spans="1:27" ht="15" hidden="1">
      <c r="A203" s="63"/>
      <c r="B203" s="125"/>
      <c r="C203" s="45"/>
      <c r="D203" s="45"/>
      <c r="E203" s="278"/>
      <c r="F203" s="249"/>
      <c r="G203" s="45"/>
      <c r="H203" s="6"/>
      <c r="I203" s="273"/>
      <c r="J203" s="273"/>
      <c r="K203" s="273"/>
      <c r="L203" s="273"/>
      <c r="M203" s="273"/>
      <c r="N203" s="273"/>
      <c r="O203" s="273"/>
      <c r="P203" s="273"/>
      <c r="Q203" s="142"/>
      <c r="R203"/>
      <c r="S203"/>
      <c r="U203"/>
      <c r="V203"/>
      <c r="W203"/>
      <c r="X203"/>
      <c r="Y203"/>
      <c r="Z203"/>
      <c r="AA203"/>
    </row>
    <row r="204" spans="1:27" ht="15.75">
      <c r="A204" s="61"/>
      <c r="B204" s="46" t="s">
        <v>469</v>
      </c>
      <c r="C204" s="270">
        <f>SUM(O191:O199)</f>
        <v>0</v>
      </c>
      <c r="D204" s="279"/>
      <c r="E204" s="279"/>
      <c r="F204" s="249"/>
      <c r="G204" s="48"/>
      <c r="H204" s="43"/>
      <c r="I204" s="273"/>
      <c r="J204" s="273"/>
      <c r="K204" s="273"/>
      <c r="L204" s="273"/>
      <c r="M204" s="273"/>
      <c r="N204" s="273"/>
      <c r="O204" s="298"/>
      <c r="P204" s="273"/>
      <c r="Q204" s="142"/>
      <c r="R204"/>
      <c r="S204"/>
      <c r="U204"/>
      <c r="V204"/>
      <c r="W204"/>
      <c r="X204"/>
      <c r="Y204"/>
      <c r="Z204"/>
      <c r="AA204"/>
    </row>
    <row r="205" spans="1:27" ht="15.75">
      <c r="A205" s="61"/>
      <c r="B205" s="46" t="s">
        <v>470</v>
      </c>
      <c r="C205" s="270">
        <f>SUM(P189:P199)</f>
        <v>0</v>
      </c>
      <c r="D205" s="279"/>
      <c r="E205" s="279"/>
      <c r="F205" s="279"/>
      <c r="G205" s="48"/>
      <c r="H205" s="47"/>
      <c r="I205" s="273"/>
      <c r="J205" s="273"/>
      <c r="K205" s="273"/>
      <c r="L205" s="273"/>
      <c r="M205" s="273"/>
      <c r="N205" s="273"/>
      <c r="O205" s="279"/>
      <c r="P205" s="279"/>
      <c r="Q205" s="142"/>
      <c r="R205"/>
      <c r="S205"/>
      <c r="U205"/>
      <c r="V205"/>
      <c r="W205"/>
      <c r="X205"/>
      <c r="Y205"/>
      <c r="Z205"/>
      <c r="AA205"/>
    </row>
    <row r="206" spans="1:27" ht="15.75">
      <c r="A206" s="57"/>
      <c r="B206" s="128"/>
      <c r="C206" s="299"/>
      <c r="D206" s="299"/>
      <c r="E206" s="299"/>
      <c r="F206" s="299"/>
      <c r="G206" s="9"/>
      <c r="H206" s="9"/>
      <c r="I206" s="299"/>
      <c r="J206" s="299"/>
      <c r="K206" s="299"/>
      <c r="L206" s="299"/>
      <c r="M206" s="299"/>
      <c r="N206" s="299"/>
      <c r="O206" s="299"/>
      <c r="P206" s="299"/>
      <c r="Q206" s="147"/>
      <c r="R206"/>
      <c r="S206"/>
      <c r="U206"/>
      <c r="V206"/>
      <c r="W206"/>
      <c r="X206"/>
      <c r="Y206"/>
      <c r="Z206"/>
      <c r="AA206"/>
    </row>
    <row r="207" spans="1:27" ht="15.75">
      <c r="A207" s="134" t="s">
        <v>484</v>
      </c>
      <c r="B207" s="135"/>
      <c r="C207" s="4"/>
      <c r="D207" s="6"/>
      <c r="E207" s="4"/>
      <c r="F207" s="4"/>
      <c r="G207" s="4"/>
      <c r="H207" s="4"/>
      <c r="I207" s="389"/>
      <c r="J207" s="374"/>
      <c r="K207" s="374"/>
      <c r="L207" s="374"/>
      <c r="M207" s="374"/>
      <c r="N207" s="374"/>
      <c r="O207" s="374"/>
      <c r="P207" s="374"/>
      <c r="Q207" s="149"/>
      <c r="R207"/>
      <c r="S207"/>
      <c r="U207"/>
      <c r="V207"/>
      <c r="W207"/>
      <c r="X207"/>
      <c r="Y207"/>
      <c r="Z207"/>
      <c r="AA207"/>
    </row>
    <row r="208" spans="1:27" ht="27" customHeight="1">
      <c r="A208" s="53"/>
      <c r="B208" s="126"/>
      <c r="C208" s="6"/>
      <c r="D208" s="6"/>
      <c r="E208" s="6"/>
      <c r="F208" s="6"/>
      <c r="G208" s="6"/>
      <c r="H208" s="6"/>
      <c r="I208" s="359"/>
      <c r="J208" s="141"/>
      <c r="K208" s="141"/>
      <c r="L208" s="141"/>
      <c r="M208" s="141"/>
      <c r="N208" s="141"/>
      <c r="O208" s="141"/>
      <c r="P208" s="141"/>
      <c r="Q208" s="142"/>
      <c r="R208"/>
      <c r="S208"/>
      <c r="U208"/>
      <c r="V208"/>
      <c r="W208"/>
      <c r="X208"/>
      <c r="Y208"/>
      <c r="Z208"/>
      <c r="AA208"/>
    </row>
    <row r="209" spans="1:27" ht="15" hidden="1">
      <c r="A209" s="53"/>
      <c r="B209" s="188" t="s">
        <v>786</v>
      </c>
      <c r="C209" s="20">
        <f>Data!$F$176</f>
        <v>0</v>
      </c>
      <c r="D209" s="19"/>
      <c r="E209" s="19"/>
      <c r="F209" s="19"/>
      <c r="G209" s="29"/>
      <c r="H209" s="6"/>
      <c r="I209" s="273"/>
      <c r="J209" s="273"/>
      <c r="K209" s="273"/>
      <c r="L209" s="273"/>
      <c r="M209" s="141"/>
      <c r="N209" s="141"/>
      <c r="O209" s="141"/>
      <c r="P209" s="141"/>
      <c r="Q209" s="142"/>
      <c r="R209"/>
      <c r="S209"/>
      <c r="U209"/>
      <c r="V209"/>
      <c r="W209"/>
      <c r="X209"/>
      <c r="Y209"/>
      <c r="Z209"/>
      <c r="AA209"/>
    </row>
    <row r="210" spans="1:27" ht="15" hidden="1">
      <c r="A210" s="53"/>
      <c r="B210" s="227" t="s">
        <v>380</v>
      </c>
      <c r="C210" s="20">
        <f>Data!$F$184</f>
        <v>0</v>
      </c>
      <c r="D210" s="19"/>
      <c r="E210" s="19"/>
      <c r="F210" s="19"/>
      <c r="G210" s="8"/>
      <c r="H210" s="8"/>
      <c r="I210" s="8"/>
      <c r="J210" s="141"/>
      <c r="K210" s="141"/>
      <c r="L210" s="141"/>
      <c r="M210" s="141"/>
      <c r="N210" s="141"/>
      <c r="O210" s="141"/>
      <c r="P210" s="141"/>
      <c r="Q210" s="142"/>
      <c r="R210"/>
      <c r="S210"/>
      <c r="U210"/>
      <c r="V210"/>
      <c r="W210"/>
      <c r="X210"/>
      <c r="Y210"/>
      <c r="Z210"/>
      <c r="AA210"/>
    </row>
    <row r="211" spans="1:27" ht="15" hidden="1">
      <c r="A211" s="784"/>
      <c r="B211" s="33"/>
      <c r="C211" s="375"/>
      <c r="D211" s="375"/>
      <c r="E211" s="375"/>
      <c r="F211" s="375"/>
      <c r="G211" s="19"/>
      <c r="H211" s="6"/>
      <c r="I211" s="789"/>
      <c r="J211" s="789"/>
      <c r="K211" s="376"/>
      <c r="L211" s="786"/>
      <c r="M211" s="786"/>
      <c r="N211" s="141"/>
      <c r="O211" s="141"/>
      <c r="P211" s="141"/>
      <c r="Q211" s="142"/>
      <c r="R211"/>
      <c r="S211"/>
      <c r="U211"/>
      <c r="V211"/>
      <c r="W211"/>
      <c r="X211"/>
      <c r="Y211"/>
      <c r="Z211"/>
      <c r="AA211"/>
    </row>
    <row r="212" spans="1:27" ht="15.75" customHeight="1">
      <c r="A212" s="784"/>
      <c r="B212" s="785" t="s">
        <v>204</v>
      </c>
      <c r="C212" s="68" t="s">
        <v>693</v>
      </c>
      <c r="D212" s="375"/>
      <c r="E212" s="375"/>
      <c r="F212" s="375"/>
      <c r="G212" s="19"/>
      <c r="H212" s="6"/>
      <c r="I212" s="773" t="s">
        <v>785</v>
      </c>
      <c r="J212" s="384" t="s">
        <v>386</v>
      </c>
      <c r="K212" s="360"/>
      <c r="L212" s="273"/>
      <c r="M212" s="385" t="s">
        <v>384</v>
      </c>
      <c r="N212" s="361"/>
      <c r="O212" s="773" t="s">
        <v>387</v>
      </c>
      <c r="P212" s="773" t="s">
        <v>388</v>
      </c>
      <c r="Q212" s="142"/>
      <c r="R212"/>
      <c r="S212"/>
      <c r="U212"/>
      <c r="V212"/>
      <c r="W212"/>
      <c r="X212"/>
      <c r="Y212"/>
      <c r="Z212"/>
      <c r="AA212"/>
    </row>
    <row r="213" spans="1:27" ht="15.75">
      <c r="A213" s="131"/>
      <c r="B213" s="785"/>
      <c r="C213" s="52"/>
      <c r="D213" s="375"/>
      <c r="E213" s="375"/>
      <c r="F213" s="375"/>
      <c r="G213" s="19"/>
      <c r="H213" s="6"/>
      <c r="I213" s="774"/>
      <c r="J213" s="363" t="s">
        <v>582</v>
      </c>
      <c r="K213" s="362"/>
      <c r="L213" s="273"/>
      <c r="M213" s="363" t="s">
        <v>582</v>
      </c>
      <c r="N213" s="364"/>
      <c r="O213" s="774"/>
      <c r="P213" s="774"/>
      <c r="Q213" s="142"/>
      <c r="R213"/>
      <c r="S213"/>
      <c r="U213"/>
      <c r="V213"/>
      <c r="W213"/>
      <c r="X213"/>
      <c r="Y213"/>
      <c r="Z213"/>
      <c r="AA213"/>
    </row>
    <row r="214" spans="1:27" ht="15.75">
      <c r="A214" s="131"/>
      <c r="B214" s="108" t="s">
        <v>450</v>
      </c>
      <c r="C214" s="109">
        <v>0</v>
      </c>
      <c r="D214" s="375"/>
      <c r="E214" s="375"/>
      <c r="F214" s="375"/>
      <c r="G214" s="19"/>
      <c r="H214" s="6"/>
      <c r="I214" s="266"/>
      <c r="J214" s="266"/>
      <c r="K214" s="362"/>
      <c r="L214" s="273"/>
      <c r="M214" s="266"/>
      <c r="N214" s="386"/>
      <c r="O214" s="268">
        <f aca="true" t="shared" si="16" ref="O214:O224">J214*C214</f>
        <v>0</v>
      </c>
      <c r="P214" s="293">
        <f aca="true" t="shared" si="17" ref="P214:P224">M214*C214</f>
        <v>0</v>
      </c>
      <c r="Q214" s="142"/>
      <c r="R214"/>
      <c r="S214"/>
      <c r="U214"/>
      <c r="V214"/>
      <c r="W214"/>
      <c r="X214"/>
      <c r="Y214"/>
      <c r="Z214"/>
      <c r="AA214"/>
    </row>
    <row r="215" spans="1:27" ht="15.75">
      <c r="A215" s="132"/>
      <c r="B215" s="108" t="s">
        <v>451</v>
      </c>
      <c r="C215" s="109">
        <v>0.1</v>
      </c>
      <c r="D215" s="375"/>
      <c r="E215" s="375"/>
      <c r="F215" s="375"/>
      <c r="G215" s="19"/>
      <c r="H215" s="6"/>
      <c r="I215" s="266"/>
      <c r="J215" s="266"/>
      <c r="K215" s="362"/>
      <c r="L215" s="273"/>
      <c r="M215" s="266"/>
      <c r="N215" s="386"/>
      <c r="O215" s="268">
        <f t="shared" si="16"/>
        <v>0</v>
      </c>
      <c r="P215" s="293">
        <f t="shared" si="17"/>
        <v>0</v>
      </c>
      <c r="Q215" s="142"/>
      <c r="R215"/>
      <c r="S215"/>
      <c r="U215"/>
      <c r="V215"/>
      <c r="W215"/>
      <c r="X215"/>
      <c r="Y215"/>
      <c r="Z215"/>
      <c r="AA215"/>
    </row>
    <row r="216" spans="1:27" ht="15.75">
      <c r="A216" s="132"/>
      <c r="B216" s="51" t="s">
        <v>200</v>
      </c>
      <c r="C216" s="110">
        <v>0.2</v>
      </c>
      <c r="D216" s="375"/>
      <c r="E216" s="375"/>
      <c r="F216" s="375"/>
      <c r="G216" s="19"/>
      <c r="H216" s="6"/>
      <c r="I216" s="266"/>
      <c r="J216" s="266"/>
      <c r="K216" s="366"/>
      <c r="L216" s="273"/>
      <c r="M216" s="266"/>
      <c r="N216" s="141"/>
      <c r="O216" s="268">
        <f t="shared" si="16"/>
        <v>0</v>
      </c>
      <c r="P216" s="293">
        <f t="shared" si="17"/>
        <v>0</v>
      </c>
      <c r="Q216" s="142"/>
      <c r="R216"/>
      <c r="S216"/>
      <c r="U216"/>
      <c r="V216"/>
      <c r="W216"/>
      <c r="X216"/>
      <c r="Y216"/>
      <c r="Z216"/>
      <c r="AA216"/>
    </row>
    <row r="217" spans="1:27" ht="15.75">
      <c r="A217" s="132"/>
      <c r="B217" s="51" t="s">
        <v>201</v>
      </c>
      <c r="C217" s="110">
        <v>0.5</v>
      </c>
      <c r="D217" s="375"/>
      <c r="E217" s="375"/>
      <c r="F217" s="375"/>
      <c r="G217" s="19"/>
      <c r="H217" s="6"/>
      <c r="I217" s="266"/>
      <c r="J217" s="266"/>
      <c r="K217" s="366"/>
      <c r="L217" s="273"/>
      <c r="M217" s="266"/>
      <c r="N217" s="141"/>
      <c r="O217" s="268">
        <f t="shared" si="16"/>
        <v>0</v>
      </c>
      <c r="P217" s="293">
        <f t="shared" si="17"/>
        <v>0</v>
      </c>
      <c r="Q217" s="142"/>
      <c r="R217"/>
      <c r="S217"/>
      <c r="U217"/>
      <c r="V217"/>
      <c r="W217"/>
      <c r="X217"/>
      <c r="Y217"/>
      <c r="Z217"/>
      <c r="AA217"/>
    </row>
    <row r="218" spans="1:27" ht="15.75">
      <c r="A218" s="132"/>
      <c r="B218" s="51" t="s">
        <v>707</v>
      </c>
      <c r="C218" s="110">
        <v>1</v>
      </c>
      <c r="D218" s="375"/>
      <c r="E218" s="375"/>
      <c r="F218" s="375"/>
      <c r="G218" s="19"/>
      <c r="H218" s="6"/>
      <c r="I218" s="266"/>
      <c r="J218" s="266"/>
      <c r="K218" s="366"/>
      <c r="L218" s="273"/>
      <c r="M218" s="266"/>
      <c r="N218" s="141"/>
      <c r="O218" s="268">
        <f t="shared" si="16"/>
        <v>0</v>
      </c>
      <c r="P218" s="293">
        <f t="shared" si="17"/>
        <v>0</v>
      </c>
      <c r="Q218" s="142"/>
      <c r="R218"/>
      <c r="S218"/>
      <c r="U218"/>
      <c r="V218"/>
      <c r="W218"/>
      <c r="X218"/>
      <c r="Y218"/>
      <c r="Z218"/>
      <c r="AA218"/>
    </row>
    <row r="219" spans="1:27" ht="15.75">
      <c r="A219" s="132"/>
      <c r="B219" s="51" t="s">
        <v>340</v>
      </c>
      <c r="C219" s="110">
        <v>1.5</v>
      </c>
      <c r="D219" s="375"/>
      <c r="E219" s="375"/>
      <c r="F219" s="375"/>
      <c r="G219" s="19"/>
      <c r="H219" s="6"/>
      <c r="I219" s="266"/>
      <c r="J219" s="266"/>
      <c r="K219" s="366"/>
      <c r="L219" s="273"/>
      <c r="M219" s="266"/>
      <c r="N219" s="141"/>
      <c r="O219" s="268">
        <f t="shared" si="16"/>
        <v>0</v>
      </c>
      <c r="P219" s="293">
        <f t="shared" si="17"/>
        <v>0</v>
      </c>
      <c r="Q219" s="142"/>
      <c r="R219"/>
      <c r="S219"/>
      <c r="U219"/>
      <c r="V219"/>
      <c r="W219"/>
      <c r="X219"/>
      <c r="Y219"/>
      <c r="Z219"/>
      <c r="AA219"/>
    </row>
    <row r="220" spans="1:27" ht="15.75">
      <c r="A220" s="132"/>
      <c r="B220" s="51" t="s">
        <v>468</v>
      </c>
      <c r="C220" s="110">
        <v>1</v>
      </c>
      <c r="D220" s="375"/>
      <c r="E220" s="375"/>
      <c r="F220" s="375"/>
      <c r="G220" s="19"/>
      <c r="H220" s="6"/>
      <c r="I220" s="266"/>
      <c r="J220" s="266"/>
      <c r="K220" s="366"/>
      <c r="L220" s="273"/>
      <c r="M220" s="266"/>
      <c r="N220" s="141"/>
      <c r="O220" s="268">
        <f t="shared" si="16"/>
        <v>0</v>
      </c>
      <c r="P220" s="293">
        <f t="shared" si="17"/>
        <v>0</v>
      </c>
      <c r="Q220" s="142"/>
      <c r="R220"/>
      <c r="S220"/>
      <c r="U220"/>
      <c r="V220"/>
      <c r="W220"/>
      <c r="X220"/>
      <c r="Y220"/>
      <c r="Z220"/>
      <c r="AA220"/>
    </row>
    <row r="221" spans="1:27" ht="15.75">
      <c r="A221" s="132"/>
      <c r="B221" s="107" t="s">
        <v>467</v>
      </c>
      <c r="C221" s="110">
        <v>0.5</v>
      </c>
      <c r="D221" s="375"/>
      <c r="E221" s="375"/>
      <c r="F221" s="375"/>
      <c r="G221" s="19"/>
      <c r="H221" s="6"/>
      <c r="I221" s="266"/>
      <c r="J221" s="266"/>
      <c r="K221" s="366"/>
      <c r="L221" s="273"/>
      <c r="M221" s="266"/>
      <c r="N221" s="141"/>
      <c r="O221" s="268">
        <f t="shared" si="16"/>
        <v>0</v>
      </c>
      <c r="P221" s="293">
        <f t="shared" si="17"/>
        <v>0</v>
      </c>
      <c r="Q221" s="142"/>
      <c r="R221"/>
      <c r="S221"/>
      <c r="U221"/>
      <c r="V221"/>
      <c r="W221"/>
      <c r="X221"/>
      <c r="Y221"/>
      <c r="Z221"/>
      <c r="AA221"/>
    </row>
    <row r="222" spans="1:27" ht="15.75">
      <c r="A222" s="132"/>
      <c r="B222" s="67" t="s">
        <v>769</v>
      </c>
      <c r="C222" s="110">
        <v>0.2</v>
      </c>
      <c r="D222" s="375"/>
      <c r="E222" s="375"/>
      <c r="F222" s="375"/>
      <c r="G222" s="19"/>
      <c r="H222" s="6"/>
      <c r="I222" s="266"/>
      <c r="J222" s="266"/>
      <c r="K222" s="141"/>
      <c r="L222" s="273"/>
      <c r="M222" s="266"/>
      <c r="N222" s="141"/>
      <c r="O222" s="268">
        <f t="shared" si="16"/>
        <v>0</v>
      </c>
      <c r="P222" s="293">
        <f t="shared" si="17"/>
        <v>0</v>
      </c>
      <c r="Q222" s="142"/>
      <c r="R222"/>
      <c r="S222"/>
      <c r="U222"/>
      <c r="V222"/>
      <c r="W222"/>
      <c r="X222"/>
      <c r="Y222"/>
      <c r="Z222"/>
      <c r="AA222"/>
    </row>
    <row r="223" spans="1:27" ht="15.75">
      <c r="A223" s="53"/>
      <c r="B223" s="67" t="s">
        <v>203</v>
      </c>
      <c r="C223" s="111">
        <v>1.5</v>
      </c>
      <c r="D223" s="375"/>
      <c r="E223" s="375"/>
      <c r="F223" s="375"/>
      <c r="G223" s="19"/>
      <c r="H223" s="6"/>
      <c r="I223" s="266"/>
      <c r="J223" s="266"/>
      <c r="K223" s="141"/>
      <c r="L223" s="273"/>
      <c r="M223" s="266"/>
      <c r="N223" s="141"/>
      <c r="O223" s="268">
        <f t="shared" si="16"/>
        <v>0</v>
      </c>
      <c r="P223" s="293">
        <f t="shared" si="17"/>
        <v>0</v>
      </c>
      <c r="Q223" s="142"/>
      <c r="R223"/>
      <c r="S223"/>
      <c r="U223"/>
      <c r="V223"/>
      <c r="W223"/>
      <c r="X223"/>
      <c r="Y223"/>
      <c r="Z223"/>
      <c r="AA223"/>
    </row>
    <row r="224" spans="1:27" ht="15.75">
      <c r="A224" s="55"/>
      <c r="B224" s="258"/>
      <c r="C224" s="256"/>
      <c r="D224" s="375"/>
      <c r="E224" s="375"/>
      <c r="F224" s="375"/>
      <c r="G224" s="19"/>
      <c r="H224" s="6"/>
      <c r="I224" s="266"/>
      <c r="J224" s="266"/>
      <c r="K224" s="141"/>
      <c r="L224" s="273"/>
      <c r="M224" s="266"/>
      <c r="N224" s="141"/>
      <c r="O224" s="268">
        <f t="shared" si="16"/>
        <v>0</v>
      </c>
      <c r="P224" s="293">
        <f t="shared" si="17"/>
        <v>0</v>
      </c>
      <c r="Q224" s="142"/>
      <c r="R224"/>
      <c r="S224"/>
      <c r="U224"/>
      <c r="V224"/>
      <c r="W224"/>
      <c r="X224"/>
      <c r="Y224"/>
      <c r="Z224"/>
      <c r="AA224"/>
    </row>
    <row r="225" spans="1:27" ht="15.75">
      <c r="A225" s="63"/>
      <c r="B225" s="43"/>
      <c r="C225" s="43"/>
      <c r="D225" s="375"/>
      <c r="E225" s="375"/>
      <c r="F225" s="375"/>
      <c r="G225" s="19"/>
      <c r="H225" s="6"/>
      <c r="I225" s="43"/>
      <c r="J225" s="43"/>
      <c r="K225" s="370"/>
      <c r="L225" s="408" t="s">
        <v>581</v>
      </c>
      <c r="M225" s="370"/>
      <c r="N225" s="370"/>
      <c r="O225" s="370"/>
      <c r="P225" s="370"/>
      <c r="Q225" s="145"/>
      <c r="R225"/>
      <c r="S225"/>
      <c r="U225"/>
      <c r="V225"/>
      <c r="W225"/>
      <c r="X225"/>
      <c r="Y225"/>
      <c r="Z225"/>
      <c r="AA225"/>
    </row>
    <row r="226" spans="1:27" ht="15" hidden="1">
      <c r="A226" s="63"/>
      <c r="B226" s="44" t="s">
        <v>697</v>
      </c>
      <c r="C226" s="45"/>
      <c r="D226" s="375"/>
      <c r="E226" s="375"/>
      <c r="F226" s="375"/>
      <c r="G226" s="19"/>
      <c r="H226" s="6"/>
      <c r="I226" s="355">
        <f>SUM(I214:I224)</f>
        <v>0</v>
      </c>
      <c r="J226" s="355" t="e">
        <f>SUM(#REF!)</f>
        <v>#REF!</v>
      </c>
      <c r="K226" s="141"/>
      <c r="L226" s="8"/>
      <c r="M226" s="141"/>
      <c r="N226" s="141"/>
      <c r="O226" s="141"/>
      <c r="P226" s="141"/>
      <c r="Q226" s="142"/>
      <c r="R226"/>
      <c r="S226"/>
      <c r="U226"/>
      <c r="V226"/>
      <c r="W226"/>
      <c r="X226"/>
      <c r="Y226"/>
      <c r="Z226"/>
      <c r="AA226"/>
    </row>
    <row r="227" spans="1:27" ht="15" hidden="1">
      <c r="A227" s="63"/>
      <c r="B227" s="44" t="s">
        <v>371</v>
      </c>
      <c r="C227" s="45"/>
      <c r="D227" s="375"/>
      <c r="E227" s="375"/>
      <c r="F227" s="375"/>
      <c r="G227" s="19"/>
      <c r="H227" s="6"/>
      <c r="I227" s="353" t="str">
        <f>IF(I226&gt;C209*1.025,"No",IF(I226&lt;C209*0.975,"No","Yes"))</f>
        <v>Yes</v>
      </c>
      <c r="J227" s="353" t="e">
        <f>IF(J226&gt;C210*1.025,"No",IF(J226&lt;C210*0.975,"No","Yes"))</f>
        <v>#REF!</v>
      </c>
      <c r="K227" s="141"/>
      <c r="L227" s="387"/>
      <c r="M227" s="141"/>
      <c r="N227" s="141"/>
      <c r="O227" s="141"/>
      <c r="P227" s="141"/>
      <c r="Q227" s="142"/>
      <c r="R227"/>
      <c r="S227"/>
      <c r="U227"/>
      <c r="V227"/>
      <c r="W227"/>
      <c r="X227"/>
      <c r="Y227"/>
      <c r="Z227"/>
      <c r="AA227"/>
    </row>
    <row r="228" spans="1:27" ht="15" hidden="1">
      <c r="A228" s="61"/>
      <c r="B228" s="125"/>
      <c r="C228" s="45"/>
      <c r="D228" s="375"/>
      <c r="E228" s="375"/>
      <c r="F228" s="375"/>
      <c r="G228" s="19"/>
      <c r="H228" s="6"/>
      <c r="I228" s="359"/>
      <c r="J228" s="141"/>
      <c r="K228" s="141"/>
      <c r="L228" s="141"/>
      <c r="M228" s="141"/>
      <c r="N228" s="141"/>
      <c r="O228" s="141"/>
      <c r="P228" s="141"/>
      <c r="Q228" s="142"/>
      <c r="R228"/>
      <c r="S228"/>
      <c r="U228"/>
      <c r="V228"/>
      <c r="W228"/>
      <c r="X228"/>
      <c r="Y228"/>
      <c r="Z228"/>
      <c r="AA228"/>
    </row>
    <row r="229" spans="1:27" ht="15.75">
      <c r="A229" s="61"/>
      <c r="B229" s="46" t="s">
        <v>474</v>
      </c>
      <c r="C229" s="371">
        <f>SUM(O214:O224)</f>
        <v>0</v>
      </c>
      <c r="D229" s="375"/>
      <c r="E229" s="375"/>
      <c r="F229" s="375"/>
      <c r="G229" s="378" t="s">
        <v>7</v>
      </c>
      <c r="H229" s="16"/>
      <c r="I229" s="380"/>
      <c r="J229" s="708"/>
      <c r="K229" s="379"/>
      <c r="L229" s="380"/>
      <c r="M229" s="381"/>
      <c r="N229" s="382"/>
      <c r="O229" s="377" t="s">
        <v>583</v>
      </c>
      <c r="P229" s="141"/>
      <c r="Q229" s="142"/>
      <c r="R229"/>
      <c r="S229"/>
      <c r="U229"/>
      <c r="V229"/>
      <c r="W229"/>
      <c r="X229"/>
      <c r="Y229"/>
      <c r="Z229"/>
      <c r="AA229"/>
    </row>
    <row r="230" spans="1:27" ht="15.75">
      <c r="A230" s="61"/>
      <c r="B230" s="46" t="s">
        <v>473</v>
      </c>
      <c r="C230" s="371">
        <f>SUM(P214:P224)</f>
        <v>0</v>
      </c>
      <c r="D230" s="48"/>
      <c r="E230" s="48"/>
      <c r="F230" s="48"/>
      <c r="G230" s="48"/>
      <c r="H230" s="47"/>
      <c r="I230" s="359"/>
      <c r="J230" s="141"/>
      <c r="K230" s="141"/>
      <c r="L230" s="141"/>
      <c r="M230" s="141"/>
      <c r="N230" s="141"/>
      <c r="O230" s="372"/>
      <c r="P230" s="141"/>
      <c r="Q230" s="142"/>
      <c r="R230"/>
      <c r="S230"/>
      <c r="U230"/>
      <c r="V230"/>
      <c r="W230"/>
      <c r="X230"/>
      <c r="Y230"/>
      <c r="Z230"/>
      <c r="AA230"/>
    </row>
    <row r="231" spans="1:27" ht="17.25" customHeight="1">
      <c r="A231" s="58"/>
      <c r="B231" s="128"/>
      <c r="C231" s="9"/>
      <c r="D231" s="9"/>
      <c r="E231" s="9"/>
      <c r="F231" s="9"/>
      <c r="G231" s="9"/>
      <c r="H231" s="9"/>
      <c r="I231" s="373"/>
      <c r="J231" s="146"/>
      <c r="K231" s="146"/>
      <c r="L231" s="146"/>
      <c r="M231" s="146"/>
      <c r="N231" s="146"/>
      <c r="O231" s="146"/>
      <c r="P231" s="146"/>
      <c r="Q231" s="147"/>
      <c r="R231"/>
      <c r="S231"/>
      <c r="U231"/>
      <c r="V231"/>
      <c r="W231"/>
      <c r="X231"/>
      <c r="Y231"/>
      <c r="Z231"/>
      <c r="AA231"/>
    </row>
    <row r="232" spans="1:27" ht="15.75">
      <c r="A232" s="134" t="s">
        <v>486</v>
      </c>
      <c r="B232" s="135"/>
      <c r="C232" s="284"/>
      <c r="D232" s="284"/>
      <c r="E232" s="284"/>
      <c r="F232" s="284"/>
      <c r="G232" s="4"/>
      <c r="H232" s="4"/>
      <c r="I232" s="284"/>
      <c r="J232" s="284"/>
      <c r="K232" s="284"/>
      <c r="L232" s="284"/>
      <c r="M232" s="284"/>
      <c r="N232" s="284"/>
      <c r="O232" s="284"/>
      <c r="P232" s="284"/>
      <c r="Q232" s="388"/>
      <c r="R232"/>
      <c r="S232"/>
      <c r="U232"/>
      <c r="V232"/>
      <c r="W232"/>
      <c r="X232"/>
      <c r="Y232"/>
      <c r="Z232"/>
      <c r="AA232"/>
    </row>
    <row r="233" spans="1:27" ht="15.75">
      <c r="A233" s="62"/>
      <c r="B233" s="126"/>
      <c r="C233" s="273"/>
      <c r="D233" s="273"/>
      <c r="E233" s="273"/>
      <c r="F233" s="273"/>
      <c r="G233" s="6"/>
      <c r="H233" s="6"/>
      <c r="I233" s="273"/>
      <c r="J233" s="273"/>
      <c r="K233" s="273"/>
      <c r="L233" s="273"/>
      <c r="M233" s="273"/>
      <c r="N233" s="273"/>
      <c r="O233" s="273"/>
      <c r="P233" s="273"/>
      <c r="Q233" s="54"/>
      <c r="R233"/>
      <c r="S233"/>
      <c r="U233"/>
      <c r="V233"/>
      <c r="W233"/>
      <c r="X233"/>
      <c r="Y233"/>
      <c r="Z233"/>
      <c r="AA233"/>
    </row>
    <row r="234" spans="1:27" ht="15" hidden="1">
      <c r="A234" s="53"/>
      <c r="B234" s="26" t="s">
        <v>477</v>
      </c>
      <c r="C234" s="119">
        <f>Data!$F$43</f>
        <v>0</v>
      </c>
      <c r="D234" s="249"/>
      <c r="E234" s="249"/>
      <c r="F234" s="249"/>
      <c r="G234" s="19"/>
      <c r="H234" s="19"/>
      <c r="I234" s="273"/>
      <c r="J234" s="273"/>
      <c r="K234" s="273"/>
      <c r="L234" s="273"/>
      <c r="M234" s="273"/>
      <c r="N234" s="273"/>
      <c r="O234" s="249"/>
      <c r="P234" s="273"/>
      <c r="Q234" s="54"/>
      <c r="R234"/>
      <c r="S234"/>
      <c r="U234"/>
      <c r="V234"/>
      <c r="W234"/>
      <c r="X234"/>
      <c r="Y234"/>
      <c r="Z234"/>
      <c r="AA234"/>
    </row>
    <row r="235" spans="1:27" ht="15" hidden="1">
      <c r="A235" s="53"/>
      <c r="B235" s="26" t="s">
        <v>478</v>
      </c>
      <c r="C235" s="119">
        <f>Data!F134</f>
        <v>0</v>
      </c>
      <c r="D235" s="249"/>
      <c r="E235" s="249"/>
      <c r="F235" s="249"/>
      <c r="G235" s="19"/>
      <c r="H235" s="19"/>
      <c r="I235" s="273"/>
      <c r="J235" s="273"/>
      <c r="K235" s="273"/>
      <c r="L235" s="273"/>
      <c r="M235" s="273"/>
      <c r="N235" s="273"/>
      <c r="O235" s="249"/>
      <c r="P235" s="273"/>
      <c r="Q235" s="54"/>
      <c r="R235"/>
      <c r="S235"/>
      <c r="U235"/>
      <c r="V235"/>
      <c r="W235"/>
      <c r="X235"/>
      <c r="Y235"/>
      <c r="Z235"/>
      <c r="AA235"/>
    </row>
    <row r="236" spans="1:27" ht="15" hidden="1">
      <c r="A236" s="53"/>
      <c r="B236" s="26" t="s">
        <v>479</v>
      </c>
      <c r="C236" s="118"/>
      <c r="D236" s="249"/>
      <c r="E236" s="249"/>
      <c r="F236" s="249"/>
      <c r="G236" s="19"/>
      <c r="H236" s="19"/>
      <c r="I236" s="273"/>
      <c r="J236" s="273"/>
      <c r="K236" s="273"/>
      <c r="L236" s="273"/>
      <c r="M236" s="273"/>
      <c r="N236" s="273"/>
      <c r="O236" s="249"/>
      <c r="P236" s="273"/>
      <c r="Q236" s="54"/>
      <c r="R236"/>
      <c r="S236"/>
      <c r="U236"/>
      <c r="V236"/>
      <c r="W236"/>
      <c r="X236"/>
      <c r="Y236"/>
      <c r="Z236"/>
      <c r="AA236"/>
    </row>
    <row r="237" spans="1:27" ht="15" hidden="1">
      <c r="A237" s="53"/>
      <c r="B237" s="223" t="s">
        <v>480</v>
      </c>
      <c r="C237" s="271">
        <f>C236+C234</f>
        <v>0</v>
      </c>
      <c r="D237" s="354"/>
      <c r="E237" s="354"/>
      <c r="F237" s="279"/>
      <c r="G237" s="19"/>
      <c r="H237" s="19"/>
      <c r="I237" s="273"/>
      <c r="J237" s="273"/>
      <c r="K237" s="273"/>
      <c r="L237" s="273"/>
      <c r="M237" s="273"/>
      <c r="N237" s="273"/>
      <c r="O237" s="249"/>
      <c r="P237" s="273"/>
      <c r="Q237" s="142"/>
      <c r="R237"/>
      <c r="S237"/>
      <c r="U237"/>
      <c r="V237"/>
      <c r="W237"/>
      <c r="X237"/>
      <c r="Y237"/>
      <c r="Z237"/>
      <c r="AA237"/>
    </row>
    <row r="238" spans="1:27" ht="15" hidden="1">
      <c r="A238" s="53"/>
      <c r="B238" s="33"/>
      <c r="C238" s="249"/>
      <c r="D238" s="249"/>
      <c r="E238" s="249"/>
      <c r="F238" s="279"/>
      <c r="G238" s="19"/>
      <c r="H238" s="6"/>
      <c r="I238" s="787"/>
      <c r="J238" s="788"/>
      <c r="K238" s="273"/>
      <c r="L238" s="288"/>
      <c r="M238" s="288"/>
      <c r="N238" s="273"/>
      <c r="O238" s="273"/>
      <c r="P238" s="273"/>
      <c r="Q238" s="142"/>
      <c r="R238"/>
      <c r="S238"/>
      <c r="U238"/>
      <c r="V238"/>
      <c r="W238"/>
      <c r="X238"/>
      <c r="Y238"/>
      <c r="Z238"/>
      <c r="AA238"/>
    </row>
    <row r="239" spans="1:27" ht="38.25">
      <c r="A239" s="784"/>
      <c r="B239" s="785" t="s">
        <v>204</v>
      </c>
      <c r="C239" s="68" t="s">
        <v>693</v>
      </c>
      <c r="D239" s="251"/>
      <c r="E239" s="776" t="s">
        <v>385</v>
      </c>
      <c r="F239" s="279"/>
      <c r="G239" s="275" t="s">
        <v>579</v>
      </c>
      <c r="H239" s="276"/>
      <c r="J239" s="707" t="s">
        <v>373</v>
      </c>
      <c r="K239" s="276"/>
      <c r="M239" s="707" t="s">
        <v>638</v>
      </c>
      <c r="N239" s="8"/>
      <c r="O239" s="275" t="s">
        <v>378</v>
      </c>
      <c r="P239" s="275" t="s">
        <v>379</v>
      </c>
      <c r="Q239" s="142"/>
      <c r="R239"/>
      <c r="S239"/>
      <c r="U239"/>
      <c r="V239"/>
      <c r="W239"/>
      <c r="X239"/>
      <c r="Y239"/>
      <c r="Z239"/>
      <c r="AA239"/>
    </row>
    <row r="240" spans="1:27" ht="15.75">
      <c r="A240" s="784"/>
      <c r="B240" s="785"/>
      <c r="C240" s="52"/>
      <c r="D240" s="251"/>
      <c r="E240" s="777"/>
      <c r="F240" s="279"/>
      <c r="G240" s="349"/>
      <c r="H240" s="290"/>
      <c r="I240" s="289" t="s">
        <v>374</v>
      </c>
      <c r="J240" s="289" t="s">
        <v>375</v>
      </c>
      <c r="K240" s="290"/>
      <c r="L240" s="289" t="s">
        <v>376</v>
      </c>
      <c r="M240" s="289" t="s">
        <v>377</v>
      </c>
      <c r="N240" s="8"/>
      <c r="O240" s="352"/>
      <c r="P240" s="352"/>
      <c r="Q240" s="142"/>
      <c r="R240"/>
      <c r="S240"/>
      <c r="U240"/>
      <c r="V240"/>
      <c r="W240"/>
      <c r="X240"/>
      <c r="Y240"/>
      <c r="Z240"/>
      <c r="AA240"/>
    </row>
    <row r="241" spans="1:27" ht="15.75">
      <c r="A241" s="131"/>
      <c r="B241" s="107" t="s">
        <v>450</v>
      </c>
      <c r="C241" s="109">
        <v>0</v>
      </c>
      <c r="D241" s="390"/>
      <c r="E241" s="292"/>
      <c r="F241" s="279"/>
      <c r="G241" s="292"/>
      <c r="H241" s="290"/>
      <c r="I241" s="291"/>
      <c r="J241" s="266"/>
      <c r="K241" s="290"/>
      <c r="L241" s="291"/>
      <c r="M241" s="266"/>
      <c r="N241" s="8"/>
      <c r="O241" s="292"/>
      <c r="P241" s="293">
        <f aca="true" t="shared" si="18" ref="P241:P247">(G241+J241+M241)*C241</f>
        <v>0</v>
      </c>
      <c r="Q241" s="142"/>
      <c r="R241"/>
      <c r="S241"/>
      <c r="U241"/>
      <c r="V241"/>
      <c r="W241"/>
      <c r="X241"/>
      <c r="Y241"/>
      <c r="Z241"/>
      <c r="AA241"/>
    </row>
    <row r="242" spans="1:27" ht="15.75">
      <c r="A242" s="131"/>
      <c r="B242" s="107" t="s">
        <v>451</v>
      </c>
      <c r="C242" s="109">
        <v>0.1</v>
      </c>
      <c r="D242" s="390"/>
      <c r="E242" s="292"/>
      <c r="F242" s="279"/>
      <c r="G242" s="292"/>
      <c r="H242" s="290"/>
      <c r="I242" s="291"/>
      <c r="J242" s="266"/>
      <c r="K242" s="290"/>
      <c r="L242" s="291"/>
      <c r="M242" s="266"/>
      <c r="N242" s="8"/>
      <c r="O242" s="292"/>
      <c r="P242" s="293">
        <f t="shared" si="18"/>
        <v>0</v>
      </c>
      <c r="Q242" s="142"/>
      <c r="R242"/>
      <c r="S242"/>
      <c r="U242"/>
      <c r="V242"/>
      <c r="W242"/>
      <c r="X242"/>
      <c r="Y242"/>
      <c r="Z242"/>
      <c r="AA242"/>
    </row>
    <row r="243" spans="1:27" ht="15.75">
      <c r="A243" s="131"/>
      <c r="B243" s="51" t="s">
        <v>200</v>
      </c>
      <c r="C243" s="110">
        <v>0.2</v>
      </c>
      <c r="D243" s="390"/>
      <c r="E243" s="292"/>
      <c r="F243" s="279"/>
      <c r="G243" s="292"/>
      <c r="H243" s="290"/>
      <c r="I243" s="291"/>
      <c r="J243" s="266"/>
      <c r="K243" s="290"/>
      <c r="L243" s="291"/>
      <c r="M243" s="266"/>
      <c r="N243" s="8"/>
      <c r="O243" s="292"/>
      <c r="P243" s="293">
        <f t="shared" si="18"/>
        <v>0</v>
      </c>
      <c r="Q243" s="142"/>
      <c r="R243"/>
      <c r="S243"/>
      <c r="U243"/>
      <c r="V243"/>
      <c r="W243"/>
      <c r="X243"/>
      <c r="Y243"/>
      <c r="Z243"/>
      <c r="AA243"/>
    </row>
    <row r="244" spans="1:27" ht="15.75">
      <c r="A244" s="132"/>
      <c r="B244" s="51" t="s">
        <v>452</v>
      </c>
      <c r="C244" s="110">
        <v>0.4</v>
      </c>
      <c r="D244" s="391"/>
      <c r="E244" s="266"/>
      <c r="F244" s="279"/>
      <c r="G244" s="266"/>
      <c r="H244" s="294"/>
      <c r="I244" s="266"/>
      <c r="J244" s="266"/>
      <c r="K244" s="294"/>
      <c r="L244" s="266"/>
      <c r="M244" s="266"/>
      <c r="N244" s="8"/>
      <c r="O244" s="268">
        <f>(G244+I244+L244)*C244</f>
        <v>0</v>
      </c>
      <c r="P244" s="293">
        <f t="shared" si="18"/>
        <v>0</v>
      </c>
      <c r="Q244" s="142"/>
      <c r="R244"/>
      <c r="S244"/>
      <c r="U244"/>
      <c r="V244"/>
      <c r="W244"/>
      <c r="X244"/>
      <c r="Y244"/>
      <c r="Z244"/>
      <c r="AA244"/>
    </row>
    <row r="245" spans="1:27" ht="15.75">
      <c r="A245" s="132"/>
      <c r="B245" s="51" t="s">
        <v>311</v>
      </c>
      <c r="C245" s="110">
        <v>0.75</v>
      </c>
      <c r="D245" s="391"/>
      <c r="E245" s="266"/>
      <c r="F245" s="279"/>
      <c r="G245" s="266"/>
      <c r="H245" s="294"/>
      <c r="I245" s="266"/>
      <c r="J245" s="266"/>
      <c r="K245" s="294"/>
      <c r="L245" s="266"/>
      <c r="M245" s="266"/>
      <c r="N245" s="8"/>
      <c r="O245" s="268">
        <f>(G245+I245+L245)*C245</f>
        <v>0</v>
      </c>
      <c r="P245" s="293">
        <f t="shared" si="18"/>
        <v>0</v>
      </c>
      <c r="Q245" s="142"/>
      <c r="R245"/>
      <c r="S245"/>
      <c r="U245"/>
      <c r="V245"/>
      <c r="W245"/>
      <c r="X245"/>
      <c r="Y245"/>
      <c r="Z245"/>
      <c r="AA245"/>
    </row>
    <row r="246" spans="1:27" ht="15.75">
      <c r="A246" s="132"/>
      <c r="B246" s="51" t="s">
        <v>453</v>
      </c>
      <c r="C246" s="110">
        <v>1</v>
      </c>
      <c r="D246" s="391"/>
      <c r="E246" s="266"/>
      <c r="F246" s="279"/>
      <c r="G246" s="266"/>
      <c r="H246" s="294"/>
      <c r="I246" s="266"/>
      <c r="J246" s="266"/>
      <c r="K246" s="294"/>
      <c r="L246" s="266"/>
      <c r="M246" s="266"/>
      <c r="N246" s="8"/>
      <c r="O246" s="268">
        <f>(G246+I246+L246)*C246</f>
        <v>0</v>
      </c>
      <c r="P246" s="293">
        <f t="shared" si="18"/>
        <v>0</v>
      </c>
      <c r="Q246" s="142"/>
      <c r="R246"/>
      <c r="S246"/>
      <c r="U246"/>
      <c r="V246"/>
      <c r="W246"/>
      <c r="X246"/>
      <c r="Y246"/>
      <c r="Z246"/>
      <c r="AA246"/>
    </row>
    <row r="247" spans="1:27" ht="15.75">
      <c r="A247" s="53"/>
      <c r="B247" s="258"/>
      <c r="C247" s="256"/>
      <c r="D247" s="60"/>
      <c r="E247" s="266"/>
      <c r="F247" s="279"/>
      <c r="G247" s="266"/>
      <c r="H247" s="273"/>
      <c r="I247" s="266"/>
      <c r="J247" s="266"/>
      <c r="K247" s="273"/>
      <c r="L247" s="266"/>
      <c r="M247" s="266"/>
      <c r="N247" s="8"/>
      <c r="O247" s="268">
        <f>(G247+I247+L247)*C247</f>
        <v>0</v>
      </c>
      <c r="P247" s="293">
        <f t="shared" si="18"/>
        <v>0</v>
      </c>
      <c r="Q247" s="142"/>
      <c r="R247"/>
      <c r="S247"/>
      <c r="U247"/>
      <c r="V247"/>
      <c r="W247"/>
      <c r="X247"/>
      <c r="Y247"/>
      <c r="Z247"/>
      <c r="AA247"/>
    </row>
    <row r="248" spans="1:27" ht="15.75">
      <c r="A248" s="55"/>
      <c r="B248" s="43"/>
      <c r="C248" s="225"/>
      <c r="D248" s="43"/>
      <c r="E248" s="298"/>
      <c r="F248" s="279"/>
      <c r="G248" s="298"/>
      <c r="H248" s="43"/>
      <c r="I248" s="298"/>
      <c r="J248" s="298"/>
      <c r="K248" s="298"/>
      <c r="L248" s="298"/>
      <c r="M248" s="298"/>
      <c r="N248" s="298"/>
      <c r="O248" s="298"/>
      <c r="P248" s="298"/>
      <c r="Q248" s="145"/>
      <c r="R248"/>
      <c r="S248"/>
      <c r="U248"/>
      <c r="V248"/>
      <c r="W248"/>
      <c r="X248"/>
      <c r="Y248"/>
      <c r="Z248"/>
      <c r="AA248"/>
    </row>
    <row r="249" spans="1:27" ht="15" hidden="1">
      <c r="A249" s="63"/>
      <c r="B249" s="44" t="s">
        <v>697</v>
      </c>
      <c r="C249" s="45"/>
      <c r="D249" s="45"/>
      <c r="E249" s="269">
        <f>SUM(E244:E247)</f>
        <v>0</v>
      </c>
      <c r="F249" s="279"/>
      <c r="G249" s="269">
        <f>SUM(G244:G247,I244:I247,L244:L247)</f>
        <v>0</v>
      </c>
      <c r="H249" s="6"/>
      <c r="I249" s="278"/>
      <c r="J249" s="273"/>
      <c r="K249" s="273"/>
      <c r="L249" s="278"/>
      <c r="M249" s="278"/>
      <c r="N249" s="273"/>
      <c r="O249" s="273"/>
      <c r="P249" s="273"/>
      <c r="Q249" s="142"/>
      <c r="R249"/>
      <c r="S249"/>
      <c r="U249"/>
      <c r="V249"/>
      <c r="W249"/>
      <c r="X249"/>
      <c r="Y249"/>
      <c r="Z249"/>
      <c r="AA249"/>
    </row>
    <row r="250" spans="1:27" ht="15" hidden="1">
      <c r="A250" s="63"/>
      <c r="B250" s="44" t="s">
        <v>371</v>
      </c>
      <c r="C250" s="45"/>
      <c r="D250" s="45"/>
      <c r="E250" s="353" t="str">
        <f>IF(E249&gt;C237*1.025,"No",IF(E249&lt;C237*0.975,"No","Yes"))</f>
        <v>Yes</v>
      </c>
      <c r="F250" s="279"/>
      <c r="G250" s="353" t="str">
        <f>IF(G249&gt;C237*1.025,"No",IF(G249&lt;C237*0.975,"No","Yes"))</f>
        <v>Yes</v>
      </c>
      <c r="H250" s="6"/>
      <c r="I250" s="358"/>
      <c r="J250" s="273"/>
      <c r="K250" s="273"/>
      <c r="L250" s="358"/>
      <c r="M250" s="358"/>
      <c r="N250" s="273"/>
      <c r="O250" s="273"/>
      <c r="P250" s="273"/>
      <c r="Q250" s="142"/>
      <c r="R250"/>
      <c r="S250"/>
      <c r="U250"/>
      <c r="V250"/>
      <c r="W250"/>
      <c r="X250"/>
      <c r="Y250"/>
      <c r="Z250"/>
      <c r="AA250"/>
    </row>
    <row r="251" spans="1:27" ht="15" hidden="1">
      <c r="A251" s="63"/>
      <c r="B251" s="125"/>
      <c r="C251" s="45"/>
      <c r="D251" s="45"/>
      <c r="E251" s="278"/>
      <c r="F251" s="279"/>
      <c r="G251" s="45"/>
      <c r="H251" s="6"/>
      <c r="I251" s="273"/>
      <c r="J251" s="273"/>
      <c r="K251" s="273"/>
      <c r="L251" s="273"/>
      <c r="M251" s="273"/>
      <c r="N251" s="273"/>
      <c r="O251" s="273"/>
      <c r="P251" s="273"/>
      <c r="Q251" s="142"/>
      <c r="R251"/>
      <c r="S251"/>
      <c r="U251"/>
      <c r="V251"/>
      <c r="W251"/>
      <c r="X251"/>
      <c r="Y251"/>
      <c r="Z251"/>
      <c r="AA251"/>
    </row>
    <row r="252" spans="1:27" ht="15.75">
      <c r="A252" s="61"/>
      <c r="B252" s="46" t="s">
        <v>471</v>
      </c>
      <c r="C252" s="270">
        <f>SUM(O244:O247)</f>
        <v>0</v>
      </c>
      <c r="D252" s="279"/>
      <c r="E252" s="279"/>
      <c r="F252" s="279"/>
      <c r="G252" s="48"/>
      <c r="H252" s="43"/>
      <c r="I252" s="273"/>
      <c r="J252" s="273"/>
      <c r="K252" s="273"/>
      <c r="L252" s="273"/>
      <c r="M252" s="273"/>
      <c r="N252" s="273"/>
      <c r="O252" s="298"/>
      <c r="P252" s="273"/>
      <c r="Q252" s="142"/>
      <c r="R252"/>
      <c r="S252"/>
      <c r="U252"/>
      <c r="V252"/>
      <c r="W252"/>
      <c r="X252"/>
      <c r="Y252"/>
      <c r="Z252"/>
      <c r="AA252"/>
    </row>
    <row r="253" spans="1:27" ht="15.75">
      <c r="A253" s="61"/>
      <c r="B253" s="46" t="s">
        <v>472</v>
      </c>
      <c r="C253" s="270">
        <f>SUM(P241:P247)</f>
        <v>0</v>
      </c>
      <c r="D253" s="279"/>
      <c r="E253" s="279"/>
      <c r="F253" s="279"/>
      <c r="G253" s="48"/>
      <c r="H253" s="47"/>
      <c r="I253" s="273"/>
      <c r="J253" s="273"/>
      <c r="K253" s="273"/>
      <c r="L253" s="273"/>
      <c r="M253" s="273"/>
      <c r="N253" s="273"/>
      <c r="O253" s="279"/>
      <c r="P253" s="279"/>
      <c r="Q253" s="142"/>
      <c r="R253"/>
      <c r="S253"/>
      <c r="U253"/>
      <c r="V253"/>
      <c r="W253"/>
      <c r="X253"/>
      <c r="Y253"/>
      <c r="Z253"/>
      <c r="AA253"/>
    </row>
    <row r="254" spans="1:27" ht="15.75">
      <c r="A254" s="57"/>
      <c r="B254" s="128"/>
      <c r="C254" s="299"/>
      <c r="D254" s="299"/>
      <c r="E254" s="299"/>
      <c r="F254" s="299"/>
      <c r="G254" s="9"/>
      <c r="H254" s="9"/>
      <c r="I254" s="299"/>
      <c r="J254" s="299"/>
      <c r="K254" s="299"/>
      <c r="L254" s="299"/>
      <c r="M254" s="299"/>
      <c r="N254" s="299"/>
      <c r="O254" s="299"/>
      <c r="P254" s="299"/>
      <c r="Q254" s="147"/>
      <c r="R254"/>
      <c r="S254"/>
      <c r="U254"/>
      <c r="V254"/>
      <c r="W254"/>
      <c r="X254"/>
      <c r="Y254"/>
      <c r="Z254"/>
      <c r="AA254"/>
    </row>
    <row r="255" spans="1:27" ht="15.75">
      <c r="A255" s="134" t="s">
        <v>488</v>
      </c>
      <c r="B255" s="135"/>
      <c r="C255" s="284"/>
      <c r="D255" s="273"/>
      <c r="E255" s="284"/>
      <c r="F255" s="284"/>
      <c r="G255" s="4"/>
      <c r="H255" s="4"/>
      <c r="I255" s="284"/>
      <c r="J255" s="284"/>
      <c r="K255" s="284"/>
      <c r="L255" s="284"/>
      <c r="M255" s="284"/>
      <c r="N255" s="284"/>
      <c r="O255" s="284"/>
      <c r="P255" s="284"/>
      <c r="Q255" s="149"/>
      <c r="R255"/>
      <c r="S255"/>
      <c r="U255"/>
      <c r="V255"/>
      <c r="W255"/>
      <c r="X255"/>
      <c r="Y255"/>
      <c r="Z255"/>
      <c r="AA255"/>
    </row>
    <row r="256" spans="1:27" ht="15.75">
      <c r="A256" s="62"/>
      <c r="B256" s="126"/>
      <c r="C256" s="273"/>
      <c r="D256" s="273"/>
      <c r="E256" s="273"/>
      <c r="F256" s="273"/>
      <c r="G256" s="6"/>
      <c r="H256" s="6"/>
      <c r="I256" s="273"/>
      <c r="J256" s="273"/>
      <c r="K256" s="273"/>
      <c r="L256" s="273"/>
      <c r="M256" s="273"/>
      <c r="N256" s="273"/>
      <c r="O256" s="273"/>
      <c r="P256" s="273"/>
      <c r="Q256" s="142"/>
      <c r="R256"/>
      <c r="S256"/>
      <c r="U256"/>
      <c r="V256"/>
      <c r="W256"/>
      <c r="X256"/>
      <c r="Y256"/>
      <c r="Z256"/>
      <c r="AA256"/>
    </row>
    <row r="257" spans="1:27" ht="15" hidden="1">
      <c r="A257" s="53"/>
      <c r="B257" s="26" t="s">
        <v>481</v>
      </c>
      <c r="C257" s="119">
        <f>Data!F117</f>
        <v>0</v>
      </c>
      <c r="D257" s="249"/>
      <c r="E257" s="249"/>
      <c r="F257" s="249"/>
      <c r="G257" s="19"/>
      <c r="H257" s="19"/>
      <c r="I257" s="273"/>
      <c r="J257" s="273"/>
      <c r="K257" s="273"/>
      <c r="L257" s="273"/>
      <c r="M257" s="273"/>
      <c r="N257" s="273"/>
      <c r="O257" s="249"/>
      <c r="P257" s="273"/>
      <c r="Q257" s="142"/>
      <c r="R257"/>
      <c r="S257"/>
      <c r="U257"/>
      <c r="V257"/>
      <c r="W257"/>
      <c r="X257"/>
      <c r="Y257"/>
      <c r="Z257"/>
      <c r="AA257"/>
    </row>
    <row r="258" spans="1:27" ht="15" hidden="1">
      <c r="A258" s="53"/>
      <c r="B258" s="26" t="s">
        <v>482</v>
      </c>
      <c r="C258" s="118"/>
      <c r="D258" s="249"/>
      <c r="E258" s="249"/>
      <c r="F258" s="279"/>
      <c r="G258" s="19"/>
      <c r="H258" s="19"/>
      <c r="I258" s="273"/>
      <c r="J258" s="273"/>
      <c r="K258" s="273"/>
      <c r="L258" s="273"/>
      <c r="M258" s="273"/>
      <c r="N258" s="273"/>
      <c r="O258" s="249"/>
      <c r="P258" s="273"/>
      <c r="Q258" s="142"/>
      <c r="R258"/>
      <c r="S258"/>
      <c r="U258"/>
      <c r="V258"/>
      <c r="W258"/>
      <c r="X258"/>
      <c r="Y258"/>
      <c r="Z258"/>
      <c r="AA258"/>
    </row>
    <row r="259" spans="1:27" ht="15" hidden="1">
      <c r="A259" s="53"/>
      <c r="B259" s="33"/>
      <c r="C259" s="249"/>
      <c r="D259" s="249"/>
      <c r="E259" s="249"/>
      <c r="F259" s="279"/>
      <c r="G259" s="19"/>
      <c r="H259" s="6"/>
      <c r="I259" s="788"/>
      <c r="J259" s="788"/>
      <c r="K259" s="273"/>
      <c r="L259" s="288"/>
      <c r="M259" s="273"/>
      <c r="N259" s="273"/>
      <c r="O259" s="273"/>
      <c r="P259" s="273"/>
      <c r="Q259" s="142"/>
      <c r="R259"/>
      <c r="S259"/>
      <c r="U259"/>
      <c r="V259"/>
      <c r="W259"/>
      <c r="X259"/>
      <c r="Y259"/>
      <c r="Z259"/>
      <c r="AA259"/>
    </row>
    <row r="260" spans="1:27" ht="38.25">
      <c r="A260" s="784"/>
      <c r="B260" s="785" t="s">
        <v>204</v>
      </c>
      <c r="C260" s="68" t="s">
        <v>693</v>
      </c>
      <c r="D260" s="251"/>
      <c r="E260" s="776" t="s">
        <v>385</v>
      </c>
      <c r="F260" s="279"/>
      <c r="G260" s="275" t="s">
        <v>579</v>
      </c>
      <c r="H260" s="276"/>
      <c r="J260" s="707" t="s">
        <v>373</v>
      </c>
      <c r="K260" s="276"/>
      <c r="M260" s="707" t="s">
        <v>638</v>
      </c>
      <c r="N260" s="8"/>
      <c r="O260" s="275" t="s">
        <v>378</v>
      </c>
      <c r="P260" s="275" t="s">
        <v>379</v>
      </c>
      <c r="Q260" s="142"/>
      <c r="R260"/>
      <c r="S260"/>
      <c r="U260"/>
      <c r="V260"/>
      <c r="W260"/>
      <c r="X260"/>
      <c r="Y260"/>
      <c r="Z260"/>
      <c r="AA260"/>
    </row>
    <row r="261" spans="1:27" ht="15.75">
      <c r="A261" s="784"/>
      <c r="B261" s="785"/>
      <c r="C261" s="52"/>
      <c r="D261" s="251"/>
      <c r="E261" s="777"/>
      <c r="F261" s="279"/>
      <c r="G261" s="349"/>
      <c r="H261" s="290"/>
      <c r="I261" s="289" t="s">
        <v>374</v>
      </c>
      <c r="J261" s="289" t="s">
        <v>375</v>
      </c>
      <c r="K261" s="290"/>
      <c r="L261" s="289" t="s">
        <v>376</v>
      </c>
      <c r="M261" s="289" t="s">
        <v>377</v>
      </c>
      <c r="N261" s="8"/>
      <c r="O261" s="352"/>
      <c r="P261" s="352"/>
      <c r="Q261" s="142"/>
      <c r="R261"/>
      <c r="S261"/>
      <c r="U261"/>
      <c r="V261"/>
      <c r="W261"/>
      <c r="X261"/>
      <c r="Y261"/>
      <c r="Z261"/>
      <c r="AA261"/>
    </row>
    <row r="262" spans="1:27" ht="15.75">
      <c r="A262" s="131"/>
      <c r="B262" s="107" t="s">
        <v>450</v>
      </c>
      <c r="C262" s="109">
        <v>0</v>
      </c>
      <c r="D262" s="390"/>
      <c r="E262" s="292"/>
      <c r="F262" s="279"/>
      <c r="G262" s="292"/>
      <c r="H262" s="290"/>
      <c r="I262" s="291"/>
      <c r="J262" s="266"/>
      <c r="K262" s="290"/>
      <c r="L262" s="291"/>
      <c r="M262" s="266"/>
      <c r="N262" s="8"/>
      <c r="O262" s="292"/>
      <c r="P262" s="293">
        <f aca="true" t="shared" si="19" ref="P262:P268">(G262+J262+M262)*C262</f>
        <v>0</v>
      </c>
      <c r="Q262" s="142"/>
      <c r="R262"/>
      <c r="S262"/>
      <c r="U262"/>
      <c r="V262"/>
      <c r="W262"/>
      <c r="X262"/>
      <c r="Y262"/>
      <c r="Z262"/>
      <c r="AA262"/>
    </row>
    <row r="263" spans="1:27" ht="15.75">
      <c r="A263" s="131"/>
      <c r="B263" s="107" t="s">
        <v>451</v>
      </c>
      <c r="C263" s="109">
        <v>0.1</v>
      </c>
      <c r="D263" s="390"/>
      <c r="E263" s="292"/>
      <c r="F263" s="279"/>
      <c r="G263" s="292"/>
      <c r="H263" s="290"/>
      <c r="I263" s="291"/>
      <c r="J263" s="266"/>
      <c r="K263" s="290"/>
      <c r="L263" s="291"/>
      <c r="M263" s="266"/>
      <c r="N263" s="8"/>
      <c r="O263" s="292"/>
      <c r="P263" s="293">
        <f t="shared" si="19"/>
        <v>0</v>
      </c>
      <c r="Q263" s="142"/>
      <c r="R263"/>
      <c r="S263"/>
      <c r="U263"/>
      <c r="V263"/>
      <c r="W263"/>
      <c r="X263"/>
      <c r="Y263"/>
      <c r="Z263"/>
      <c r="AA263"/>
    </row>
    <row r="264" spans="1:27" ht="15.75">
      <c r="A264" s="131"/>
      <c r="B264" s="51" t="s">
        <v>200</v>
      </c>
      <c r="C264" s="110">
        <v>0.2</v>
      </c>
      <c r="D264" s="390"/>
      <c r="E264" s="292"/>
      <c r="F264" s="279"/>
      <c r="G264" s="292"/>
      <c r="H264" s="290"/>
      <c r="I264" s="291"/>
      <c r="J264" s="266"/>
      <c r="K264" s="290"/>
      <c r="L264" s="291"/>
      <c r="M264" s="266"/>
      <c r="N264" s="8"/>
      <c r="O264" s="292"/>
      <c r="P264" s="293">
        <f t="shared" si="19"/>
        <v>0</v>
      </c>
      <c r="Q264" s="142"/>
      <c r="R264"/>
      <c r="S264"/>
      <c r="U264"/>
      <c r="V264"/>
      <c r="W264"/>
      <c r="X264"/>
      <c r="Y264"/>
      <c r="Z264"/>
      <c r="AA264"/>
    </row>
    <row r="265" spans="1:27" ht="15.75">
      <c r="A265" s="132"/>
      <c r="B265" s="51" t="s">
        <v>452</v>
      </c>
      <c r="C265" s="110">
        <v>0.35</v>
      </c>
      <c r="D265" s="391"/>
      <c r="E265" s="266"/>
      <c r="F265" s="279"/>
      <c r="G265" s="266"/>
      <c r="H265" s="294"/>
      <c r="I265" s="266"/>
      <c r="J265" s="266"/>
      <c r="K265" s="294"/>
      <c r="L265" s="266"/>
      <c r="M265" s="266"/>
      <c r="N265" s="8"/>
      <c r="O265" s="268">
        <f>(G265+I265+L265)*C265</f>
        <v>0</v>
      </c>
      <c r="P265" s="293">
        <f t="shared" si="19"/>
        <v>0</v>
      </c>
      <c r="Q265" s="142"/>
      <c r="R265"/>
      <c r="S265"/>
      <c r="U265"/>
      <c r="V265"/>
      <c r="W265"/>
      <c r="X265"/>
      <c r="Y265"/>
      <c r="Z265"/>
      <c r="AA265"/>
    </row>
    <row r="266" spans="1:27" ht="15.75">
      <c r="A266" s="132"/>
      <c r="B266" s="51" t="s">
        <v>311</v>
      </c>
      <c r="C266" s="110">
        <v>0.75</v>
      </c>
      <c r="D266" s="391"/>
      <c r="E266" s="266"/>
      <c r="F266" s="279"/>
      <c r="G266" s="266"/>
      <c r="H266" s="294"/>
      <c r="I266" s="266"/>
      <c r="J266" s="266"/>
      <c r="K266" s="294"/>
      <c r="L266" s="266"/>
      <c r="M266" s="266"/>
      <c r="N266" s="8"/>
      <c r="O266" s="268">
        <f>(G266+I266+L266)*C266</f>
        <v>0</v>
      </c>
      <c r="P266" s="293">
        <f>(G266+J266+M266)*C266</f>
        <v>0</v>
      </c>
      <c r="Q266" s="142"/>
      <c r="R266"/>
      <c r="S266"/>
      <c r="U266"/>
      <c r="V266"/>
      <c r="W266"/>
      <c r="X266"/>
      <c r="Y266"/>
      <c r="Z266"/>
      <c r="AA266"/>
    </row>
    <row r="267" spans="1:27" ht="17.25" customHeight="1">
      <c r="A267" s="132"/>
      <c r="B267" s="51" t="s">
        <v>453</v>
      </c>
      <c r="C267" s="110">
        <v>1</v>
      </c>
      <c r="D267" s="391"/>
      <c r="E267" s="266"/>
      <c r="F267" s="279"/>
      <c r="G267" s="266"/>
      <c r="H267" s="294"/>
      <c r="I267" s="266"/>
      <c r="J267" s="266"/>
      <c r="K267" s="294"/>
      <c r="L267" s="266"/>
      <c r="M267" s="266"/>
      <c r="N267" s="8"/>
      <c r="O267" s="268">
        <f>(G267+I267+L267)*C267</f>
        <v>0</v>
      </c>
      <c r="P267" s="293">
        <f t="shared" si="19"/>
        <v>0</v>
      </c>
      <c r="Q267" s="142"/>
      <c r="R267"/>
      <c r="S267"/>
      <c r="U267"/>
      <c r="V267"/>
      <c r="W267"/>
      <c r="X267"/>
      <c r="Y267"/>
      <c r="Z267"/>
      <c r="AA267"/>
    </row>
    <row r="268" spans="1:27" ht="15.75">
      <c r="A268" s="53"/>
      <c r="B268" s="258"/>
      <c r="C268" s="256"/>
      <c r="D268" s="60"/>
      <c r="E268" s="266"/>
      <c r="F268" s="279"/>
      <c r="G268" s="266"/>
      <c r="H268" s="273"/>
      <c r="I268" s="266"/>
      <c r="J268" s="266"/>
      <c r="K268" s="273"/>
      <c r="L268" s="266"/>
      <c r="M268" s="266"/>
      <c r="N268" s="8"/>
      <c r="O268" s="268">
        <f>(G268+I268+L268)*C268</f>
        <v>0</v>
      </c>
      <c r="P268" s="293">
        <f t="shared" si="19"/>
        <v>0</v>
      </c>
      <c r="Q268" s="142"/>
      <c r="R268"/>
      <c r="S268"/>
      <c r="U268"/>
      <c r="V268"/>
      <c r="W268"/>
      <c r="X268"/>
      <c r="Y268"/>
      <c r="Z268"/>
      <c r="AA268"/>
    </row>
    <row r="269" spans="1:27" ht="15.75">
      <c r="A269" s="55"/>
      <c r="B269" s="43"/>
      <c r="C269" s="298"/>
      <c r="D269" s="298"/>
      <c r="E269" s="298"/>
      <c r="F269" s="279"/>
      <c r="G269" s="43"/>
      <c r="H269" s="43"/>
      <c r="I269" s="298"/>
      <c r="J269" s="298"/>
      <c r="K269" s="298"/>
      <c r="L269" s="298"/>
      <c r="M269" s="273"/>
      <c r="N269" s="273"/>
      <c r="O269" s="298"/>
      <c r="P269" s="298"/>
      <c r="Q269" s="142"/>
      <c r="R269"/>
      <c r="S269"/>
      <c r="U269"/>
      <c r="V269"/>
      <c r="W269"/>
      <c r="X269"/>
      <c r="Y269"/>
      <c r="Z269"/>
      <c r="AA269"/>
    </row>
    <row r="270" spans="1:27" ht="15" hidden="1">
      <c r="A270" s="63"/>
      <c r="B270" s="44" t="s">
        <v>697</v>
      </c>
      <c r="C270" s="45"/>
      <c r="D270" s="45"/>
      <c r="E270" s="269">
        <f>SUM(E265:E268)</f>
        <v>0</v>
      </c>
      <c r="F270" s="279"/>
      <c r="G270" s="269">
        <f>SUM(G265:G268,I265:I268,L265:L268)</f>
        <v>0</v>
      </c>
      <c r="H270" s="6"/>
      <c r="I270" s="273"/>
      <c r="J270" s="273"/>
      <c r="K270" s="273"/>
      <c r="L270" s="273"/>
      <c r="M270" s="273"/>
      <c r="N270" s="273"/>
      <c r="O270" s="273"/>
      <c r="P270" s="273"/>
      <c r="Q270" s="142"/>
      <c r="R270"/>
      <c r="S270"/>
      <c r="U270"/>
      <c r="V270"/>
      <c r="W270"/>
      <c r="X270"/>
      <c r="Y270"/>
      <c r="Z270"/>
      <c r="AA270"/>
    </row>
    <row r="271" spans="1:27" ht="15" hidden="1">
      <c r="A271" s="63"/>
      <c r="B271" s="44" t="s">
        <v>371</v>
      </c>
      <c r="C271" s="45"/>
      <c r="D271" s="45"/>
      <c r="E271" s="353" t="str">
        <f>IF(E270&gt;C258*1.025,"No",IF(E270&lt;C258*0.975,"No","Yes"))</f>
        <v>Yes</v>
      </c>
      <c r="F271" s="279"/>
      <c r="G271" s="353" t="str">
        <f>IF(G270&gt;C258*1.025,"No",IF(G270&lt;C258*0.975,"No","Yes"))</f>
        <v>Yes</v>
      </c>
      <c r="H271" s="6"/>
      <c r="I271" s="273"/>
      <c r="J271" s="273"/>
      <c r="K271" s="273"/>
      <c r="L271" s="273"/>
      <c r="M271" s="273"/>
      <c r="N271" s="273"/>
      <c r="O271" s="273"/>
      <c r="P271" s="273"/>
      <c r="Q271" s="142"/>
      <c r="R271"/>
      <c r="S271"/>
      <c r="U271"/>
      <c r="V271"/>
      <c r="W271"/>
      <c r="X271"/>
      <c r="Y271"/>
      <c r="Z271"/>
      <c r="AA271"/>
    </row>
    <row r="272" spans="1:27" ht="15" hidden="1">
      <c r="A272" s="63"/>
      <c r="B272" s="125"/>
      <c r="C272" s="45"/>
      <c r="D272" s="45"/>
      <c r="E272" s="278"/>
      <c r="F272" s="279"/>
      <c r="G272" s="45"/>
      <c r="H272" s="6"/>
      <c r="I272" s="273"/>
      <c r="J272" s="273"/>
      <c r="K272" s="273"/>
      <c r="L272" s="273"/>
      <c r="M272" s="273"/>
      <c r="N272" s="273"/>
      <c r="O272" s="273"/>
      <c r="P272" s="273"/>
      <c r="Q272" s="142"/>
      <c r="R272"/>
      <c r="S272"/>
      <c r="U272"/>
      <c r="V272"/>
      <c r="W272"/>
      <c r="X272"/>
      <c r="Y272"/>
      <c r="Z272"/>
      <c r="AA272"/>
    </row>
    <row r="273" spans="1:27" ht="15.75">
      <c r="A273" s="61"/>
      <c r="B273" s="46" t="s">
        <v>469</v>
      </c>
      <c r="C273" s="270">
        <f>SUM(O265:O268)</f>
        <v>0</v>
      </c>
      <c r="D273" s="279"/>
      <c r="E273" s="279"/>
      <c r="F273" s="279"/>
      <c r="G273" s="48"/>
      <c r="H273" s="43"/>
      <c r="I273" s="273"/>
      <c r="J273" s="273"/>
      <c r="K273" s="273"/>
      <c r="L273" s="273"/>
      <c r="M273" s="273"/>
      <c r="N273" s="273"/>
      <c r="O273" s="298"/>
      <c r="P273" s="273"/>
      <c r="Q273" s="142"/>
      <c r="R273"/>
      <c r="S273"/>
      <c r="U273"/>
      <c r="V273"/>
      <c r="W273"/>
      <c r="X273"/>
      <c r="Y273"/>
      <c r="Z273"/>
      <c r="AA273"/>
    </row>
    <row r="274" spans="1:27" ht="15.75">
      <c r="A274" s="61"/>
      <c r="B274" s="46" t="s">
        <v>470</v>
      </c>
      <c r="C274" s="270">
        <f>SUM(P262:P268)</f>
        <v>0</v>
      </c>
      <c r="D274" s="279"/>
      <c r="E274" s="279"/>
      <c r="F274" s="279"/>
      <c r="G274" s="48"/>
      <c r="H274" s="47"/>
      <c r="I274" s="273"/>
      <c r="J274" s="273"/>
      <c r="K274" s="273"/>
      <c r="L274" s="273"/>
      <c r="M274" s="273"/>
      <c r="N274" s="273"/>
      <c r="O274" s="279"/>
      <c r="P274" s="279"/>
      <c r="Q274" s="142"/>
      <c r="R274"/>
      <c r="S274"/>
      <c r="U274"/>
      <c r="V274"/>
      <c r="W274"/>
      <c r="X274"/>
      <c r="Y274"/>
      <c r="Z274"/>
      <c r="AA274"/>
    </row>
    <row r="275" spans="1:27" ht="15.75">
      <c r="A275" s="57"/>
      <c r="B275" s="128"/>
      <c r="C275" s="299"/>
      <c r="D275" s="299"/>
      <c r="E275" s="299"/>
      <c r="F275" s="299"/>
      <c r="G275" s="9"/>
      <c r="H275" s="9"/>
      <c r="I275" s="299"/>
      <c r="J275" s="299"/>
      <c r="K275" s="299"/>
      <c r="L275" s="299"/>
      <c r="M275" s="299"/>
      <c r="N275" s="299"/>
      <c r="O275" s="299"/>
      <c r="P275" s="299"/>
      <c r="Q275" s="147"/>
      <c r="R275"/>
      <c r="S275"/>
      <c r="U275"/>
      <c r="V275"/>
      <c r="W275"/>
      <c r="X275"/>
      <c r="Y275"/>
      <c r="Z275"/>
      <c r="AA275"/>
    </row>
    <row r="276" spans="1:27" ht="15.75">
      <c r="A276" s="134" t="s">
        <v>157</v>
      </c>
      <c r="B276" s="135"/>
      <c r="C276" s="284"/>
      <c r="D276" s="284"/>
      <c r="E276" s="284"/>
      <c r="F276" s="284"/>
      <c r="G276" s="4"/>
      <c r="H276" s="4"/>
      <c r="I276" s="284"/>
      <c r="J276" s="284"/>
      <c r="K276" s="284"/>
      <c r="L276" s="284"/>
      <c r="M276" s="284"/>
      <c r="N276" s="284"/>
      <c r="O276" s="284"/>
      <c r="P276" s="284"/>
      <c r="Q276" s="388"/>
      <c r="R276"/>
      <c r="S276"/>
      <c r="U276"/>
      <c r="V276"/>
      <c r="W276"/>
      <c r="X276"/>
      <c r="Y276"/>
      <c r="Z276"/>
      <c r="AA276"/>
    </row>
    <row r="277" spans="1:27" ht="15.75">
      <c r="A277" s="62"/>
      <c r="B277" s="126"/>
      <c r="C277" s="273"/>
      <c r="D277" s="273"/>
      <c r="E277" s="273"/>
      <c r="F277" s="273"/>
      <c r="G277" s="6"/>
      <c r="H277" s="6"/>
      <c r="I277" s="273"/>
      <c r="J277" s="273"/>
      <c r="K277" s="273"/>
      <c r="L277" s="273"/>
      <c r="M277" s="273"/>
      <c r="N277" s="273"/>
      <c r="O277" s="273"/>
      <c r="P277" s="273"/>
      <c r="Q277" s="54"/>
      <c r="R277"/>
      <c r="S277"/>
      <c r="U277"/>
      <c r="V277"/>
      <c r="W277"/>
      <c r="X277"/>
      <c r="Y277"/>
      <c r="Z277"/>
      <c r="AA277"/>
    </row>
    <row r="278" spans="1:27" ht="15" hidden="1">
      <c r="A278" s="53"/>
      <c r="B278" s="26" t="s">
        <v>192</v>
      </c>
      <c r="C278" s="119">
        <f>Data!$F$44</f>
        <v>0</v>
      </c>
      <c r="D278" s="249"/>
      <c r="E278" s="249"/>
      <c r="F278" s="249"/>
      <c r="G278" s="19"/>
      <c r="H278" s="19"/>
      <c r="I278" s="273"/>
      <c r="J278" s="273"/>
      <c r="K278" s="273"/>
      <c r="L278" s="273"/>
      <c r="M278" s="273"/>
      <c r="N278" s="273"/>
      <c r="O278" s="249"/>
      <c r="P278" s="273"/>
      <c r="Q278" s="54"/>
      <c r="R278"/>
      <c r="S278"/>
      <c r="U278"/>
      <c r="V278"/>
      <c r="W278"/>
      <c r="X278"/>
      <c r="Y278"/>
      <c r="Z278"/>
      <c r="AA278"/>
    </row>
    <row r="279" spans="1:27" ht="15" hidden="1">
      <c r="A279" s="53"/>
      <c r="B279" s="26" t="s">
        <v>193</v>
      </c>
      <c r="C279" s="119">
        <f>Data!F135</f>
        <v>0</v>
      </c>
      <c r="D279" s="249"/>
      <c r="E279" s="249"/>
      <c r="F279" s="249"/>
      <c r="G279" s="19"/>
      <c r="H279" s="19"/>
      <c r="I279" s="273"/>
      <c r="J279" s="273"/>
      <c r="K279" s="273"/>
      <c r="L279" s="273"/>
      <c r="M279" s="273"/>
      <c r="N279" s="273"/>
      <c r="O279" s="249"/>
      <c r="P279" s="273"/>
      <c r="Q279" s="54"/>
      <c r="R279"/>
      <c r="S279"/>
      <c r="U279"/>
      <c r="V279"/>
      <c r="W279"/>
      <c r="X279"/>
      <c r="Y279"/>
      <c r="Z279"/>
      <c r="AA279"/>
    </row>
    <row r="280" spans="1:27" ht="15" hidden="1">
      <c r="A280" s="53"/>
      <c r="B280" s="26" t="s">
        <v>489</v>
      </c>
      <c r="C280" s="118"/>
      <c r="D280" s="249"/>
      <c r="E280" s="249"/>
      <c r="F280" s="249"/>
      <c r="G280" s="19"/>
      <c r="H280" s="19"/>
      <c r="I280" s="273"/>
      <c r="J280" s="273"/>
      <c r="K280" s="273"/>
      <c r="L280" s="273"/>
      <c r="M280" s="273"/>
      <c r="N280" s="273"/>
      <c r="O280" s="249"/>
      <c r="P280" s="273"/>
      <c r="Q280" s="54"/>
      <c r="R280"/>
      <c r="S280"/>
      <c r="U280"/>
      <c r="V280"/>
      <c r="W280"/>
      <c r="X280"/>
      <c r="Y280"/>
      <c r="Z280"/>
      <c r="AA280"/>
    </row>
    <row r="281" spans="1:27" ht="15" hidden="1">
      <c r="A281" s="53"/>
      <c r="B281" s="223" t="s">
        <v>490</v>
      </c>
      <c r="C281" s="271">
        <f>C280+C278</f>
        <v>0</v>
      </c>
      <c r="D281" s="354"/>
      <c r="E281" s="354"/>
      <c r="F281" s="249"/>
      <c r="G281" s="19"/>
      <c r="H281" s="19"/>
      <c r="I281" s="273"/>
      <c r="J281" s="273"/>
      <c r="K281" s="273"/>
      <c r="L281" s="273"/>
      <c r="M281" s="273"/>
      <c r="N281" s="273"/>
      <c r="O281" s="249"/>
      <c r="P281" s="273"/>
      <c r="Q281" s="142"/>
      <c r="R281"/>
      <c r="S281"/>
      <c r="U281"/>
      <c r="V281"/>
      <c r="W281"/>
      <c r="X281"/>
      <c r="Y281"/>
      <c r="Z281"/>
      <c r="AA281"/>
    </row>
    <row r="282" spans="1:27" ht="15" hidden="1">
      <c r="A282" s="53"/>
      <c r="B282" s="33"/>
      <c r="C282" s="249"/>
      <c r="D282" s="249"/>
      <c r="E282" s="249"/>
      <c r="F282" s="249"/>
      <c r="G282" s="19"/>
      <c r="H282" s="6"/>
      <c r="I282" s="787"/>
      <c r="J282" s="788"/>
      <c r="K282" s="273"/>
      <c r="L282" s="288"/>
      <c r="M282" s="288"/>
      <c r="N282" s="273"/>
      <c r="O282" s="273"/>
      <c r="P282" s="273"/>
      <c r="Q282" s="142"/>
      <c r="R282"/>
      <c r="S282"/>
      <c r="U282"/>
      <c r="V282"/>
      <c r="W282"/>
      <c r="X282"/>
      <c r="Y282"/>
      <c r="Z282"/>
      <c r="AA282"/>
    </row>
    <row r="283" spans="1:27" ht="38.25">
      <c r="A283" s="784"/>
      <c r="B283" s="785" t="s">
        <v>204</v>
      </c>
      <c r="C283" s="68" t="s">
        <v>693</v>
      </c>
      <c r="D283" s="251"/>
      <c r="E283" s="776" t="s">
        <v>385</v>
      </c>
      <c r="F283" s="249"/>
      <c r="G283" s="275" t="s">
        <v>579</v>
      </c>
      <c r="H283" s="276"/>
      <c r="J283" s="707" t="s">
        <v>373</v>
      </c>
      <c r="K283" s="276"/>
      <c r="M283" s="707" t="s">
        <v>638</v>
      </c>
      <c r="N283" s="8"/>
      <c r="O283" s="275" t="s">
        <v>378</v>
      </c>
      <c r="P283" s="275" t="s">
        <v>379</v>
      </c>
      <c r="Q283" s="142"/>
      <c r="R283"/>
      <c r="S283"/>
      <c r="U283"/>
      <c r="V283"/>
      <c r="W283"/>
      <c r="X283"/>
      <c r="Y283"/>
      <c r="Z283"/>
      <c r="AA283"/>
    </row>
    <row r="284" spans="1:27" ht="15.75">
      <c r="A284" s="784"/>
      <c r="B284" s="785"/>
      <c r="C284" s="52"/>
      <c r="D284" s="251"/>
      <c r="E284" s="777"/>
      <c r="F284" s="249"/>
      <c r="G284" s="349"/>
      <c r="H284" s="290"/>
      <c r="I284" s="289" t="s">
        <v>374</v>
      </c>
      <c r="J284" s="289" t="s">
        <v>375</v>
      </c>
      <c r="K284" s="290"/>
      <c r="L284" s="289" t="s">
        <v>376</v>
      </c>
      <c r="M284" s="289" t="s">
        <v>377</v>
      </c>
      <c r="N284" s="8"/>
      <c r="O284" s="352"/>
      <c r="P284" s="352"/>
      <c r="Q284" s="142"/>
      <c r="R284"/>
      <c r="S284"/>
      <c r="U284"/>
      <c r="V284"/>
      <c r="W284"/>
      <c r="X284"/>
      <c r="Y284"/>
      <c r="Z284"/>
      <c r="AA284"/>
    </row>
    <row r="285" spans="1:27" ht="17.25" customHeight="1">
      <c r="A285" s="131"/>
      <c r="B285" s="108" t="s">
        <v>450</v>
      </c>
      <c r="C285" s="112">
        <v>0</v>
      </c>
      <c r="D285" s="390"/>
      <c r="E285" s="292"/>
      <c r="F285" s="249"/>
      <c r="G285" s="292"/>
      <c r="H285" s="290"/>
      <c r="I285" s="291"/>
      <c r="J285" s="266"/>
      <c r="K285" s="290"/>
      <c r="L285" s="291"/>
      <c r="M285" s="266"/>
      <c r="N285" s="8"/>
      <c r="O285" s="292"/>
      <c r="P285" s="293">
        <f aca="true" t="shared" si="20" ref="P285:P291">(G285+J285+M285)*C285</f>
        <v>0</v>
      </c>
      <c r="Q285" s="142"/>
      <c r="R285"/>
      <c r="S285"/>
      <c r="U285"/>
      <c r="V285"/>
      <c r="W285"/>
      <c r="X285"/>
      <c r="Y285"/>
      <c r="Z285"/>
      <c r="AA285"/>
    </row>
    <row r="286" spans="1:27" ht="15.75">
      <c r="A286" s="131"/>
      <c r="B286" s="108" t="s">
        <v>451</v>
      </c>
      <c r="C286" s="112">
        <v>0.1</v>
      </c>
      <c r="D286" s="390"/>
      <c r="E286" s="292"/>
      <c r="F286" s="249"/>
      <c r="G286" s="292"/>
      <c r="H286" s="290"/>
      <c r="I286" s="291"/>
      <c r="J286" s="266"/>
      <c r="K286" s="290"/>
      <c r="L286" s="291"/>
      <c r="M286" s="266"/>
      <c r="N286" s="8"/>
      <c r="O286" s="292"/>
      <c r="P286" s="293">
        <f t="shared" si="20"/>
        <v>0</v>
      </c>
      <c r="Q286" s="142"/>
      <c r="R286"/>
      <c r="S286"/>
      <c r="U286"/>
      <c r="V286"/>
      <c r="W286"/>
      <c r="X286"/>
      <c r="Y286"/>
      <c r="Z286"/>
      <c r="AA286"/>
    </row>
    <row r="287" spans="1:27" ht="15.75">
      <c r="A287" s="131"/>
      <c r="B287" s="51" t="s">
        <v>200</v>
      </c>
      <c r="C287" s="110">
        <v>0.2</v>
      </c>
      <c r="D287" s="390"/>
      <c r="E287" s="702"/>
      <c r="F287" s="249"/>
      <c r="G287" s="702"/>
      <c r="H287" s="290"/>
      <c r="I287" s="556"/>
      <c r="J287" s="266"/>
      <c r="K287" s="290"/>
      <c r="L287" s="556"/>
      <c r="M287" s="266"/>
      <c r="N287" s="8"/>
      <c r="O287" s="268">
        <f>(G287+I287+L287)*C287</f>
        <v>0</v>
      </c>
      <c r="P287" s="293">
        <f t="shared" si="20"/>
        <v>0</v>
      </c>
      <c r="Q287" s="142"/>
      <c r="R287"/>
      <c r="S287"/>
      <c r="U287"/>
      <c r="V287"/>
      <c r="W287"/>
      <c r="X287"/>
      <c r="Y287"/>
      <c r="Z287"/>
      <c r="AA287"/>
    </row>
    <row r="288" spans="1:27" ht="15.75">
      <c r="A288" s="131"/>
      <c r="B288" s="51" t="s">
        <v>201</v>
      </c>
      <c r="C288" s="110">
        <v>0.5</v>
      </c>
      <c r="D288" s="390"/>
      <c r="E288" s="702"/>
      <c r="F288" s="249"/>
      <c r="G288" s="702"/>
      <c r="H288" s="290"/>
      <c r="I288" s="556"/>
      <c r="J288" s="266"/>
      <c r="K288" s="290"/>
      <c r="L288" s="556"/>
      <c r="M288" s="266"/>
      <c r="N288" s="8"/>
      <c r="O288" s="268">
        <f>(G288+I288+L288)*C288</f>
        <v>0</v>
      </c>
      <c r="P288" s="293">
        <f t="shared" si="20"/>
        <v>0</v>
      </c>
      <c r="Q288" s="142"/>
      <c r="R288"/>
      <c r="S288"/>
      <c r="U288"/>
      <c r="V288"/>
      <c r="W288"/>
      <c r="X288"/>
      <c r="Y288"/>
      <c r="Z288"/>
      <c r="AA288"/>
    </row>
    <row r="289" spans="1:27" ht="15.75">
      <c r="A289" s="132"/>
      <c r="B289" s="107" t="s">
        <v>195</v>
      </c>
      <c r="C289" s="110">
        <v>0.75</v>
      </c>
      <c r="D289" s="391"/>
      <c r="E289" s="266"/>
      <c r="F289" s="249"/>
      <c r="G289" s="266"/>
      <c r="H289" s="294"/>
      <c r="I289" s="266"/>
      <c r="J289" s="266"/>
      <c r="K289" s="294"/>
      <c r="L289" s="266"/>
      <c r="M289" s="266"/>
      <c r="N289" s="8"/>
      <c r="O289" s="268">
        <f>(G289+I289+L289)*C289</f>
        <v>0</v>
      </c>
      <c r="P289" s="293">
        <f t="shared" si="20"/>
        <v>0</v>
      </c>
      <c r="Q289" s="142"/>
      <c r="R289"/>
      <c r="S289"/>
      <c r="U289"/>
      <c r="V289"/>
      <c r="W289"/>
      <c r="X289"/>
      <c r="Y289"/>
      <c r="Z289"/>
      <c r="AA289"/>
    </row>
    <row r="290" spans="1:27" ht="15.75">
      <c r="A290" s="131"/>
      <c r="B290" s="107" t="s">
        <v>194</v>
      </c>
      <c r="C290" s="110">
        <v>1.5</v>
      </c>
      <c r="D290" s="391"/>
      <c r="E290" s="266"/>
      <c r="F290" s="249"/>
      <c r="G290" s="266"/>
      <c r="H290" s="296"/>
      <c r="I290" s="266"/>
      <c r="J290" s="266"/>
      <c r="K290" s="296"/>
      <c r="L290" s="266"/>
      <c r="M290" s="266"/>
      <c r="N290" s="8"/>
      <c r="O290" s="268">
        <f>(G290+I290+L290)*C290</f>
        <v>0</v>
      </c>
      <c r="P290" s="293">
        <f t="shared" si="20"/>
        <v>0</v>
      </c>
      <c r="Q290" s="142"/>
      <c r="R290"/>
      <c r="S290"/>
      <c r="U290"/>
      <c r="V290"/>
      <c r="W290"/>
      <c r="X290"/>
      <c r="Y290"/>
      <c r="Z290"/>
      <c r="AA290"/>
    </row>
    <row r="291" spans="1:27" ht="15.75">
      <c r="A291" s="53"/>
      <c r="B291" s="258"/>
      <c r="C291" s="256"/>
      <c r="D291" s="60"/>
      <c r="E291" s="266"/>
      <c r="F291" s="249"/>
      <c r="G291" s="266"/>
      <c r="H291" s="273"/>
      <c r="I291" s="266"/>
      <c r="J291" s="266"/>
      <c r="K291" s="273"/>
      <c r="L291" s="266"/>
      <c r="M291" s="266"/>
      <c r="N291" s="8"/>
      <c r="O291" s="268">
        <f>(G291+I291+L291)*C291</f>
        <v>0</v>
      </c>
      <c r="P291" s="293">
        <f t="shared" si="20"/>
        <v>0</v>
      </c>
      <c r="Q291" s="142"/>
      <c r="R291"/>
      <c r="S291"/>
      <c r="U291"/>
      <c r="V291"/>
      <c r="W291"/>
      <c r="X291"/>
      <c r="Y291"/>
      <c r="Z291"/>
      <c r="AA291"/>
    </row>
    <row r="292" spans="1:27" ht="15.75">
      <c r="A292" s="55"/>
      <c r="B292" s="43"/>
      <c r="C292" s="225"/>
      <c r="D292" s="43"/>
      <c r="E292" s="298"/>
      <c r="F292" s="249"/>
      <c r="G292" s="298"/>
      <c r="H292" s="43"/>
      <c r="I292" s="298"/>
      <c r="J292" s="298"/>
      <c r="K292" s="298"/>
      <c r="L292" s="298"/>
      <c r="M292" s="298"/>
      <c r="N292" s="298"/>
      <c r="O292" s="298"/>
      <c r="P292" s="298"/>
      <c r="Q292" s="145"/>
      <c r="R292"/>
      <c r="S292"/>
      <c r="U292"/>
      <c r="V292"/>
      <c r="W292"/>
      <c r="X292"/>
      <c r="Y292"/>
      <c r="Z292"/>
      <c r="AA292"/>
    </row>
    <row r="293" spans="1:27" ht="15" hidden="1">
      <c r="A293" s="63"/>
      <c r="B293" s="44" t="s">
        <v>697</v>
      </c>
      <c r="C293" s="45"/>
      <c r="D293" s="45"/>
      <c r="E293" s="269">
        <f>SUM(E289:E291)</f>
        <v>0</v>
      </c>
      <c r="F293" s="249"/>
      <c r="G293" s="269">
        <f>SUM(G289:G291,I289:I291,L289:L291)</f>
        <v>0</v>
      </c>
      <c r="H293" s="6"/>
      <c r="I293" s="278"/>
      <c r="J293" s="273"/>
      <c r="K293" s="273"/>
      <c r="L293" s="278"/>
      <c r="M293" s="278"/>
      <c r="N293" s="273"/>
      <c r="O293" s="273"/>
      <c r="P293" s="273"/>
      <c r="Q293" s="142"/>
      <c r="R293"/>
      <c r="S293"/>
      <c r="U293"/>
      <c r="V293"/>
      <c r="W293"/>
      <c r="X293"/>
      <c r="Y293"/>
      <c r="Z293"/>
      <c r="AA293"/>
    </row>
    <row r="294" spans="1:27" ht="15" hidden="1">
      <c r="A294" s="63"/>
      <c r="B294" s="44" t="s">
        <v>371</v>
      </c>
      <c r="C294" s="45"/>
      <c r="D294" s="45"/>
      <c r="E294" s="353" t="str">
        <f>IF(E293&gt;C281*1.025,"No",IF(E293&lt;C281*0.975,"No","Yes"))</f>
        <v>Yes</v>
      </c>
      <c r="F294" s="249"/>
      <c r="G294" s="353" t="str">
        <f>IF(G293&gt;C281*1.025,"No",IF(G293&lt;C281*0.975,"No","Yes"))</f>
        <v>Yes</v>
      </c>
      <c r="H294" s="6"/>
      <c r="I294" s="358"/>
      <c r="J294" s="273"/>
      <c r="K294" s="273"/>
      <c r="L294" s="358"/>
      <c r="M294" s="358"/>
      <c r="N294" s="273"/>
      <c r="O294" s="273"/>
      <c r="P294" s="273"/>
      <c r="Q294" s="142"/>
      <c r="R294"/>
      <c r="S294"/>
      <c r="U294"/>
      <c r="V294"/>
      <c r="W294"/>
      <c r="X294"/>
      <c r="Y294"/>
      <c r="Z294"/>
      <c r="AA294"/>
    </row>
    <row r="295" spans="1:27" ht="15" hidden="1">
      <c r="A295" s="63"/>
      <c r="B295" s="125"/>
      <c r="C295" s="45"/>
      <c r="D295" s="45"/>
      <c r="E295" s="278"/>
      <c r="F295" s="249"/>
      <c r="G295" s="45"/>
      <c r="H295" s="6"/>
      <c r="I295" s="273"/>
      <c r="J295" s="273"/>
      <c r="K295" s="273"/>
      <c r="L295" s="273"/>
      <c r="M295" s="273"/>
      <c r="N295" s="273"/>
      <c r="O295" s="273"/>
      <c r="P295" s="273"/>
      <c r="Q295" s="142"/>
      <c r="R295"/>
      <c r="S295"/>
      <c r="U295"/>
      <c r="V295"/>
      <c r="W295"/>
      <c r="X295"/>
      <c r="Y295"/>
      <c r="Z295"/>
      <c r="AA295"/>
    </row>
    <row r="296" spans="1:27" ht="15.75">
      <c r="A296" s="61"/>
      <c r="B296" s="46" t="s">
        <v>471</v>
      </c>
      <c r="C296" s="270">
        <f>SUM(O289:O291)</f>
        <v>0</v>
      </c>
      <c r="D296" s="279"/>
      <c r="E296" s="279"/>
      <c r="F296" s="249"/>
      <c r="G296" s="48"/>
      <c r="H296" s="43"/>
      <c r="I296" s="273"/>
      <c r="J296" s="273"/>
      <c r="K296" s="273"/>
      <c r="L296" s="273"/>
      <c r="M296" s="273"/>
      <c r="N296" s="273"/>
      <c r="O296" s="298"/>
      <c r="P296" s="273"/>
      <c r="Q296" s="142"/>
      <c r="R296"/>
      <c r="S296"/>
      <c r="U296"/>
      <c r="V296"/>
      <c r="W296"/>
      <c r="X296"/>
      <c r="Y296"/>
      <c r="Z296"/>
      <c r="AA296"/>
    </row>
    <row r="297" spans="1:27" ht="15.75">
      <c r="A297" s="61"/>
      <c r="B297" s="46" t="s">
        <v>472</v>
      </c>
      <c r="C297" s="270">
        <f>SUM(P285:P291)</f>
        <v>0</v>
      </c>
      <c r="D297" s="279"/>
      <c r="E297" s="279"/>
      <c r="F297" s="279"/>
      <c r="G297" s="48"/>
      <c r="H297" s="47"/>
      <c r="I297" s="273"/>
      <c r="J297" s="273"/>
      <c r="K297" s="273"/>
      <c r="L297" s="273"/>
      <c r="M297" s="273"/>
      <c r="N297" s="273"/>
      <c r="O297" s="279"/>
      <c r="P297" s="279"/>
      <c r="Q297" s="142"/>
      <c r="R297"/>
      <c r="S297"/>
      <c r="U297"/>
      <c r="V297"/>
      <c r="W297"/>
      <c r="X297"/>
      <c r="Y297"/>
      <c r="Z297"/>
      <c r="AA297"/>
    </row>
    <row r="298" spans="1:27" ht="15.75">
      <c r="A298" s="57"/>
      <c r="B298" s="128"/>
      <c r="C298" s="299"/>
      <c r="D298" s="299"/>
      <c r="E298" s="299"/>
      <c r="F298" s="299"/>
      <c r="G298" s="9"/>
      <c r="H298" s="9"/>
      <c r="I298" s="299"/>
      <c r="J298" s="299"/>
      <c r="K298" s="299"/>
      <c r="L298" s="299"/>
      <c r="M298" s="299"/>
      <c r="N298" s="299"/>
      <c r="O298" s="299"/>
      <c r="P298" s="299"/>
      <c r="Q298" s="147"/>
      <c r="R298"/>
      <c r="S298"/>
      <c r="U298"/>
      <c r="V298"/>
      <c r="W298"/>
      <c r="X298"/>
      <c r="Y298"/>
      <c r="Z298"/>
      <c r="AA298"/>
    </row>
    <row r="299" spans="1:27" ht="15.75">
      <c r="A299" s="134" t="s">
        <v>156</v>
      </c>
      <c r="B299" s="135"/>
      <c r="C299" s="284"/>
      <c r="D299" s="273"/>
      <c r="E299" s="284"/>
      <c r="F299" s="284"/>
      <c r="G299" s="4"/>
      <c r="H299" s="4"/>
      <c r="I299" s="284"/>
      <c r="J299" s="284"/>
      <c r="K299" s="284"/>
      <c r="L299" s="284"/>
      <c r="M299" s="284"/>
      <c r="N299" s="284"/>
      <c r="O299" s="284"/>
      <c r="P299" s="284"/>
      <c r="Q299" s="149"/>
      <c r="R299"/>
      <c r="S299"/>
      <c r="U299"/>
      <c r="V299"/>
      <c r="W299"/>
      <c r="X299"/>
      <c r="Y299"/>
      <c r="Z299"/>
      <c r="AA299"/>
    </row>
    <row r="300" spans="1:27" ht="15.75">
      <c r="A300" s="62"/>
      <c r="B300" s="126"/>
      <c r="C300" s="273"/>
      <c r="D300" s="273"/>
      <c r="E300" s="273"/>
      <c r="F300" s="273"/>
      <c r="G300" s="6"/>
      <c r="H300" s="6"/>
      <c r="I300" s="273"/>
      <c r="J300" s="273"/>
      <c r="K300" s="273"/>
      <c r="L300" s="273"/>
      <c r="M300" s="273"/>
      <c r="N300" s="273"/>
      <c r="O300" s="273"/>
      <c r="P300" s="273"/>
      <c r="Q300" s="142"/>
      <c r="R300"/>
      <c r="S300"/>
      <c r="U300"/>
      <c r="V300"/>
      <c r="W300"/>
      <c r="X300"/>
      <c r="Y300"/>
      <c r="Z300"/>
      <c r="AA300"/>
    </row>
    <row r="301" spans="1:27" ht="15" hidden="1">
      <c r="A301" s="53"/>
      <c r="B301" s="26" t="s">
        <v>491</v>
      </c>
      <c r="C301" s="119">
        <f>Data!F118</f>
        <v>0</v>
      </c>
      <c r="D301" s="249"/>
      <c r="E301" s="249"/>
      <c r="F301" s="249"/>
      <c r="G301" s="19"/>
      <c r="H301" s="19"/>
      <c r="I301" s="273"/>
      <c r="J301" s="273"/>
      <c r="K301" s="273"/>
      <c r="L301" s="273"/>
      <c r="M301" s="273"/>
      <c r="N301" s="273"/>
      <c r="O301" s="249"/>
      <c r="P301" s="273"/>
      <c r="Q301" s="142"/>
      <c r="R301"/>
      <c r="S301"/>
      <c r="U301"/>
      <c r="V301"/>
      <c r="W301"/>
      <c r="X301"/>
      <c r="Y301"/>
      <c r="Z301"/>
      <c r="AA301"/>
    </row>
    <row r="302" spans="1:27" ht="15" hidden="1">
      <c r="A302" s="53"/>
      <c r="B302" s="26" t="s">
        <v>492</v>
      </c>
      <c r="C302" s="118"/>
      <c r="D302" s="249"/>
      <c r="E302" s="249"/>
      <c r="F302" s="249"/>
      <c r="G302" s="19"/>
      <c r="H302" s="19"/>
      <c r="I302" s="273"/>
      <c r="J302" s="273"/>
      <c r="K302" s="273"/>
      <c r="L302" s="273"/>
      <c r="M302" s="273"/>
      <c r="N302" s="273"/>
      <c r="O302" s="249"/>
      <c r="P302" s="273"/>
      <c r="Q302" s="142"/>
      <c r="R302"/>
      <c r="S302"/>
      <c r="U302"/>
      <c r="V302"/>
      <c r="W302"/>
      <c r="X302"/>
      <c r="Y302"/>
      <c r="Z302"/>
      <c r="AA302"/>
    </row>
    <row r="303" spans="1:27" ht="15" hidden="1">
      <c r="A303" s="53"/>
      <c r="B303" s="33"/>
      <c r="C303" s="249"/>
      <c r="D303" s="249"/>
      <c r="E303" s="249"/>
      <c r="F303" s="249"/>
      <c r="G303" s="19"/>
      <c r="H303" s="6"/>
      <c r="I303" s="788"/>
      <c r="J303" s="788"/>
      <c r="K303" s="273"/>
      <c r="L303" s="288"/>
      <c r="M303" s="273"/>
      <c r="N303" s="273"/>
      <c r="O303" s="273"/>
      <c r="P303" s="273"/>
      <c r="Q303" s="142"/>
      <c r="R303"/>
      <c r="S303"/>
      <c r="U303"/>
      <c r="V303"/>
      <c r="W303"/>
      <c r="X303"/>
      <c r="Y303"/>
      <c r="Z303"/>
      <c r="AA303"/>
    </row>
    <row r="304" spans="1:27" ht="27" customHeight="1">
      <c r="A304" s="784"/>
      <c r="B304" s="785" t="s">
        <v>204</v>
      </c>
      <c r="C304" s="68" t="s">
        <v>693</v>
      </c>
      <c r="D304" s="251"/>
      <c r="E304" s="776" t="s">
        <v>385</v>
      </c>
      <c r="F304" s="249"/>
      <c r="G304" s="275" t="s">
        <v>579</v>
      </c>
      <c r="H304" s="276"/>
      <c r="J304" s="707" t="s">
        <v>373</v>
      </c>
      <c r="K304" s="276"/>
      <c r="M304" s="707" t="s">
        <v>638</v>
      </c>
      <c r="N304" s="8"/>
      <c r="O304" s="275" t="s">
        <v>378</v>
      </c>
      <c r="P304" s="275" t="s">
        <v>379</v>
      </c>
      <c r="Q304" s="142"/>
      <c r="R304"/>
      <c r="S304"/>
      <c r="U304"/>
      <c r="V304"/>
      <c r="W304"/>
      <c r="X304"/>
      <c r="Y304"/>
      <c r="Z304"/>
      <c r="AA304"/>
    </row>
    <row r="305" spans="1:27" ht="17.25" customHeight="1">
      <c r="A305" s="784"/>
      <c r="B305" s="785"/>
      <c r="C305" s="52"/>
      <c r="D305" s="251"/>
      <c r="E305" s="777"/>
      <c r="F305" s="249"/>
      <c r="G305" s="349"/>
      <c r="H305" s="290"/>
      <c r="I305" s="289" t="s">
        <v>374</v>
      </c>
      <c r="J305" s="289" t="s">
        <v>375</v>
      </c>
      <c r="K305" s="290"/>
      <c r="L305" s="289" t="s">
        <v>376</v>
      </c>
      <c r="M305" s="289" t="s">
        <v>377</v>
      </c>
      <c r="N305" s="8"/>
      <c r="O305" s="352"/>
      <c r="P305" s="352"/>
      <c r="Q305" s="142"/>
      <c r="R305"/>
      <c r="S305"/>
      <c r="U305"/>
      <c r="V305"/>
      <c r="W305"/>
      <c r="X305"/>
      <c r="Y305"/>
      <c r="Z305"/>
      <c r="AA305"/>
    </row>
    <row r="306" spans="1:27" ht="15.75">
      <c r="A306" s="131"/>
      <c r="B306" s="108" t="s">
        <v>450</v>
      </c>
      <c r="C306" s="112">
        <v>0</v>
      </c>
      <c r="D306" s="390"/>
      <c r="E306" s="292"/>
      <c r="F306" s="249"/>
      <c r="G306" s="292"/>
      <c r="H306" s="290"/>
      <c r="I306" s="291"/>
      <c r="J306" s="266"/>
      <c r="K306" s="290"/>
      <c r="L306" s="291"/>
      <c r="M306" s="266"/>
      <c r="N306" s="8"/>
      <c r="O306" s="292"/>
      <c r="P306" s="293">
        <f aca="true" t="shared" si="21" ref="P306:P312">(G306+J306+M306)*C306</f>
        <v>0</v>
      </c>
      <c r="Q306" s="142"/>
      <c r="R306"/>
      <c r="S306"/>
      <c r="U306"/>
      <c r="V306"/>
      <c r="W306"/>
      <c r="X306"/>
      <c r="Y306"/>
      <c r="Z306"/>
      <c r="AA306"/>
    </row>
    <row r="307" spans="1:27" ht="15.75">
      <c r="A307" s="131"/>
      <c r="B307" s="108" t="s">
        <v>451</v>
      </c>
      <c r="C307" s="112">
        <v>0.1</v>
      </c>
      <c r="D307" s="390"/>
      <c r="E307" s="292"/>
      <c r="F307" s="249"/>
      <c r="G307" s="292"/>
      <c r="H307" s="290"/>
      <c r="I307" s="291"/>
      <c r="J307" s="266"/>
      <c r="K307" s="290"/>
      <c r="L307" s="291"/>
      <c r="M307" s="266"/>
      <c r="N307" s="8"/>
      <c r="O307" s="704"/>
      <c r="P307" s="293">
        <f t="shared" si="21"/>
        <v>0</v>
      </c>
      <c r="Q307" s="142"/>
      <c r="R307"/>
      <c r="S307"/>
      <c r="U307"/>
      <c r="V307"/>
      <c r="W307"/>
      <c r="X307"/>
      <c r="Y307"/>
      <c r="Z307"/>
      <c r="AA307"/>
    </row>
    <row r="308" spans="1:27" ht="15.75">
      <c r="A308" s="131"/>
      <c r="B308" s="51" t="s">
        <v>200</v>
      </c>
      <c r="C308" s="110">
        <v>0.2</v>
      </c>
      <c r="D308" s="390"/>
      <c r="E308" s="702"/>
      <c r="F308" s="249"/>
      <c r="G308" s="702"/>
      <c r="H308" s="290"/>
      <c r="I308" s="556"/>
      <c r="J308" s="266"/>
      <c r="K308" s="290"/>
      <c r="L308" s="556"/>
      <c r="M308" s="266"/>
      <c r="N308" s="8"/>
      <c r="O308" s="268">
        <f>(G308+I308+L308)*C308</f>
        <v>0</v>
      </c>
      <c r="P308" s="703">
        <f t="shared" si="21"/>
        <v>0</v>
      </c>
      <c r="Q308" s="142"/>
      <c r="R308"/>
      <c r="S308"/>
      <c r="U308"/>
      <c r="V308"/>
      <c r="W308"/>
      <c r="X308"/>
      <c r="Y308"/>
      <c r="Z308"/>
      <c r="AA308"/>
    </row>
    <row r="309" spans="1:27" ht="15.75">
      <c r="A309" s="131"/>
      <c r="B309" s="51" t="s">
        <v>201</v>
      </c>
      <c r="C309" s="110">
        <v>0.5</v>
      </c>
      <c r="D309" s="390"/>
      <c r="E309" s="702"/>
      <c r="F309" s="249"/>
      <c r="G309" s="702"/>
      <c r="H309" s="290"/>
      <c r="I309" s="556"/>
      <c r="J309" s="266"/>
      <c r="K309" s="290"/>
      <c r="L309" s="556"/>
      <c r="M309" s="266"/>
      <c r="N309" s="8"/>
      <c r="O309" s="705">
        <f>(G309+I309+L309)*C309</f>
        <v>0</v>
      </c>
      <c r="P309" s="703">
        <f t="shared" si="21"/>
        <v>0</v>
      </c>
      <c r="Q309" s="142"/>
      <c r="R309"/>
      <c r="S309"/>
      <c r="U309"/>
      <c r="V309"/>
      <c r="W309"/>
      <c r="X309"/>
      <c r="Y309"/>
      <c r="Z309"/>
      <c r="AA309"/>
    </row>
    <row r="310" spans="1:27" ht="15.75">
      <c r="A310" s="132"/>
      <c r="B310" s="107" t="s">
        <v>195</v>
      </c>
      <c r="C310" s="110">
        <v>0.75</v>
      </c>
      <c r="D310" s="391"/>
      <c r="E310" s="266"/>
      <c r="F310" s="249"/>
      <c r="G310" s="266"/>
      <c r="H310" s="294"/>
      <c r="I310" s="266"/>
      <c r="J310" s="266"/>
      <c r="K310" s="294"/>
      <c r="L310" s="266"/>
      <c r="M310" s="266"/>
      <c r="N310" s="8"/>
      <c r="O310" s="705">
        <f>(G310+I310+L310)*C310</f>
        <v>0</v>
      </c>
      <c r="P310" s="293">
        <f t="shared" si="21"/>
        <v>0</v>
      </c>
      <c r="Q310" s="142"/>
      <c r="R310"/>
      <c r="S310"/>
      <c r="U310"/>
      <c r="V310"/>
      <c r="W310"/>
      <c r="X310"/>
      <c r="Y310"/>
      <c r="Z310"/>
      <c r="AA310"/>
    </row>
    <row r="311" spans="1:27" ht="15.75">
      <c r="A311" s="131"/>
      <c r="B311" s="107" t="s">
        <v>194</v>
      </c>
      <c r="C311" s="110">
        <v>1.5</v>
      </c>
      <c r="D311" s="391"/>
      <c r="E311" s="266"/>
      <c r="F311" s="249"/>
      <c r="G311" s="266"/>
      <c r="H311" s="296"/>
      <c r="I311" s="266"/>
      <c r="J311" s="266"/>
      <c r="K311" s="296"/>
      <c r="L311" s="266"/>
      <c r="M311" s="266"/>
      <c r="N311" s="8"/>
      <c r="O311" s="268">
        <f>(G311+I311+L311)*C311</f>
        <v>0</v>
      </c>
      <c r="P311" s="293">
        <f t="shared" si="21"/>
        <v>0</v>
      </c>
      <c r="Q311" s="142"/>
      <c r="R311"/>
      <c r="S311"/>
      <c r="U311"/>
      <c r="V311"/>
      <c r="W311"/>
      <c r="X311"/>
      <c r="Y311"/>
      <c r="Z311"/>
      <c r="AA311"/>
    </row>
    <row r="312" spans="1:27" ht="15.75">
      <c r="A312" s="53"/>
      <c r="B312" s="258"/>
      <c r="C312" s="256"/>
      <c r="D312" s="60"/>
      <c r="E312" s="266"/>
      <c r="F312" s="249"/>
      <c r="G312" s="266"/>
      <c r="H312" s="273"/>
      <c r="I312" s="266"/>
      <c r="J312" s="266"/>
      <c r="K312" s="273"/>
      <c r="L312" s="266"/>
      <c r="M312" s="266"/>
      <c r="N312" s="8"/>
      <c r="O312" s="268">
        <f>(G312+I312+L312)*C312</f>
        <v>0</v>
      </c>
      <c r="P312" s="293">
        <f t="shared" si="21"/>
        <v>0</v>
      </c>
      <c r="Q312" s="142"/>
      <c r="R312"/>
      <c r="S312"/>
      <c r="U312"/>
      <c r="V312"/>
      <c r="W312"/>
      <c r="X312"/>
      <c r="Y312"/>
      <c r="Z312"/>
      <c r="AA312"/>
    </row>
    <row r="313" spans="1:27" ht="15.75">
      <c r="A313" s="55"/>
      <c r="B313" s="43"/>
      <c r="C313" s="298"/>
      <c r="D313" s="298"/>
      <c r="E313" s="298"/>
      <c r="F313" s="249"/>
      <c r="G313" s="43"/>
      <c r="H313" s="43"/>
      <c r="I313" s="298"/>
      <c r="J313" s="298"/>
      <c r="K313" s="298"/>
      <c r="L313" s="298"/>
      <c r="M313" s="273"/>
      <c r="N313" s="273"/>
      <c r="O313" s="298"/>
      <c r="P313" s="298"/>
      <c r="Q313" s="142"/>
      <c r="R313"/>
      <c r="S313"/>
      <c r="U313"/>
      <c r="V313"/>
      <c r="W313"/>
      <c r="X313"/>
      <c r="Y313"/>
      <c r="Z313"/>
      <c r="AA313"/>
    </row>
    <row r="314" spans="1:27" ht="15" hidden="1">
      <c r="A314" s="63"/>
      <c r="B314" s="44" t="s">
        <v>697</v>
      </c>
      <c r="C314" s="45"/>
      <c r="D314" s="45"/>
      <c r="E314" s="269">
        <f>SUM(E310:E312)</f>
        <v>0</v>
      </c>
      <c r="F314" s="249"/>
      <c r="G314" s="269">
        <f>SUM(G310:G312,I310:I312,L310:L312)</f>
        <v>0</v>
      </c>
      <c r="H314" s="6"/>
      <c r="I314" s="273"/>
      <c r="J314" s="273"/>
      <c r="K314" s="273"/>
      <c r="L314" s="273"/>
      <c r="M314" s="273"/>
      <c r="N314" s="273"/>
      <c r="O314" s="273"/>
      <c r="P314" s="273"/>
      <c r="Q314" s="142"/>
      <c r="R314"/>
      <c r="S314"/>
      <c r="U314"/>
      <c r="V314"/>
      <c r="W314"/>
      <c r="X314"/>
      <c r="Y314"/>
      <c r="Z314"/>
      <c r="AA314"/>
    </row>
    <row r="315" spans="1:27" ht="15" hidden="1">
      <c r="A315" s="63"/>
      <c r="B315" s="44" t="s">
        <v>371</v>
      </c>
      <c r="C315" s="45"/>
      <c r="D315" s="45"/>
      <c r="E315" s="353" t="str">
        <f>IF(E314&gt;C302*1.025,"No",IF(E314&lt;C302*0.975,"No","Yes"))</f>
        <v>Yes</v>
      </c>
      <c r="F315" s="249"/>
      <c r="G315" s="353" t="str">
        <f>IF(G314&gt;C302*1.025,"No",IF(G314&lt;C302*0.975,"No","Yes"))</f>
        <v>Yes</v>
      </c>
      <c r="H315" s="6"/>
      <c r="I315" s="273"/>
      <c r="J315" s="273"/>
      <c r="K315" s="273"/>
      <c r="L315" s="273"/>
      <c r="M315" s="273"/>
      <c r="N315" s="273"/>
      <c r="O315" s="273"/>
      <c r="P315" s="273"/>
      <c r="Q315" s="142"/>
      <c r="R315"/>
      <c r="S315"/>
      <c r="U315"/>
      <c r="V315"/>
      <c r="W315"/>
      <c r="X315"/>
      <c r="Y315"/>
      <c r="Z315"/>
      <c r="AA315"/>
    </row>
    <row r="316" spans="1:27" ht="15" hidden="1">
      <c r="A316" s="63"/>
      <c r="B316" s="125"/>
      <c r="C316" s="45"/>
      <c r="D316" s="45"/>
      <c r="E316" s="278"/>
      <c r="F316" s="249"/>
      <c r="G316" s="45"/>
      <c r="H316" s="6"/>
      <c r="I316" s="273"/>
      <c r="J316" s="273"/>
      <c r="K316" s="273"/>
      <c r="L316" s="273"/>
      <c r="M316" s="273"/>
      <c r="N316" s="273"/>
      <c r="O316" s="273"/>
      <c r="P316" s="273"/>
      <c r="Q316" s="142"/>
      <c r="R316"/>
      <c r="S316"/>
      <c r="U316"/>
      <c r="V316"/>
      <c r="W316"/>
      <c r="X316"/>
      <c r="Y316"/>
      <c r="Z316"/>
      <c r="AA316"/>
    </row>
    <row r="317" spans="1:27" ht="15.75">
      <c r="A317" s="61"/>
      <c r="B317" s="46" t="s">
        <v>469</v>
      </c>
      <c r="C317" s="270">
        <f>SUM(O310:O312)</f>
        <v>0</v>
      </c>
      <c r="D317" s="279"/>
      <c r="E317" s="279"/>
      <c r="F317" s="249"/>
      <c r="G317" s="48"/>
      <c r="H317" s="43"/>
      <c r="I317" s="273"/>
      <c r="J317" s="273"/>
      <c r="K317" s="273"/>
      <c r="L317" s="273"/>
      <c r="M317" s="273"/>
      <c r="N317" s="273"/>
      <c r="O317" s="298"/>
      <c r="P317" s="273"/>
      <c r="Q317" s="142"/>
      <c r="R317"/>
      <c r="S317"/>
      <c r="U317"/>
      <c r="V317"/>
      <c r="W317"/>
      <c r="X317"/>
      <c r="Y317"/>
      <c r="Z317"/>
      <c r="AA317"/>
    </row>
    <row r="318" spans="1:27" ht="15.75">
      <c r="A318" s="61"/>
      <c r="B318" s="46" t="s">
        <v>470</v>
      </c>
      <c r="C318" s="270">
        <f>SUM(P306:P312)</f>
        <v>0</v>
      </c>
      <c r="D318" s="279"/>
      <c r="E318" s="279"/>
      <c r="F318" s="249"/>
      <c r="G318" s="48"/>
      <c r="H318" s="47"/>
      <c r="I318" s="273"/>
      <c r="J318" s="273"/>
      <c r="K318" s="273"/>
      <c r="L318" s="273"/>
      <c r="M318" s="273"/>
      <c r="N318" s="273"/>
      <c r="O318" s="279"/>
      <c r="P318" s="279"/>
      <c r="Q318" s="142"/>
      <c r="R318"/>
      <c r="S318"/>
      <c r="U318"/>
      <c r="V318"/>
      <c r="W318"/>
      <c r="X318"/>
      <c r="Y318"/>
      <c r="Z318"/>
      <c r="AA318"/>
    </row>
    <row r="319" spans="1:27" ht="15.75">
      <c r="A319" s="57"/>
      <c r="B319" s="128"/>
      <c r="C319" s="299"/>
      <c r="D319" s="299"/>
      <c r="E319" s="299"/>
      <c r="F319" s="299"/>
      <c r="G319" s="9"/>
      <c r="H319" s="9"/>
      <c r="I319" s="299"/>
      <c r="J319" s="299"/>
      <c r="K319" s="299"/>
      <c r="L319" s="299"/>
      <c r="M319" s="299"/>
      <c r="N319" s="299"/>
      <c r="O319" s="299"/>
      <c r="P319" s="299"/>
      <c r="Q319" s="147"/>
      <c r="R319"/>
      <c r="S319"/>
      <c r="U319"/>
      <c r="V319"/>
      <c r="W319"/>
      <c r="X319"/>
      <c r="Y319"/>
      <c r="Z319"/>
      <c r="AA319"/>
    </row>
    <row r="320" spans="1:27" ht="15.75">
      <c r="A320" s="134" t="s">
        <v>155</v>
      </c>
      <c r="B320" s="135"/>
      <c r="C320" s="4"/>
      <c r="D320" s="6"/>
      <c r="E320" s="4"/>
      <c r="F320" s="4"/>
      <c r="G320" s="4"/>
      <c r="H320" s="4"/>
      <c r="I320" s="389"/>
      <c r="J320" s="374"/>
      <c r="K320" s="374"/>
      <c r="L320" s="374"/>
      <c r="M320" s="374"/>
      <c r="N320" s="374"/>
      <c r="O320" s="374"/>
      <c r="P320" s="374"/>
      <c r="Q320" s="149"/>
      <c r="R320"/>
      <c r="S320"/>
      <c r="U320"/>
      <c r="V320"/>
      <c r="W320"/>
      <c r="X320"/>
      <c r="Y320"/>
      <c r="Z320"/>
      <c r="AA320"/>
    </row>
    <row r="321" spans="1:27" ht="15.75">
      <c r="A321" s="53"/>
      <c r="B321" s="126"/>
      <c r="C321" s="6"/>
      <c r="D321" s="6"/>
      <c r="E321" s="6"/>
      <c r="F321" s="6"/>
      <c r="G321" s="6"/>
      <c r="H321" s="6"/>
      <c r="I321" s="359"/>
      <c r="J321" s="141"/>
      <c r="K321" s="141"/>
      <c r="L321" s="141"/>
      <c r="M321" s="141"/>
      <c r="N321" s="141"/>
      <c r="O321" s="141"/>
      <c r="P321" s="141"/>
      <c r="Q321" s="142"/>
      <c r="R321"/>
      <c r="S321"/>
      <c r="U321"/>
      <c r="V321"/>
      <c r="W321"/>
      <c r="X321"/>
      <c r="Y321"/>
      <c r="Z321"/>
      <c r="AA321"/>
    </row>
    <row r="322" spans="1:27" ht="15" hidden="1">
      <c r="A322" s="53"/>
      <c r="B322" s="188" t="s">
        <v>786</v>
      </c>
      <c r="C322" s="20">
        <f>Data!$F$177</f>
        <v>0</v>
      </c>
      <c r="D322" s="19"/>
      <c r="E322" s="19"/>
      <c r="F322" s="19"/>
      <c r="G322" s="29"/>
      <c r="H322" s="6"/>
      <c r="I322" s="273"/>
      <c r="J322" s="273"/>
      <c r="K322" s="273"/>
      <c r="L322" s="273"/>
      <c r="M322" s="141"/>
      <c r="N322" s="141"/>
      <c r="O322" s="141"/>
      <c r="P322" s="141"/>
      <c r="Q322" s="142"/>
      <c r="R322"/>
      <c r="S322"/>
      <c r="U322"/>
      <c r="V322"/>
      <c r="W322"/>
      <c r="X322"/>
      <c r="Y322"/>
      <c r="Z322"/>
      <c r="AA322"/>
    </row>
    <row r="323" spans="1:27" ht="15" hidden="1">
      <c r="A323" s="53"/>
      <c r="B323" s="227" t="s">
        <v>380</v>
      </c>
      <c r="C323" s="20">
        <f>Data!$F$185</f>
        <v>0</v>
      </c>
      <c r="D323" s="19"/>
      <c r="E323" s="19"/>
      <c r="F323" s="19"/>
      <c r="G323" s="8"/>
      <c r="H323" s="8"/>
      <c r="I323" s="8"/>
      <c r="J323" s="141"/>
      <c r="K323" s="141"/>
      <c r="L323" s="141"/>
      <c r="M323" s="141"/>
      <c r="N323" s="141"/>
      <c r="O323" s="141"/>
      <c r="P323" s="141"/>
      <c r="Q323" s="142"/>
      <c r="R323"/>
      <c r="S323"/>
      <c r="U323"/>
      <c r="V323"/>
      <c r="W323"/>
      <c r="X323"/>
      <c r="Y323"/>
      <c r="Z323"/>
      <c r="AA323"/>
    </row>
    <row r="324" spans="1:27" ht="15" hidden="1">
      <c r="A324" s="784"/>
      <c r="B324" s="33"/>
      <c r="C324" s="375"/>
      <c r="D324" s="375"/>
      <c r="E324" s="375"/>
      <c r="F324" s="375"/>
      <c r="G324" s="19"/>
      <c r="H324" s="6"/>
      <c r="I324" s="789"/>
      <c r="J324" s="789"/>
      <c r="K324" s="376"/>
      <c r="L324" s="786"/>
      <c r="M324" s="786"/>
      <c r="N324" s="141"/>
      <c r="O324" s="141"/>
      <c r="P324" s="141"/>
      <c r="Q324" s="142"/>
      <c r="R324"/>
      <c r="S324"/>
      <c r="U324"/>
      <c r="V324"/>
      <c r="W324"/>
      <c r="X324"/>
      <c r="Y324"/>
      <c r="Z324"/>
      <c r="AA324"/>
    </row>
    <row r="325" spans="1:27" ht="15.75" customHeight="1">
      <c r="A325" s="784"/>
      <c r="B325" s="785" t="s">
        <v>204</v>
      </c>
      <c r="C325" s="68" t="s">
        <v>693</v>
      </c>
      <c r="D325" s="375"/>
      <c r="E325" s="375"/>
      <c r="F325" s="375"/>
      <c r="G325" s="19"/>
      <c r="H325" s="6"/>
      <c r="I325" s="773" t="s">
        <v>785</v>
      </c>
      <c r="J325" s="384" t="s">
        <v>386</v>
      </c>
      <c r="K325" s="360"/>
      <c r="L325" s="273"/>
      <c r="M325" s="385" t="s">
        <v>384</v>
      </c>
      <c r="N325" s="361"/>
      <c r="O325" s="773" t="s">
        <v>387</v>
      </c>
      <c r="P325" s="773" t="s">
        <v>388</v>
      </c>
      <c r="Q325" s="142"/>
      <c r="R325"/>
      <c r="S325"/>
      <c r="U325"/>
      <c r="V325"/>
      <c r="W325"/>
      <c r="X325"/>
      <c r="Y325"/>
      <c r="Z325"/>
      <c r="AA325"/>
    </row>
    <row r="326" spans="1:27" ht="15.75">
      <c r="A326" s="131"/>
      <c r="B326" s="785"/>
      <c r="C326" s="52"/>
      <c r="D326" s="375"/>
      <c r="E326" s="375"/>
      <c r="F326" s="375"/>
      <c r="G326" s="19"/>
      <c r="H326" s="6"/>
      <c r="I326" s="774"/>
      <c r="J326" s="363" t="s">
        <v>582</v>
      </c>
      <c r="K326" s="362"/>
      <c r="L326" s="273"/>
      <c r="M326" s="363" t="s">
        <v>582</v>
      </c>
      <c r="N326" s="364"/>
      <c r="O326" s="774"/>
      <c r="P326" s="774"/>
      <c r="Q326" s="142"/>
      <c r="R326"/>
      <c r="S326"/>
      <c r="U326"/>
      <c r="V326"/>
      <c r="W326"/>
      <c r="X326"/>
      <c r="Y326"/>
      <c r="Z326"/>
      <c r="AA326"/>
    </row>
    <row r="327" spans="1:27" ht="15.75">
      <c r="A327" s="131"/>
      <c r="B327" s="108" t="s">
        <v>450</v>
      </c>
      <c r="C327" s="112">
        <v>0</v>
      </c>
      <c r="D327" s="375"/>
      <c r="E327" s="375"/>
      <c r="F327" s="375"/>
      <c r="G327" s="19"/>
      <c r="H327" s="6"/>
      <c r="I327" s="292"/>
      <c r="J327" s="266"/>
      <c r="K327" s="290"/>
      <c r="L327" s="273"/>
      <c r="M327" s="266"/>
      <c r="N327" s="8"/>
      <c r="O327" s="292"/>
      <c r="P327" s="293">
        <f aca="true" t="shared" si="22" ref="P327:P333">M327*C327</f>
        <v>0</v>
      </c>
      <c r="Q327" s="142"/>
      <c r="R327"/>
      <c r="S327"/>
      <c r="U327"/>
      <c r="V327"/>
      <c r="W327"/>
      <c r="X327"/>
      <c r="Y327"/>
      <c r="Z327"/>
      <c r="AA327"/>
    </row>
    <row r="328" spans="1:27" ht="15.75">
      <c r="A328" s="132"/>
      <c r="B328" s="108" t="s">
        <v>451</v>
      </c>
      <c r="C328" s="112">
        <v>0.1</v>
      </c>
      <c r="D328" s="375"/>
      <c r="E328" s="375"/>
      <c r="F328" s="375"/>
      <c r="G328" s="19"/>
      <c r="H328" s="6"/>
      <c r="I328" s="292"/>
      <c r="J328" s="266"/>
      <c r="K328" s="290"/>
      <c r="L328" s="273"/>
      <c r="M328" s="266"/>
      <c r="N328" s="8"/>
      <c r="O328" s="292"/>
      <c r="P328" s="293">
        <f t="shared" si="22"/>
        <v>0</v>
      </c>
      <c r="Q328" s="142"/>
      <c r="R328"/>
      <c r="S328"/>
      <c r="U328"/>
      <c r="V328"/>
      <c r="W328"/>
      <c r="X328"/>
      <c r="Y328"/>
      <c r="Z328"/>
      <c r="AA328"/>
    </row>
    <row r="329" spans="1:27" ht="15.75">
      <c r="A329" s="132"/>
      <c r="B329" s="51" t="s">
        <v>200</v>
      </c>
      <c r="C329" s="110">
        <v>0.2</v>
      </c>
      <c r="D329" s="375"/>
      <c r="E329" s="375"/>
      <c r="F329" s="375"/>
      <c r="G329" s="19"/>
      <c r="H329" s="6"/>
      <c r="I329" s="292"/>
      <c r="J329" s="266"/>
      <c r="K329" s="290"/>
      <c r="L329" s="273"/>
      <c r="M329" s="266"/>
      <c r="N329" s="8"/>
      <c r="O329" s="292"/>
      <c r="P329" s="293">
        <f t="shared" si="22"/>
        <v>0</v>
      </c>
      <c r="Q329" s="142"/>
      <c r="R329"/>
      <c r="S329"/>
      <c r="U329"/>
      <c r="V329"/>
      <c r="W329"/>
      <c r="X329"/>
      <c r="Y329"/>
      <c r="Z329"/>
      <c r="AA329"/>
    </row>
    <row r="330" spans="1:27" ht="15.75">
      <c r="A330" s="132"/>
      <c r="B330" s="51" t="s">
        <v>201</v>
      </c>
      <c r="C330" s="110">
        <v>0.5</v>
      </c>
      <c r="D330" s="375"/>
      <c r="E330" s="375"/>
      <c r="F330" s="375"/>
      <c r="G330" s="19"/>
      <c r="H330" s="6"/>
      <c r="I330" s="292"/>
      <c r="J330" s="266"/>
      <c r="K330" s="290"/>
      <c r="L330" s="273"/>
      <c r="M330" s="266"/>
      <c r="N330" s="8"/>
      <c r="O330" s="292"/>
      <c r="P330" s="293">
        <f t="shared" si="22"/>
        <v>0</v>
      </c>
      <c r="Q330" s="142"/>
      <c r="R330"/>
      <c r="S330"/>
      <c r="U330"/>
      <c r="V330"/>
      <c r="W330"/>
      <c r="X330"/>
      <c r="Y330"/>
      <c r="Z330"/>
      <c r="AA330"/>
    </row>
    <row r="331" spans="1:27" ht="15.75">
      <c r="A331" s="132"/>
      <c r="B331" s="107" t="s">
        <v>195</v>
      </c>
      <c r="C331" s="110">
        <v>0.75</v>
      </c>
      <c r="D331" s="375"/>
      <c r="E331" s="375"/>
      <c r="F331" s="375"/>
      <c r="G331" s="19"/>
      <c r="H331" s="6"/>
      <c r="I331" s="266"/>
      <c r="J331" s="266"/>
      <c r="K331" s="366"/>
      <c r="L331" s="273"/>
      <c r="M331" s="266"/>
      <c r="N331" s="141"/>
      <c r="O331" s="268">
        <f>J331*C331</f>
        <v>0</v>
      </c>
      <c r="P331" s="293">
        <f t="shared" si="22"/>
        <v>0</v>
      </c>
      <c r="Q331" s="142"/>
      <c r="R331"/>
      <c r="S331"/>
      <c r="U331"/>
      <c r="V331"/>
      <c r="W331"/>
      <c r="X331"/>
      <c r="Y331"/>
      <c r="Z331"/>
      <c r="AA331"/>
    </row>
    <row r="332" spans="1:27" ht="15.75">
      <c r="A332" s="53"/>
      <c r="B332" s="107" t="s">
        <v>194</v>
      </c>
      <c r="C332" s="110">
        <v>1.5</v>
      </c>
      <c r="D332" s="375"/>
      <c r="E332" s="375"/>
      <c r="F332" s="375"/>
      <c r="G332" s="19"/>
      <c r="H332" s="6"/>
      <c r="I332" s="266"/>
      <c r="J332" s="266"/>
      <c r="K332" s="141"/>
      <c r="L332" s="273"/>
      <c r="M332" s="266"/>
      <c r="N332" s="141"/>
      <c r="O332" s="268">
        <f>J332*C332</f>
        <v>0</v>
      </c>
      <c r="P332" s="293">
        <f t="shared" si="22"/>
        <v>0</v>
      </c>
      <c r="Q332" s="142"/>
      <c r="R332"/>
      <c r="S332"/>
      <c r="U332"/>
      <c r="V332"/>
      <c r="W332"/>
      <c r="X332"/>
      <c r="Y332"/>
      <c r="Z332"/>
      <c r="AA332"/>
    </row>
    <row r="333" spans="1:27" ht="15.75">
      <c r="A333" s="55"/>
      <c r="B333" s="258"/>
      <c r="C333" s="256"/>
      <c r="D333" s="375"/>
      <c r="E333" s="375"/>
      <c r="F333" s="375"/>
      <c r="G333" s="19"/>
      <c r="H333" s="6"/>
      <c r="I333" s="266"/>
      <c r="J333" s="266"/>
      <c r="K333" s="141"/>
      <c r="L333" s="273"/>
      <c r="M333" s="266"/>
      <c r="N333" s="141"/>
      <c r="O333" s="268">
        <f>J333*C333</f>
        <v>0</v>
      </c>
      <c r="P333" s="293">
        <f t="shared" si="22"/>
        <v>0</v>
      </c>
      <c r="Q333" s="142"/>
      <c r="R333"/>
      <c r="S333"/>
      <c r="U333"/>
      <c r="V333"/>
      <c r="W333"/>
      <c r="X333"/>
      <c r="Y333"/>
      <c r="Z333"/>
      <c r="AA333"/>
    </row>
    <row r="334" spans="1:27" ht="15.75">
      <c r="A334" s="63"/>
      <c r="B334" s="43"/>
      <c r="C334" s="43"/>
      <c r="D334" s="375"/>
      <c r="E334" s="375"/>
      <c r="F334" s="375"/>
      <c r="G334" s="19"/>
      <c r="H334" s="6"/>
      <c r="I334" s="43"/>
      <c r="J334" s="43"/>
      <c r="K334" s="370"/>
      <c r="L334" s="408" t="s">
        <v>581</v>
      </c>
      <c r="M334" s="8"/>
      <c r="N334" s="370"/>
      <c r="O334" s="370"/>
      <c r="P334" s="370"/>
      <c r="Q334" s="145"/>
      <c r="R334"/>
      <c r="S334"/>
      <c r="U334"/>
      <c r="V334"/>
      <c r="W334"/>
      <c r="X334"/>
      <c r="Y334"/>
      <c r="Z334"/>
      <c r="AA334"/>
    </row>
    <row r="335" spans="1:27" ht="15" hidden="1">
      <c r="A335" s="63"/>
      <c r="B335" s="44" t="s">
        <v>697</v>
      </c>
      <c r="C335" s="45"/>
      <c r="D335" s="375"/>
      <c r="E335" s="375"/>
      <c r="F335" s="375"/>
      <c r="G335" s="19"/>
      <c r="H335" s="6"/>
      <c r="I335" s="355">
        <f>SUM(I327:I333)</f>
        <v>0</v>
      </c>
      <c r="J335" s="355" t="e">
        <f>SUM(#REF!)</f>
        <v>#REF!</v>
      </c>
      <c r="K335" s="141"/>
      <c r="L335" s="8"/>
      <c r="M335" s="8"/>
      <c r="N335" s="141"/>
      <c r="O335" s="141"/>
      <c r="P335" s="141"/>
      <c r="Q335" s="142"/>
      <c r="R335"/>
      <c r="S335"/>
      <c r="U335"/>
      <c r="V335"/>
      <c r="W335"/>
      <c r="X335"/>
      <c r="Y335"/>
      <c r="Z335"/>
      <c r="AA335"/>
    </row>
    <row r="336" spans="1:27" ht="15" hidden="1">
      <c r="A336" s="63"/>
      <c r="B336" s="44" t="s">
        <v>371</v>
      </c>
      <c r="C336" s="45"/>
      <c r="D336" s="375"/>
      <c r="E336" s="375"/>
      <c r="F336" s="375"/>
      <c r="G336" s="19"/>
      <c r="H336" s="6"/>
      <c r="I336" s="353" t="str">
        <f>IF(I335&gt;C322*1.025,"No",IF(I335&lt;C322*0.975,"No","Yes"))</f>
        <v>Yes</v>
      </c>
      <c r="J336" s="353" t="e">
        <f>IF(J335&gt;C323*1.025,"No",IF(J335&lt;C323*0.975,"No","Yes"))</f>
        <v>#REF!</v>
      </c>
      <c r="K336" s="141"/>
      <c r="L336" s="8"/>
      <c r="M336" s="8"/>
      <c r="N336" s="141"/>
      <c r="O336" s="141"/>
      <c r="P336" s="141"/>
      <c r="Q336" s="142"/>
      <c r="R336"/>
      <c r="S336"/>
      <c r="U336"/>
      <c r="V336"/>
      <c r="W336"/>
      <c r="X336"/>
      <c r="Y336"/>
      <c r="Z336"/>
      <c r="AA336"/>
    </row>
    <row r="337" spans="1:27" ht="15" hidden="1">
      <c r="A337" s="61"/>
      <c r="B337" s="125"/>
      <c r="C337" s="45"/>
      <c r="D337" s="375"/>
      <c r="E337" s="375"/>
      <c r="F337" s="375"/>
      <c r="G337" s="19"/>
      <c r="H337" s="6"/>
      <c r="I337" s="359"/>
      <c r="J337" s="141"/>
      <c r="K337" s="141"/>
      <c r="L337" s="141"/>
      <c r="M337" s="141"/>
      <c r="N337" s="141"/>
      <c r="O337" s="141"/>
      <c r="P337" s="141"/>
      <c r="Q337" s="142"/>
      <c r="R337"/>
      <c r="S337"/>
      <c r="U337"/>
      <c r="V337"/>
      <c r="W337"/>
      <c r="X337"/>
      <c r="Y337"/>
      <c r="Z337"/>
      <c r="AA337"/>
    </row>
    <row r="338" spans="1:27" ht="15.75">
      <c r="A338" s="61"/>
      <c r="B338" s="46" t="s">
        <v>474</v>
      </c>
      <c r="C338" s="371">
        <f>SUM(O327:O333)</f>
        <v>0</v>
      </c>
      <c r="D338" s="48"/>
      <c r="E338" s="48"/>
      <c r="F338" s="48"/>
      <c r="G338" s="378" t="s">
        <v>7</v>
      </c>
      <c r="H338" s="709"/>
      <c r="I338" s="380"/>
      <c r="J338" s="708"/>
      <c r="K338" s="379"/>
      <c r="L338" s="380"/>
      <c r="M338" s="381"/>
      <c r="N338" s="382"/>
      <c r="O338" s="377" t="s">
        <v>583</v>
      </c>
      <c r="P338" s="141"/>
      <c r="Q338" s="142"/>
      <c r="R338"/>
      <c r="S338"/>
      <c r="U338"/>
      <c r="V338"/>
      <c r="W338"/>
      <c r="X338"/>
      <c r="Y338"/>
      <c r="Z338"/>
      <c r="AA338"/>
    </row>
    <row r="339" spans="1:27" ht="15.75">
      <c r="A339" s="61"/>
      <c r="B339" s="46" t="s">
        <v>473</v>
      </c>
      <c r="C339" s="371">
        <f>SUM(P327:P333)</f>
        <v>0</v>
      </c>
      <c r="D339" s="48"/>
      <c r="E339" s="48"/>
      <c r="F339" s="48"/>
      <c r="G339" s="48"/>
      <c r="H339" s="47"/>
      <c r="I339" s="359"/>
      <c r="J339" s="141"/>
      <c r="K339" s="141"/>
      <c r="L339" s="141"/>
      <c r="M339" s="141"/>
      <c r="N339" s="141"/>
      <c r="O339" s="372"/>
      <c r="P339" s="141"/>
      <c r="Q339" s="142"/>
      <c r="R339"/>
      <c r="S339"/>
      <c r="U339"/>
      <c r="V339"/>
      <c r="W339"/>
      <c r="X339"/>
      <c r="Y339"/>
      <c r="Z339"/>
      <c r="AA339"/>
    </row>
    <row r="340" spans="1:27" ht="15.75">
      <c r="A340" s="58"/>
      <c r="B340" s="128"/>
      <c r="C340" s="9"/>
      <c r="D340" s="9"/>
      <c r="E340" s="9"/>
      <c r="F340" s="9"/>
      <c r="G340" s="9"/>
      <c r="H340" s="9"/>
      <c r="I340" s="373"/>
      <c r="J340" s="146"/>
      <c r="K340" s="146"/>
      <c r="L340" s="146"/>
      <c r="M340" s="146"/>
      <c r="N340" s="146"/>
      <c r="O340" s="146"/>
      <c r="P340" s="146"/>
      <c r="Q340" s="147"/>
      <c r="R340"/>
      <c r="S340"/>
      <c r="U340"/>
      <c r="V340"/>
      <c r="W340"/>
      <c r="X340"/>
      <c r="Y340"/>
      <c r="Z340"/>
      <c r="AA340"/>
    </row>
    <row r="341" spans="1:27" ht="15" hidden="1">
      <c r="A341" s="134" t="s">
        <v>158</v>
      </c>
      <c r="B341" s="135"/>
      <c r="C341" s="284"/>
      <c r="D341" s="284"/>
      <c r="E341" s="284"/>
      <c r="F341" s="284"/>
      <c r="G341" s="4"/>
      <c r="H341" s="4"/>
      <c r="I341" s="284"/>
      <c r="J341" s="284"/>
      <c r="K341" s="284"/>
      <c r="L341" s="284"/>
      <c r="M341" s="284"/>
      <c r="N341" s="284"/>
      <c r="O341" s="284"/>
      <c r="P341" s="284"/>
      <c r="Q341" s="388"/>
      <c r="R341"/>
      <c r="S341"/>
      <c r="U341"/>
      <c r="V341"/>
      <c r="W341"/>
      <c r="X341"/>
      <c r="Y341"/>
      <c r="Z341"/>
      <c r="AA341"/>
    </row>
    <row r="342" spans="1:27" ht="15" hidden="1">
      <c r="A342" s="62"/>
      <c r="B342" s="126"/>
      <c r="C342" s="273"/>
      <c r="D342" s="273"/>
      <c r="E342" s="273"/>
      <c r="F342" s="273"/>
      <c r="G342" s="6"/>
      <c r="H342" s="6"/>
      <c r="I342" s="273"/>
      <c r="J342" s="273"/>
      <c r="K342" s="273"/>
      <c r="L342" s="273"/>
      <c r="M342" s="273"/>
      <c r="N342" s="273"/>
      <c r="O342" s="273"/>
      <c r="P342" s="273"/>
      <c r="Q342" s="54"/>
      <c r="R342"/>
      <c r="S342"/>
      <c r="U342"/>
      <c r="V342"/>
      <c r="W342"/>
      <c r="X342"/>
      <c r="Y342"/>
      <c r="Z342"/>
      <c r="AA342"/>
    </row>
    <row r="343" spans="1:27" ht="15" hidden="1">
      <c r="A343" s="53"/>
      <c r="B343" s="26"/>
      <c r="C343" s="119"/>
      <c r="D343" s="249"/>
      <c r="E343" s="249"/>
      <c r="F343" s="249"/>
      <c r="G343" s="19"/>
      <c r="H343" s="19"/>
      <c r="I343" s="273"/>
      <c r="J343" s="273"/>
      <c r="K343" s="273"/>
      <c r="L343" s="273"/>
      <c r="M343" s="273"/>
      <c r="N343" s="273"/>
      <c r="O343" s="249"/>
      <c r="P343" s="273"/>
      <c r="Q343" s="54"/>
      <c r="R343"/>
      <c r="S343"/>
      <c r="U343"/>
      <c r="V343"/>
      <c r="W343"/>
      <c r="X343"/>
      <c r="Y343"/>
      <c r="Z343"/>
      <c r="AA343"/>
    </row>
    <row r="344" spans="1:27" ht="15" hidden="1">
      <c r="A344" s="53"/>
      <c r="B344" s="26"/>
      <c r="C344" s="119"/>
      <c r="D344" s="249"/>
      <c r="E344" s="249"/>
      <c r="F344" s="249"/>
      <c r="G344" s="19"/>
      <c r="H344" s="19"/>
      <c r="I344" s="273"/>
      <c r="J344" s="273"/>
      <c r="K344" s="273"/>
      <c r="L344" s="273"/>
      <c r="M344" s="273"/>
      <c r="N344" s="273"/>
      <c r="O344" s="249"/>
      <c r="P344" s="273"/>
      <c r="Q344" s="54"/>
      <c r="R344"/>
      <c r="S344"/>
      <c r="U344"/>
      <c r="V344"/>
      <c r="W344"/>
      <c r="X344"/>
      <c r="Y344"/>
      <c r="Z344"/>
      <c r="AA344"/>
    </row>
    <row r="345" spans="1:27" ht="15" hidden="1">
      <c r="A345" s="53"/>
      <c r="B345" s="26"/>
      <c r="C345" s="119"/>
      <c r="D345" s="249"/>
      <c r="E345" s="249"/>
      <c r="F345" s="249"/>
      <c r="G345" s="19"/>
      <c r="H345" s="19"/>
      <c r="I345" s="273"/>
      <c r="J345" s="273"/>
      <c r="K345" s="273"/>
      <c r="L345" s="273"/>
      <c r="M345" s="273"/>
      <c r="N345" s="273"/>
      <c r="O345" s="249"/>
      <c r="P345" s="273"/>
      <c r="Q345" s="54"/>
      <c r="R345"/>
      <c r="S345"/>
      <c r="U345"/>
      <c r="V345"/>
      <c r="W345"/>
      <c r="X345"/>
      <c r="Y345"/>
      <c r="Z345"/>
      <c r="AA345"/>
    </row>
    <row r="346" spans="1:27" ht="15" hidden="1">
      <c r="A346" s="53"/>
      <c r="B346" s="223"/>
      <c r="C346" s="271"/>
      <c r="D346" s="354"/>
      <c r="E346" s="354"/>
      <c r="F346" s="249"/>
      <c r="G346" s="19"/>
      <c r="H346" s="19"/>
      <c r="I346" s="273"/>
      <c r="J346" s="273"/>
      <c r="K346" s="273"/>
      <c r="L346" s="273"/>
      <c r="M346" s="273"/>
      <c r="N346" s="273"/>
      <c r="O346" s="249"/>
      <c r="P346" s="273"/>
      <c r="Q346" s="142"/>
      <c r="R346"/>
      <c r="S346"/>
      <c r="U346"/>
      <c r="V346"/>
      <c r="W346"/>
      <c r="X346"/>
      <c r="Y346"/>
      <c r="Z346"/>
      <c r="AA346"/>
    </row>
    <row r="347" spans="1:27" ht="15" hidden="1">
      <c r="A347" s="53"/>
      <c r="B347" s="33"/>
      <c r="C347" s="249"/>
      <c r="D347" s="249"/>
      <c r="E347" s="249"/>
      <c r="F347" s="249"/>
      <c r="G347" s="19"/>
      <c r="H347" s="6"/>
      <c r="I347" s="787"/>
      <c r="J347" s="788"/>
      <c r="K347" s="273"/>
      <c r="L347" s="288"/>
      <c r="M347" s="288"/>
      <c r="N347" s="273"/>
      <c r="O347" s="273"/>
      <c r="P347" s="273"/>
      <c r="Q347" s="142"/>
      <c r="R347"/>
      <c r="S347"/>
      <c r="U347"/>
      <c r="V347"/>
      <c r="W347"/>
      <c r="X347"/>
      <c r="Y347"/>
      <c r="Z347"/>
      <c r="AA347"/>
    </row>
    <row r="348" spans="1:27" ht="15" hidden="1">
      <c r="A348" s="784"/>
      <c r="B348" s="785"/>
      <c r="C348" s="68"/>
      <c r="D348" s="251"/>
      <c r="E348" s="776"/>
      <c r="F348" s="249"/>
      <c r="G348" s="275"/>
      <c r="H348" s="276"/>
      <c r="I348" s="778"/>
      <c r="J348" s="779"/>
      <c r="K348" s="276"/>
      <c r="L348" s="780"/>
      <c r="M348" s="781"/>
      <c r="N348" s="8"/>
      <c r="O348" s="275"/>
      <c r="P348" s="275"/>
      <c r="Q348" s="142"/>
      <c r="R348"/>
      <c r="S348"/>
      <c r="U348"/>
      <c r="V348"/>
      <c r="W348"/>
      <c r="X348"/>
      <c r="Y348"/>
      <c r="Z348"/>
      <c r="AA348"/>
    </row>
    <row r="349" spans="1:27" ht="15" hidden="1">
      <c r="A349" s="784"/>
      <c r="B349" s="785"/>
      <c r="C349" s="52"/>
      <c r="D349" s="251"/>
      <c r="E349" s="777"/>
      <c r="F349" s="249"/>
      <c r="G349" s="349"/>
      <c r="H349" s="290"/>
      <c r="I349" s="289"/>
      <c r="J349" s="289"/>
      <c r="K349" s="290"/>
      <c r="L349" s="289"/>
      <c r="M349" s="289"/>
      <c r="N349" s="8"/>
      <c r="O349" s="686"/>
      <c r="P349" s="686"/>
      <c r="Q349" s="142"/>
      <c r="R349"/>
      <c r="S349"/>
      <c r="U349"/>
      <c r="V349"/>
      <c r="W349"/>
      <c r="X349"/>
      <c r="Y349"/>
      <c r="Z349"/>
      <c r="AA349"/>
    </row>
    <row r="350" spans="1:27" ht="15" hidden="1">
      <c r="A350" s="131"/>
      <c r="B350" s="108"/>
      <c r="C350" s="687"/>
      <c r="D350" s="390"/>
      <c r="E350" s="349"/>
      <c r="F350" s="249"/>
      <c r="G350" s="349"/>
      <c r="H350" s="290"/>
      <c r="I350" s="289"/>
      <c r="J350" s="268"/>
      <c r="K350" s="290"/>
      <c r="L350" s="289"/>
      <c r="M350" s="268"/>
      <c r="N350" s="8"/>
      <c r="O350" s="349"/>
      <c r="P350" s="293"/>
      <c r="Q350" s="142"/>
      <c r="R350"/>
      <c r="S350"/>
      <c r="U350"/>
      <c r="V350"/>
      <c r="W350"/>
      <c r="X350"/>
      <c r="Y350"/>
      <c r="Z350"/>
      <c r="AA350"/>
    </row>
    <row r="351" spans="1:27" ht="15" hidden="1">
      <c r="A351" s="131"/>
      <c r="B351" s="108"/>
      <c r="C351" s="687"/>
      <c r="D351" s="390"/>
      <c r="E351" s="349"/>
      <c r="F351" s="249"/>
      <c r="G351" s="349"/>
      <c r="H351" s="290"/>
      <c r="I351" s="289"/>
      <c r="J351" s="268"/>
      <c r="K351" s="290"/>
      <c r="L351" s="289"/>
      <c r="M351" s="268"/>
      <c r="N351" s="8"/>
      <c r="O351" s="349"/>
      <c r="P351" s="293"/>
      <c r="Q351" s="142"/>
      <c r="R351"/>
      <c r="S351"/>
      <c r="U351"/>
      <c r="V351"/>
      <c r="W351"/>
      <c r="X351"/>
      <c r="Y351"/>
      <c r="Z351"/>
      <c r="AA351"/>
    </row>
    <row r="352" spans="1:27" ht="15" hidden="1">
      <c r="A352" s="131"/>
      <c r="B352" s="51"/>
      <c r="C352" s="688"/>
      <c r="D352" s="390"/>
      <c r="E352" s="349"/>
      <c r="F352" s="249"/>
      <c r="G352" s="349"/>
      <c r="H352" s="290"/>
      <c r="I352" s="289"/>
      <c r="J352" s="268"/>
      <c r="K352" s="290"/>
      <c r="L352" s="289"/>
      <c r="M352" s="268"/>
      <c r="N352" s="8"/>
      <c r="O352" s="349"/>
      <c r="P352" s="293"/>
      <c r="Q352" s="142"/>
      <c r="R352"/>
      <c r="S352"/>
      <c r="U352"/>
      <c r="V352"/>
      <c r="W352"/>
      <c r="X352"/>
      <c r="Y352"/>
      <c r="Z352"/>
      <c r="AA352"/>
    </row>
    <row r="353" spans="1:27" ht="15" hidden="1">
      <c r="A353" s="131"/>
      <c r="B353" s="51"/>
      <c r="C353" s="688"/>
      <c r="D353" s="390"/>
      <c r="E353" s="349"/>
      <c r="F353" s="249"/>
      <c r="G353" s="349"/>
      <c r="H353" s="290"/>
      <c r="I353" s="289"/>
      <c r="J353" s="268"/>
      <c r="K353" s="290"/>
      <c r="L353" s="289"/>
      <c r="M353" s="268"/>
      <c r="N353" s="8"/>
      <c r="O353" s="349"/>
      <c r="P353" s="293"/>
      <c r="Q353" s="142"/>
      <c r="R353"/>
      <c r="S353"/>
      <c r="U353"/>
      <c r="V353"/>
      <c r="W353"/>
      <c r="X353"/>
      <c r="Y353"/>
      <c r="Z353"/>
      <c r="AA353"/>
    </row>
    <row r="354" spans="1:27" ht="15" hidden="1">
      <c r="A354" s="132"/>
      <c r="B354" s="108"/>
      <c r="C354" s="688"/>
      <c r="D354" s="391"/>
      <c r="E354" s="268"/>
      <c r="F354" s="249"/>
      <c r="G354" s="268"/>
      <c r="H354" s="294"/>
      <c r="I354" s="268"/>
      <c r="J354" s="268"/>
      <c r="K354" s="294"/>
      <c r="L354" s="268"/>
      <c r="M354" s="268"/>
      <c r="N354" s="8"/>
      <c r="O354" s="268"/>
      <c r="P354" s="293"/>
      <c r="Q354" s="142"/>
      <c r="R354"/>
      <c r="S354"/>
      <c r="U354"/>
      <c r="V354"/>
      <c r="W354"/>
      <c r="X354"/>
      <c r="Y354"/>
      <c r="Z354"/>
      <c r="AA354"/>
    </row>
    <row r="355" spans="1:27" ht="15" hidden="1">
      <c r="A355" s="132"/>
      <c r="B355" s="107"/>
      <c r="C355" s="688"/>
      <c r="D355" s="391"/>
      <c r="E355" s="268"/>
      <c r="F355" s="249"/>
      <c r="G355" s="268"/>
      <c r="H355" s="294"/>
      <c r="I355" s="268"/>
      <c r="J355" s="268"/>
      <c r="K355" s="294"/>
      <c r="L355" s="268"/>
      <c r="M355" s="268"/>
      <c r="N355" s="8"/>
      <c r="O355" s="268"/>
      <c r="P355" s="293"/>
      <c r="Q355" s="142"/>
      <c r="R355"/>
      <c r="S355"/>
      <c r="U355"/>
      <c r="V355"/>
      <c r="W355"/>
      <c r="X355"/>
      <c r="Y355"/>
      <c r="Z355"/>
      <c r="AA355"/>
    </row>
    <row r="356" spans="1:27" ht="15" hidden="1">
      <c r="A356" s="131"/>
      <c r="B356" s="107"/>
      <c r="C356" s="688"/>
      <c r="D356" s="391"/>
      <c r="E356" s="268"/>
      <c r="F356" s="249"/>
      <c r="G356" s="268"/>
      <c r="H356" s="296"/>
      <c r="I356" s="268"/>
      <c r="J356" s="268"/>
      <c r="K356" s="296"/>
      <c r="L356" s="268"/>
      <c r="M356" s="268"/>
      <c r="N356" s="8"/>
      <c r="O356" s="268"/>
      <c r="P356" s="293"/>
      <c r="Q356" s="142"/>
      <c r="R356"/>
      <c r="S356"/>
      <c r="U356"/>
      <c r="V356"/>
      <c r="W356"/>
      <c r="X356"/>
      <c r="Y356"/>
      <c r="Z356"/>
      <c r="AA356"/>
    </row>
    <row r="357" spans="1:27" ht="15" hidden="1">
      <c r="A357" s="53"/>
      <c r="B357" s="26"/>
      <c r="C357" s="18"/>
      <c r="D357" s="60"/>
      <c r="E357" s="268"/>
      <c r="F357" s="249"/>
      <c r="G357" s="268"/>
      <c r="H357" s="273"/>
      <c r="I357" s="268"/>
      <c r="J357" s="268"/>
      <c r="K357" s="273"/>
      <c r="L357" s="268"/>
      <c r="M357" s="268"/>
      <c r="N357" s="8"/>
      <c r="O357" s="268"/>
      <c r="P357" s="293"/>
      <c r="Q357" s="142"/>
      <c r="R357"/>
      <c r="S357"/>
      <c r="U357"/>
      <c r="V357"/>
      <c r="W357"/>
      <c r="X357"/>
      <c r="Y357"/>
      <c r="Z357"/>
      <c r="AA357"/>
    </row>
    <row r="358" spans="1:27" ht="15" hidden="1">
      <c r="A358" s="55"/>
      <c r="B358" s="43"/>
      <c r="C358" s="43"/>
      <c r="D358" s="43"/>
      <c r="E358" s="298"/>
      <c r="F358" s="249"/>
      <c r="G358" s="298"/>
      <c r="H358" s="43"/>
      <c r="I358" s="298"/>
      <c r="J358" s="298"/>
      <c r="K358" s="298"/>
      <c r="L358" s="298"/>
      <c r="M358" s="298"/>
      <c r="N358" s="298"/>
      <c r="O358" s="298"/>
      <c r="P358" s="298"/>
      <c r="Q358" s="145"/>
      <c r="R358"/>
      <c r="S358"/>
      <c r="U358"/>
      <c r="V358"/>
      <c r="W358"/>
      <c r="X358"/>
      <c r="Y358"/>
      <c r="Z358"/>
      <c r="AA358"/>
    </row>
    <row r="359" spans="1:27" ht="15" hidden="1">
      <c r="A359" s="63"/>
      <c r="B359" s="44"/>
      <c r="C359" s="45"/>
      <c r="D359" s="45"/>
      <c r="E359" s="269"/>
      <c r="F359" s="249"/>
      <c r="G359" s="269"/>
      <c r="H359" s="6"/>
      <c r="I359" s="278"/>
      <c r="J359" s="273"/>
      <c r="K359" s="273"/>
      <c r="L359" s="278"/>
      <c r="M359" s="278"/>
      <c r="N359" s="273"/>
      <c r="O359" s="273"/>
      <c r="P359" s="273"/>
      <c r="Q359" s="142"/>
      <c r="R359"/>
      <c r="S359"/>
      <c r="U359"/>
      <c r="V359"/>
      <c r="W359"/>
      <c r="X359"/>
      <c r="Y359"/>
      <c r="Z359"/>
      <c r="AA359"/>
    </row>
    <row r="360" spans="1:27" ht="15" hidden="1">
      <c r="A360" s="63"/>
      <c r="B360" s="44"/>
      <c r="C360" s="45"/>
      <c r="D360" s="45"/>
      <c r="E360" s="353"/>
      <c r="F360" s="249"/>
      <c r="G360" s="353"/>
      <c r="H360" s="6"/>
      <c r="I360" s="358"/>
      <c r="J360" s="273"/>
      <c r="K360" s="273"/>
      <c r="L360" s="358"/>
      <c r="M360" s="358"/>
      <c r="N360" s="273"/>
      <c r="O360" s="273"/>
      <c r="P360" s="273"/>
      <c r="Q360" s="142"/>
      <c r="R360"/>
      <c r="S360"/>
      <c r="U360"/>
      <c r="V360"/>
      <c r="W360"/>
      <c r="X360"/>
      <c r="Y360"/>
      <c r="Z360"/>
      <c r="AA360"/>
    </row>
    <row r="361" spans="1:27" ht="15" hidden="1">
      <c r="A361" s="63"/>
      <c r="B361" s="125"/>
      <c r="C361" s="45"/>
      <c r="D361" s="45"/>
      <c r="E361" s="278"/>
      <c r="F361" s="249"/>
      <c r="G361" s="45"/>
      <c r="H361" s="6"/>
      <c r="I361" s="273"/>
      <c r="J361" s="273"/>
      <c r="K361" s="273"/>
      <c r="L361" s="273"/>
      <c r="M361" s="273"/>
      <c r="N361" s="273"/>
      <c r="O361" s="273"/>
      <c r="P361" s="273"/>
      <c r="Q361" s="142"/>
      <c r="R361"/>
      <c r="S361"/>
      <c r="U361"/>
      <c r="V361"/>
      <c r="W361"/>
      <c r="X361"/>
      <c r="Y361"/>
      <c r="Z361"/>
      <c r="AA361"/>
    </row>
    <row r="362" spans="1:27" ht="15" hidden="1">
      <c r="A362" s="61"/>
      <c r="B362" s="46"/>
      <c r="C362" s="270"/>
      <c r="D362" s="279"/>
      <c r="E362" s="279"/>
      <c r="F362" s="249"/>
      <c r="G362" s="48"/>
      <c r="H362" s="43"/>
      <c r="I362" s="273"/>
      <c r="J362" s="273"/>
      <c r="K362" s="273"/>
      <c r="L362" s="273"/>
      <c r="M362" s="273"/>
      <c r="N362" s="273"/>
      <c r="O362" s="298"/>
      <c r="P362" s="273"/>
      <c r="Q362" s="142"/>
      <c r="R362"/>
      <c r="S362"/>
      <c r="U362"/>
      <c r="V362"/>
      <c r="W362"/>
      <c r="X362"/>
      <c r="Y362"/>
      <c r="Z362"/>
      <c r="AA362"/>
    </row>
    <row r="363" spans="1:27" ht="15" hidden="1">
      <c r="A363" s="61"/>
      <c r="B363" s="46"/>
      <c r="C363" s="270"/>
      <c r="D363" s="279"/>
      <c r="E363" s="279"/>
      <c r="F363" s="249"/>
      <c r="G363" s="48"/>
      <c r="H363" s="47"/>
      <c r="I363" s="273"/>
      <c r="J363" s="273"/>
      <c r="K363" s="273"/>
      <c r="L363" s="273"/>
      <c r="M363" s="273"/>
      <c r="N363" s="273"/>
      <c r="O363" s="279"/>
      <c r="P363" s="279"/>
      <c r="Q363" s="142"/>
      <c r="R363"/>
      <c r="S363"/>
      <c r="U363"/>
      <c r="V363"/>
      <c r="W363"/>
      <c r="X363"/>
      <c r="Y363"/>
      <c r="Z363"/>
      <c r="AA363"/>
    </row>
    <row r="364" spans="1:27" ht="27" customHeight="1" hidden="1">
      <c r="A364" s="57"/>
      <c r="B364" s="128"/>
      <c r="C364" s="299"/>
      <c r="D364" s="299"/>
      <c r="E364" s="299"/>
      <c r="F364" s="299"/>
      <c r="G364" s="9"/>
      <c r="H364" s="9"/>
      <c r="I364" s="299"/>
      <c r="J364" s="299"/>
      <c r="K364" s="299"/>
      <c r="L364" s="299"/>
      <c r="M364" s="299"/>
      <c r="N364" s="299"/>
      <c r="O364" s="299"/>
      <c r="P364" s="299"/>
      <c r="Q364" s="147"/>
      <c r="R364"/>
      <c r="S364"/>
      <c r="U364"/>
      <c r="V364"/>
      <c r="W364"/>
      <c r="X364"/>
      <c r="Y364"/>
      <c r="Z364"/>
      <c r="AA364"/>
    </row>
    <row r="365" spans="1:27" ht="17.25" customHeight="1" hidden="1">
      <c r="A365" s="134" t="s">
        <v>159</v>
      </c>
      <c r="B365" s="135"/>
      <c r="C365" s="284"/>
      <c r="D365" s="273"/>
      <c r="E365" s="284"/>
      <c r="F365" s="284"/>
      <c r="G365" s="4"/>
      <c r="H365" s="4"/>
      <c r="I365" s="284"/>
      <c r="J365" s="284"/>
      <c r="K365" s="284"/>
      <c r="L365" s="284"/>
      <c r="M365" s="284"/>
      <c r="N365" s="284"/>
      <c r="O365" s="284"/>
      <c r="P365" s="284"/>
      <c r="Q365" s="149"/>
      <c r="R365"/>
      <c r="S365"/>
      <c r="U365"/>
      <c r="V365"/>
      <c r="W365"/>
      <c r="X365"/>
      <c r="Y365"/>
      <c r="Z365"/>
      <c r="AA365"/>
    </row>
    <row r="366" spans="1:27" ht="15" hidden="1">
      <c r="A366" s="62"/>
      <c r="B366" s="126"/>
      <c r="C366" s="273"/>
      <c r="D366" s="273"/>
      <c r="E366" s="273"/>
      <c r="F366" s="273"/>
      <c r="G366" s="6"/>
      <c r="H366" s="6"/>
      <c r="I366" s="273"/>
      <c r="J366" s="273"/>
      <c r="K366" s="273"/>
      <c r="L366" s="273"/>
      <c r="M366" s="273"/>
      <c r="N366" s="273"/>
      <c r="O366" s="273"/>
      <c r="P366" s="273"/>
      <c r="Q366" s="142"/>
      <c r="R366"/>
      <c r="S366"/>
      <c r="U366"/>
      <c r="V366"/>
      <c r="W366"/>
      <c r="X366"/>
      <c r="Y366"/>
      <c r="Z366"/>
      <c r="AA366"/>
    </row>
    <row r="367" spans="1:27" ht="15" hidden="1">
      <c r="A367" s="53"/>
      <c r="B367" s="26"/>
      <c r="C367" s="119"/>
      <c r="D367" s="249"/>
      <c r="E367" s="249"/>
      <c r="F367" s="279"/>
      <c r="G367" s="19"/>
      <c r="H367" s="19"/>
      <c r="I367" s="273"/>
      <c r="J367" s="273"/>
      <c r="K367" s="273"/>
      <c r="L367" s="273"/>
      <c r="M367" s="273"/>
      <c r="N367" s="273"/>
      <c r="O367" s="249"/>
      <c r="P367" s="273"/>
      <c r="Q367" s="142"/>
      <c r="R367"/>
      <c r="S367"/>
      <c r="U367"/>
      <c r="V367"/>
      <c r="W367"/>
      <c r="X367"/>
      <c r="Y367"/>
      <c r="Z367"/>
      <c r="AA367"/>
    </row>
    <row r="368" spans="1:27" ht="15" hidden="1">
      <c r="A368" s="53"/>
      <c r="B368" s="26"/>
      <c r="C368" s="119"/>
      <c r="D368" s="249"/>
      <c r="E368" s="249"/>
      <c r="F368" s="279"/>
      <c r="G368" s="19"/>
      <c r="H368" s="19"/>
      <c r="I368" s="273"/>
      <c r="J368" s="273"/>
      <c r="K368" s="273"/>
      <c r="L368" s="273"/>
      <c r="M368" s="273"/>
      <c r="N368" s="273"/>
      <c r="O368" s="249"/>
      <c r="P368" s="273"/>
      <c r="Q368" s="142"/>
      <c r="R368"/>
      <c r="S368"/>
      <c r="U368"/>
      <c r="V368"/>
      <c r="W368"/>
      <c r="X368"/>
      <c r="Y368"/>
      <c r="Z368"/>
      <c r="AA368"/>
    </row>
    <row r="369" spans="1:27" ht="15" hidden="1">
      <c r="A369" s="53"/>
      <c r="B369" s="33"/>
      <c r="C369" s="249"/>
      <c r="D369" s="249"/>
      <c r="E369" s="249"/>
      <c r="F369" s="279"/>
      <c r="G369" s="19"/>
      <c r="H369" s="6"/>
      <c r="I369" s="788"/>
      <c r="J369" s="788"/>
      <c r="K369" s="273"/>
      <c r="L369" s="288"/>
      <c r="M369" s="273"/>
      <c r="N369" s="273"/>
      <c r="O369" s="273"/>
      <c r="P369" s="273"/>
      <c r="Q369" s="142"/>
      <c r="R369"/>
      <c r="S369"/>
      <c r="U369"/>
      <c r="V369"/>
      <c r="W369"/>
      <c r="X369"/>
      <c r="Y369"/>
      <c r="Z369"/>
      <c r="AA369"/>
    </row>
    <row r="370" spans="1:27" ht="15" hidden="1">
      <c r="A370" s="784"/>
      <c r="B370" s="785"/>
      <c r="C370" s="68"/>
      <c r="D370" s="251"/>
      <c r="E370" s="776"/>
      <c r="F370" s="279"/>
      <c r="G370" s="275"/>
      <c r="H370" s="276"/>
      <c r="I370" s="778"/>
      <c r="J370" s="779"/>
      <c r="K370" s="276"/>
      <c r="L370" s="780"/>
      <c r="M370" s="781"/>
      <c r="N370" s="8"/>
      <c r="O370" s="275"/>
      <c r="P370" s="275"/>
      <c r="Q370" s="142"/>
      <c r="R370"/>
      <c r="S370"/>
      <c r="U370"/>
      <c r="V370"/>
      <c r="W370"/>
      <c r="X370"/>
      <c r="Y370"/>
      <c r="Z370"/>
      <c r="AA370"/>
    </row>
    <row r="371" spans="1:27" ht="15" hidden="1">
      <c r="A371" s="784"/>
      <c r="B371" s="785"/>
      <c r="C371" s="52"/>
      <c r="D371" s="251"/>
      <c r="E371" s="777"/>
      <c r="F371" s="279"/>
      <c r="G371" s="349"/>
      <c r="H371" s="290"/>
      <c r="I371" s="289"/>
      <c r="J371" s="289"/>
      <c r="K371" s="290"/>
      <c r="L371" s="289"/>
      <c r="M371" s="289"/>
      <c r="N371" s="8"/>
      <c r="O371" s="686"/>
      <c r="P371" s="686"/>
      <c r="Q371" s="142"/>
      <c r="R371"/>
      <c r="S371"/>
      <c r="U371"/>
      <c r="V371"/>
      <c r="W371"/>
      <c r="X371"/>
      <c r="Y371"/>
      <c r="Z371"/>
      <c r="AA371"/>
    </row>
    <row r="372" spans="1:27" ht="15" hidden="1">
      <c r="A372" s="131"/>
      <c r="B372" s="108"/>
      <c r="C372" s="687"/>
      <c r="D372" s="390"/>
      <c r="E372" s="349"/>
      <c r="F372" s="279"/>
      <c r="G372" s="349"/>
      <c r="H372" s="290"/>
      <c r="I372" s="289"/>
      <c r="J372" s="268"/>
      <c r="K372" s="290"/>
      <c r="L372" s="289"/>
      <c r="M372" s="268"/>
      <c r="N372" s="8"/>
      <c r="O372" s="349"/>
      <c r="P372" s="293"/>
      <c r="Q372" s="142"/>
      <c r="R372"/>
      <c r="S372"/>
      <c r="U372"/>
      <c r="V372"/>
      <c r="W372"/>
      <c r="X372"/>
      <c r="Y372"/>
      <c r="Z372"/>
      <c r="AA372"/>
    </row>
    <row r="373" spans="1:27" ht="15" hidden="1">
      <c r="A373" s="131"/>
      <c r="B373" s="108"/>
      <c r="C373" s="687"/>
      <c r="D373" s="390"/>
      <c r="E373" s="349"/>
      <c r="F373" s="279"/>
      <c r="G373" s="349"/>
      <c r="H373" s="290"/>
      <c r="I373" s="289"/>
      <c r="J373" s="268"/>
      <c r="K373" s="290"/>
      <c r="L373" s="289"/>
      <c r="M373" s="268"/>
      <c r="N373" s="8"/>
      <c r="O373" s="349"/>
      <c r="P373" s="293"/>
      <c r="Q373" s="142"/>
      <c r="R373"/>
      <c r="S373"/>
      <c r="U373"/>
      <c r="V373"/>
      <c r="W373"/>
      <c r="X373"/>
      <c r="Y373"/>
      <c r="Z373"/>
      <c r="AA373"/>
    </row>
    <row r="374" spans="1:27" ht="15" hidden="1">
      <c r="A374" s="131"/>
      <c r="B374" s="51"/>
      <c r="C374" s="688"/>
      <c r="D374" s="390"/>
      <c r="E374" s="349"/>
      <c r="F374" s="279"/>
      <c r="G374" s="349"/>
      <c r="H374" s="290"/>
      <c r="I374" s="289"/>
      <c r="J374" s="268"/>
      <c r="K374" s="290"/>
      <c r="L374" s="289"/>
      <c r="M374" s="268"/>
      <c r="N374" s="8"/>
      <c r="O374" s="349"/>
      <c r="P374" s="293"/>
      <c r="Q374" s="142"/>
      <c r="R374"/>
      <c r="S374"/>
      <c r="U374"/>
      <c r="V374"/>
      <c r="W374"/>
      <c r="X374"/>
      <c r="Y374"/>
      <c r="Z374"/>
      <c r="AA374"/>
    </row>
    <row r="375" spans="1:27" ht="15" hidden="1">
      <c r="A375" s="131"/>
      <c r="B375" s="51"/>
      <c r="C375" s="688"/>
      <c r="D375" s="390"/>
      <c r="E375" s="349"/>
      <c r="F375" s="279"/>
      <c r="G375" s="349"/>
      <c r="H375" s="290"/>
      <c r="I375" s="289"/>
      <c r="J375" s="268"/>
      <c r="K375" s="290"/>
      <c r="L375" s="289"/>
      <c r="M375" s="268"/>
      <c r="N375" s="8"/>
      <c r="O375" s="349"/>
      <c r="P375" s="293"/>
      <c r="Q375" s="142"/>
      <c r="R375"/>
      <c r="S375"/>
      <c r="U375"/>
      <c r="V375"/>
      <c r="W375"/>
      <c r="X375"/>
      <c r="Y375"/>
      <c r="Z375"/>
      <c r="AA375"/>
    </row>
    <row r="376" spans="1:27" ht="15" hidden="1">
      <c r="A376" s="132"/>
      <c r="B376" s="108"/>
      <c r="C376" s="688"/>
      <c r="D376" s="391"/>
      <c r="E376" s="268"/>
      <c r="F376" s="279"/>
      <c r="G376" s="268"/>
      <c r="H376" s="294"/>
      <c r="I376" s="268"/>
      <c r="J376" s="268"/>
      <c r="K376" s="294"/>
      <c r="L376" s="268"/>
      <c r="M376" s="268"/>
      <c r="N376" s="8"/>
      <c r="O376" s="268"/>
      <c r="P376" s="293"/>
      <c r="Q376" s="142"/>
      <c r="R376"/>
      <c r="S376"/>
      <c r="U376"/>
      <c r="V376"/>
      <c r="W376"/>
      <c r="X376"/>
      <c r="Y376"/>
      <c r="Z376"/>
      <c r="AA376"/>
    </row>
    <row r="377" spans="1:27" ht="15" hidden="1">
      <c r="A377" s="132"/>
      <c r="B377" s="107"/>
      <c r="C377" s="688"/>
      <c r="D377" s="391"/>
      <c r="E377" s="268"/>
      <c r="F377" s="279"/>
      <c r="G377" s="268"/>
      <c r="H377" s="294"/>
      <c r="I377" s="268"/>
      <c r="J377" s="268"/>
      <c r="K377" s="294"/>
      <c r="L377" s="268"/>
      <c r="M377" s="268"/>
      <c r="N377" s="8"/>
      <c r="O377" s="268"/>
      <c r="P377" s="293"/>
      <c r="Q377" s="142"/>
      <c r="R377"/>
      <c r="S377"/>
      <c r="U377"/>
      <c r="V377"/>
      <c r="W377"/>
      <c r="X377"/>
      <c r="Y377"/>
      <c r="Z377"/>
      <c r="AA377"/>
    </row>
    <row r="378" spans="1:27" ht="15" hidden="1">
      <c r="A378" s="131"/>
      <c r="B378" s="107"/>
      <c r="C378" s="688"/>
      <c r="D378" s="391"/>
      <c r="E378" s="268"/>
      <c r="F378" s="279"/>
      <c r="G378" s="268"/>
      <c r="H378" s="296"/>
      <c r="I378" s="268"/>
      <c r="J378" s="268"/>
      <c r="K378" s="296"/>
      <c r="L378" s="268"/>
      <c r="M378" s="268"/>
      <c r="N378" s="8"/>
      <c r="O378" s="268"/>
      <c r="P378" s="293"/>
      <c r="Q378" s="142"/>
      <c r="R378"/>
      <c r="S378"/>
      <c r="U378"/>
      <c r="V378"/>
      <c r="W378"/>
      <c r="X378"/>
      <c r="Y378"/>
      <c r="Z378"/>
      <c r="AA378"/>
    </row>
    <row r="379" spans="1:27" ht="15" hidden="1">
      <c r="A379" s="53"/>
      <c r="B379" s="26"/>
      <c r="C379" s="18"/>
      <c r="D379" s="60"/>
      <c r="E379" s="268"/>
      <c r="F379" s="279"/>
      <c r="G379" s="268"/>
      <c r="H379" s="273"/>
      <c r="I379" s="268"/>
      <c r="J379" s="268"/>
      <c r="K379" s="273"/>
      <c r="L379" s="268"/>
      <c r="M379" s="268"/>
      <c r="N379" s="8"/>
      <c r="O379" s="268"/>
      <c r="P379" s="293"/>
      <c r="Q379" s="142"/>
      <c r="R379"/>
      <c r="S379"/>
      <c r="U379"/>
      <c r="V379"/>
      <c r="W379"/>
      <c r="X379"/>
      <c r="Y379"/>
      <c r="Z379"/>
      <c r="AA379"/>
    </row>
    <row r="380" spans="1:27" ht="15" hidden="1">
      <c r="A380" s="55"/>
      <c r="B380" s="43"/>
      <c r="C380" s="298"/>
      <c r="D380" s="298"/>
      <c r="E380" s="298"/>
      <c r="F380" s="279"/>
      <c r="G380" s="43"/>
      <c r="H380" s="43"/>
      <c r="I380" s="298"/>
      <c r="J380" s="298"/>
      <c r="K380" s="298"/>
      <c r="L380" s="298"/>
      <c r="M380" s="273"/>
      <c r="N380" s="273"/>
      <c r="O380" s="298"/>
      <c r="P380" s="298"/>
      <c r="Q380" s="142"/>
      <c r="R380"/>
      <c r="S380"/>
      <c r="U380"/>
      <c r="V380"/>
      <c r="W380"/>
      <c r="X380"/>
      <c r="Y380"/>
      <c r="Z380"/>
      <c r="AA380"/>
    </row>
    <row r="381" spans="1:27" ht="15" hidden="1">
      <c r="A381" s="63"/>
      <c r="B381" s="44"/>
      <c r="C381" s="45"/>
      <c r="D381" s="45"/>
      <c r="E381" s="269"/>
      <c r="F381" s="279"/>
      <c r="G381" s="269"/>
      <c r="H381" s="6"/>
      <c r="I381" s="273"/>
      <c r="J381" s="273"/>
      <c r="K381" s="273"/>
      <c r="L381" s="273"/>
      <c r="M381" s="273"/>
      <c r="N381" s="273"/>
      <c r="O381" s="273"/>
      <c r="P381" s="273"/>
      <c r="Q381" s="142"/>
      <c r="R381"/>
      <c r="S381"/>
      <c r="U381"/>
      <c r="V381"/>
      <c r="W381"/>
      <c r="X381"/>
      <c r="Y381"/>
      <c r="Z381"/>
      <c r="AA381"/>
    </row>
    <row r="382" spans="1:27" ht="15" hidden="1">
      <c r="A382" s="63"/>
      <c r="B382" s="44"/>
      <c r="C382" s="45"/>
      <c r="D382" s="45"/>
      <c r="E382" s="353"/>
      <c r="F382" s="279"/>
      <c r="G382" s="353"/>
      <c r="H382" s="6"/>
      <c r="I382" s="273"/>
      <c r="J382" s="273"/>
      <c r="K382" s="273"/>
      <c r="L382" s="273"/>
      <c r="M382" s="273"/>
      <c r="N382" s="273"/>
      <c r="O382" s="273"/>
      <c r="P382" s="273"/>
      <c r="Q382" s="142"/>
      <c r="R382"/>
      <c r="S382"/>
      <c r="U382"/>
      <c r="V382"/>
      <c r="W382"/>
      <c r="X382"/>
      <c r="Y382"/>
      <c r="Z382"/>
      <c r="AA382"/>
    </row>
    <row r="383" spans="1:27" ht="15" hidden="1">
      <c r="A383" s="63"/>
      <c r="B383" s="125"/>
      <c r="C383" s="45"/>
      <c r="D383" s="45"/>
      <c r="E383" s="278"/>
      <c r="F383" s="279"/>
      <c r="G383" s="45"/>
      <c r="H383" s="6"/>
      <c r="I383" s="273"/>
      <c r="J383" s="273"/>
      <c r="K383" s="273"/>
      <c r="L383" s="273"/>
      <c r="M383" s="273"/>
      <c r="N383" s="273"/>
      <c r="O383" s="273"/>
      <c r="P383" s="273"/>
      <c r="Q383" s="142"/>
      <c r="R383"/>
      <c r="S383"/>
      <c r="U383"/>
      <c r="V383"/>
      <c r="W383"/>
      <c r="X383"/>
      <c r="Y383"/>
      <c r="Z383"/>
      <c r="AA383"/>
    </row>
    <row r="384" spans="1:27" ht="15" hidden="1">
      <c r="A384" s="61"/>
      <c r="B384" s="46"/>
      <c r="C384" s="270"/>
      <c r="D384" s="279"/>
      <c r="E384" s="279"/>
      <c r="F384" s="279"/>
      <c r="G384" s="48"/>
      <c r="H384" s="43"/>
      <c r="I384" s="273"/>
      <c r="J384" s="273"/>
      <c r="K384" s="273"/>
      <c r="L384" s="273"/>
      <c r="M384" s="273"/>
      <c r="N384" s="273"/>
      <c r="O384" s="298"/>
      <c r="P384" s="273"/>
      <c r="Q384" s="142"/>
      <c r="R384"/>
      <c r="S384"/>
      <c r="U384"/>
      <c r="V384"/>
      <c r="W384"/>
      <c r="X384"/>
      <c r="Y384"/>
      <c r="Z384"/>
      <c r="AA384"/>
    </row>
    <row r="385" spans="1:27" ht="15" hidden="1">
      <c r="A385" s="61"/>
      <c r="B385" s="46"/>
      <c r="C385" s="270"/>
      <c r="D385" s="279"/>
      <c r="E385" s="279"/>
      <c r="F385" s="279"/>
      <c r="G385" s="48"/>
      <c r="H385" s="47"/>
      <c r="I385" s="273"/>
      <c r="J385" s="273"/>
      <c r="K385" s="273"/>
      <c r="L385" s="273"/>
      <c r="M385" s="273"/>
      <c r="N385" s="273"/>
      <c r="O385" s="279"/>
      <c r="P385" s="279"/>
      <c r="Q385" s="142"/>
      <c r="R385"/>
      <c r="S385"/>
      <c r="U385"/>
      <c r="V385"/>
      <c r="W385"/>
      <c r="X385"/>
      <c r="Y385"/>
      <c r="Z385"/>
      <c r="AA385"/>
    </row>
    <row r="386" spans="1:27" ht="15" hidden="1">
      <c r="A386" s="57"/>
      <c r="B386" s="128"/>
      <c r="C386" s="299"/>
      <c r="D386" s="299"/>
      <c r="E386" s="299"/>
      <c r="F386" s="299"/>
      <c r="G386" s="9"/>
      <c r="H386" s="9"/>
      <c r="I386" s="299"/>
      <c r="J386" s="299"/>
      <c r="K386" s="299"/>
      <c r="L386" s="299"/>
      <c r="M386" s="299"/>
      <c r="N386" s="299"/>
      <c r="O386" s="299"/>
      <c r="P386" s="299"/>
      <c r="Q386" s="147"/>
      <c r="R386"/>
      <c r="S386"/>
      <c r="U386"/>
      <c r="V386"/>
      <c r="W386"/>
      <c r="X386"/>
      <c r="Y386"/>
      <c r="Z386"/>
      <c r="AA386"/>
    </row>
    <row r="387" spans="1:27" ht="15.75">
      <c r="A387" s="134" t="s">
        <v>501</v>
      </c>
      <c r="B387" s="135"/>
      <c r="C387" s="284"/>
      <c r="D387" s="284"/>
      <c r="E387" s="284"/>
      <c r="F387" s="284"/>
      <c r="G387" s="4"/>
      <c r="H387" s="4"/>
      <c r="I387" s="284"/>
      <c r="J387" s="284"/>
      <c r="K387" s="284"/>
      <c r="L387" s="284"/>
      <c r="M387" s="284"/>
      <c r="N387" s="284"/>
      <c r="O387" s="284"/>
      <c r="P387" s="284"/>
      <c r="Q387" s="388"/>
      <c r="R387"/>
      <c r="S387"/>
      <c r="U387"/>
      <c r="V387"/>
      <c r="W387"/>
      <c r="X387"/>
      <c r="Y387"/>
      <c r="Z387"/>
      <c r="AA387"/>
    </row>
    <row r="388" spans="1:27" ht="15.75">
      <c r="A388" s="62"/>
      <c r="B388" s="126"/>
      <c r="C388" s="273"/>
      <c r="D388" s="273"/>
      <c r="E388" s="273"/>
      <c r="F388" s="273"/>
      <c r="G388" s="6"/>
      <c r="H388" s="6"/>
      <c r="I388" s="273"/>
      <c r="J388" s="273"/>
      <c r="K388" s="273"/>
      <c r="L388" s="273"/>
      <c r="M388" s="273"/>
      <c r="N388" s="273"/>
      <c r="O388" s="273"/>
      <c r="P388" s="273"/>
      <c r="Q388" s="54"/>
      <c r="R388"/>
      <c r="S388"/>
      <c r="U388"/>
      <c r="V388"/>
      <c r="W388"/>
      <c r="X388"/>
      <c r="Y388"/>
      <c r="Z388"/>
      <c r="AA388"/>
    </row>
    <row r="389" spans="1:27" ht="15" hidden="1">
      <c r="A389" s="53"/>
      <c r="B389" s="26" t="s">
        <v>493</v>
      </c>
      <c r="C389" s="119">
        <f>Data!F47</f>
        <v>0</v>
      </c>
      <c r="D389" s="249"/>
      <c r="E389" s="249"/>
      <c r="F389" s="273"/>
      <c r="G389" s="19"/>
      <c r="H389" s="19"/>
      <c r="I389" s="273"/>
      <c r="J389" s="273"/>
      <c r="K389" s="273"/>
      <c r="L389" s="273"/>
      <c r="M389" s="273"/>
      <c r="N389" s="273"/>
      <c r="O389" s="249"/>
      <c r="P389" s="273"/>
      <c r="Q389" s="54"/>
      <c r="R389"/>
      <c r="S389"/>
      <c r="U389"/>
      <c r="V389"/>
      <c r="W389"/>
      <c r="X389"/>
      <c r="Y389"/>
      <c r="Z389"/>
      <c r="AA389"/>
    </row>
    <row r="390" spans="1:27" ht="15" hidden="1">
      <c r="A390" s="53"/>
      <c r="B390" s="26" t="s">
        <v>494</v>
      </c>
      <c r="C390" s="119">
        <f>Data!F138</f>
        <v>0</v>
      </c>
      <c r="D390" s="249"/>
      <c r="E390" s="249"/>
      <c r="F390" s="273"/>
      <c r="G390" s="19"/>
      <c r="H390" s="19"/>
      <c r="I390" s="273"/>
      <c r="J390" s="273"/>
      <c r="K390" s="273"/>
      <c r="L390" s="273"/>
      <c r="M390" s="273"/>
      <c r="N390" s="273"/>
      <c r="O390" s="249"/>
      <c r="P390" s="273"/>
      <c r="Q390" s="54"/>
      <c r="R390"/>
      <c r="S390"/>
      <c r="U390"/>
      <c r="V390"/>
      <c r="W390"/>
      <c r="X390"/>
      <c r="Y390"/>
      <c r="Z390"/>
      <c r="AA390"/>
    </row>
    <row r="391" spans="1:27" ht="15" hidden="1">
      <c r="A391" s="53"/>
      <c r="B391" s="26" t="s">
        <v>495</v>
      </c>
      <c r="C391" s="118"/>
      <c r="D391" s="249"/>
      <c r="E391" s="249"/>
      <c r="F391" s="273"/>
      <c r="G391" s="19"/>
      <c r="H391" s="19"/>
      <c r="I391" s="273"/>
      <c r="J391" s="273"/>
      <c r="K391" s="273"/>
      <c r="L391" s="273"/>
      <c r="M391" s="273"/>
      <c r="N391" s="273"/>
      <c r="O391" s="249"/>
      <c r="P391" s="273"/>
      <c r="Q391" s="54"/>
      <c r="R391"/>
      <c r="S391"/>
      <c r="U391"/>
      <c r="V391"/>
      <c r="W391"/>
      <c r="X391"/>
      <c r="Y391"/>
      <c r="Z391"/>
      <c r="AA391"/>
    </row>
    <row r="392" spans="1:27" ht="15" hidden="1">
      <c r="A392" s="53"/>
      <c r="B392" s="223" t="s">
        <v>496</v>
      </c>
      <c r="C392" s="271">
        <f>C391+C389</f>
        <v>0</v>
      </c>
      <c r="D392" s="354"/>
      <c r="E392" s="354"/>
      <c r="F392" s="273"/>
      <c r="G392" s="19"/>
      <c r="H392" s="19"/>
      <c r="I392" s="273"/>
      <c r="J392" s="273"/>
      <c r="K392" s="273"/>
      <c r="L392" s="273"/>
      <c r="M392" s="273"/>
      <c r="N392" s="273"/>
      <c r="O392" s="249"/>
      <c r="P392" s="273"/>
      <c r="Q392" s="142"/>
      <c r="R392"/>
      <c r="S392"/>
      <c r="U392"/>
      <c r="V392"/>
      <c r="W392"/>
      <c r="X392"/>
      <c r="Y392"/>
      <c r="Z392"/>
      <c r="AA392"/>
    </row>
    <row r="393" spans="1:27" ht="17.25" customHeight="1" hidden="1">
      <c r="A393" s="53"/>
      <c r="B393" s="33"/>
      <c r="C393" s="249"/>
      <c r="D393" s="249"/>
      <c r="E393" s="249"/>
      <c r="F393" s="273"/>
      <c r="G393" s="19"/>
      <c r="H393" s="6"/>
      <c r="I393" s="787"/>
      <c r="J393" s="788"/>
      <c r="K393" s="273"/>
      <c r="L393" s="288"/>
      <c r="M393" s="288"/>
      <c r="N393" s="273"/>
      <c r="O393" s="273"/>
      <c r="P393" s="273"/>
      <c r="Q393" s="142"/>
      <c r="R393"/>
      <c r="S393"/>
      <c r="U393"/>
      <c r="V393"/>
      <c r="W393"/>
      <c r="X393"/>
      <c r="Y393"/>
      <c r="Z393"/>
      <c r="AA393"/>
    </row>
    <row r="394" spans="1:27" ht="38.25">
      <c r="A394" s="784"/>
      <c r="B394" s="785" t="s">
        <v>204</v>
      </c>
      <c r="C394" s="68" t="s">
        <v>693</v>
      </c>
      <c r="D394" s="251"/>
      <c r="E394" s="776" t="s">
        <v>385</v>
      </c>
      <c r="F394" s="273"/>
      <c r="G394" s="275" t="s">
        <v>579</v>
      </c>
      <c r="H394" s="276"/>
      <c r="J394" s="707" t="s">
        <v>373</v>
      </c>
      <c r="K394" s="276"/>
      <c r="M394" s="707" t="s">
        <v>638</v>
      </c>
      <c r="N394" s="8"/>
      <c r="O394" s="275" t="s">
        <v>378</v>
      </c>
      <c r="P394" s="275" t="s">
        <v>379</v>
      </c>
      <c r="Q394" s="142"/>
      <c r="R394"/>
      <c r="S394"/>
      <c r="U394"/>
      <c r="V394"/>
      <c r="W394"/>
      <c r="X394"/>
      <c r="Y394"/>
      <c r="Z394"/>
      <c r="AA394"/>
    </row>
    <row r="395" spans="1:27" ht="15.75">
      <c r="A395" s="784"/>
      <c r="B395" s="785"/>
      <c r="C395" s="52"/>
      <c r="D395" s="251"/>
      <c r="E395" s="777"/>
      <c r="F395" s="273"/>
      <c r="G395" s="349"/>
      <c r="H395" s="290"/>
      <c r="I395" s="289" t="s">
        <v>374</v>
      </c>
      <c r="J395" s="289" t="s">
        <v>375</v>
      </c>
      <c r="K395" s="290"/>
      <c r="L395" s="289" t="s">
        <v>376</v>
      </c>
      <c r="M395" s="289" t="s">
        <v>377</v>
      </c>
      <c r="N395" s="8"/>
      <c r="O395" s="352"/>
      <c r="P395" s="352"/>
      <c r="Q395" s="142"/>
      <c r="R395"/>
      <c r="S395"/>
      <c r="U395"/>
      <c r="V395"/>
      <c r="W395"/>
      <c r="X395"/>
      <c r="Y395"/>
      <c r="Z395"/>
      <c r="AA395"/>
    </row>
    <row r="396" spans="1:27" ht="15.75">
      <c r="A396" s="131"/>
      <c r="B396" s="107" t="s">
        <v>450</v>
      </c>
      <c r="C396" s="109">
        <v>0</v>
      </c>
      <c r="D396" s="390"/>
      <c r="E396" s="292"/>
      <c r="F396" s="273"/>
      <c r="G396" s="292"/>
      <c r="H396" s="290"/>
      <c r="I396" s="291"/>
      <c r="J396" s="266"/>
      <c r="K396" s="290"/>
      <c r="L396" s="291"/>
      <c r="M396" s="266"/>
      <c r="N396" s="8"/>
      <c r="O396" s="292"/>
      <c r="P396" s="293">
        <f aca="true" t="shared" si="23" ref="P396:P409">(G396+J396+M396)*C396</f>
        <v>0</v>
      </c>
      <c r="Q396" s="142"/>
      <c r="R396"/>
      <c r="S396"/>
      <c r="U396"/>
      <c r="V396"/>
      <c r="W396"/>
      <c r="X396"/>
      <c r="Y396"/>
      <c r="Z396"/>
      <c r="AA396"/>
    </row>
    <row r="397" spans="1:27" ht="15.75">
      <c r="A397" s="131"/>
      <c r="B397" s="107" t="s">
        <v>451</v>
      </c>
      <c r="C397" s="109">
        <v>0.1</v>
      </c>
      <c r="D397" s="390"/>
      <c r="E397" s="292"/>
      <c r="F397" s="273"/>
      <c r="G397" s="292"/>
      <c r="H397" s="290"/>
      <c r="I397" s="291"/>
      <c r="J397" s="266"/>
      <c r="K397" s="290"/>
      <c r="L397" s="291"/>
      <c r="M397" s="266"/>
      <c r="N397" s="8"/>
      <c r="O397" s="292"/>
      <c r="P397" s="293">
        <f t="shared" si="23"/>
        <v>0</v>
      </c>
      <c r="Q397" s="142"/>
      <c r="R397"/>
      <c r="S397"/>
      <c r="U397"/>
      <c r="V397"/>
      <c r="W397"/>
      <c r="X397"/>
      <c r="Y397"/>
      <c r="Z397"/>
      <c r="AA397"/>
    </row>
    <row r="398" spans="1:27" ht="15.75">
      <c r="A398" s="132"/>
      <c r="B398" s="51" t="s">
        <v>200</v>
      </c>
      <c r="C398" s="110">
        <v>0.2</v>
      </c>
      <c r="D398" s="391"/>
      <c r="E398" s="266"/>
      <c r="F398" s="273"/>
      <c r="G398" s="266"/>
      <c r="H398" s="294"/>
      <c r="I398" s="266"/>
      <c r="J398" s="266"/>
      <c r="K398" s="294"/>
      <c r="L398" s="266"/>
      <c r="M398" s="266"/>
      <c r="N398" s="8"/>
      <c r="O398" s="268">
        <f aca="true" t="shared" si="24" ref="O398:O409">(G398+I398+L398)*C398</f>
        <v>0</v>
      </c>
      <c r="P398" s="293">
        <f t="shared" si="23"/>
        <v>0</v>
      </c>
      <c r="Q398" s="142"/>
      <c r="R398"/>
      <c r="S398"/>
      <c r="U398"/>
      <c r="V398"/>
      <c r="W398"/>
      <c r="X398"/>
      <c r="Y398"/>
      <c r="Z398"/>
      <c r="AA398"/>
    </row>
    <row r="399" spans="1:27" ht="15.75">
      <c r="A399" s="132"/>
      <c r="B399" s="51" t="s">
        <v>201</v>
      </c>
      <c r="C399" s="110">
        <v>0.5</v>
      </c>
      <c r="D399" s="391"/>
      <c r="E399" s="266"/>
      <c r="F399" s="273"/>
      <c r="G399" s="266"/>
      <c r="H399" s="294"/>
      <c r="I399" s="266"/>
      <c r="J399" s="266"/>
      <c r="K399" s="294"/>
      <c r="L399" s="266"/>
      <c r="M399" s="266"/>
      <c r="N399" s="8"/>
      <c r="O399" s="268">
        <f t="shared" si="24"/>
        <v>0</v>
      </c>
      <c r="P399" s="293">
        <f t="shared" si="23"/>
        <v>0</v>
      </c>
      <c r="Q399" s="142"/>
      <c r="R399"/>
      <c r="S399"/>
      <c r="U399"/>
      <c r="V399"/>
      <c r="W399"/>
      <c r="X399"/>
      <c r="Y399"/>
      <c r="Z399"/>
      <c r="AA399"/>
    </row>
    <row r="400" spans="1:27" ht="15.75">
      <c r="A400" s="132"/>
      <c r="B400" s="51" t="s">
        <v>695</v>
      </c>
      <c r="C400" s="110">
        <v>0.4</v>
      </c>
      <c r="D400" s="391"/>
      <c r="E400" s="266"/>
      <c r="F400" s="249"/>
      <c r="G400" s="266"/>
      <c r="H400" s="294"/>
      <c r="I400" s="266"/>
      <c r="J400" s="266"/>
      <c r="K400" s="294"/>
      <c r="L400" s="266"/>
      <c r="M400" s="266"/>
      <c r="N400" s="8"/>
      <c r="O400" s="268">
        <f t="shared" si="24"/>
        <v>0</v>
      </c>
      <c r="P400" s="293">
        <f t="shared" si="23"/>
        <v>0</v>
      </c>
      <c r="Q400" s="142"/>
      <c r="R400"/>
      <c r="S400"/>
      <c r="U400"/>
      <c r="V400"/>
      <c r="W400"/>
      <c r="X400"/>
      <c r="Y400"/>
      <c r="Z400"/>
      <c r="AA400"/>
    </row>
    <row r="401" spans="1:27" ht="15.75">
      <c r="A401" s="131"/>
      <c r="B401" s="107" t="s">
        <v>523</v>
      </c>
      <c r="C401" s="110">
        <v>0.5</v>
      </c>
      <c r="D401" s="391"/>
      <c r="E401" s="266"/>
      <c r="F401" s="273"/>
      <c r="G401" s="266"/>
      <c r="H401" s="296"/>
      <c r="I401" s="266"/>
      <c r="J401" s="266"/>
      <c r="K401" s="296"/>
      <c r="L401" s="266"/>
      <c r="M401" s="266"/>
      <c r="N401" s="8"/>
      <c r="O401" s="268">
        <f t="shared" si="24"/>
        <v>0</v>
      </c>
      <c r="P401" s="293">
        <f t="shared" si="23"/>
        <v>0</v>
      </c>
      <c r="Q401" s="142"/>
      <c r="R401"/>
      <c r="S401"/>
      <c r="U401"/>
      <c r="V401"/>
      <c r="W401"/>
      <c r="X401"/>
      <c r="Y401"/>
      <c r="Z401"/>
      <c r="AA401"/>
    </row>
    <row r="402" spans="1:27" ht="15.75">
      <c r="A402" s="131"/>
      <c r="B402" s="107" t="s">
        <v>523</v>
      </c>
      <c r="C402" s="110">
        <v>1</v>
      </c>
      <c r="D402" s="391"/>
      <c r="E402" s="266"/>
      <c r="F402" s="273"/>
      <c r="G402" s="266"/>
      <c r="H402" s="296"/>
      <c r="I402" s="266"/>
      <c r="J402" s="266"/>
      <c r="K402" s="296"/>
      <c r="L402" s="266"/>
      <c r="M402" s="266"/>
      <c r="N402" s="8"/>
      <c r="O402" s="268">
        <f t="shared" si="24"/>
        <v>0</v>
      </c>
      <c r="P402" s="293">
        <f t="shared" si="23"/>
        <v>0</v>
      </c>
      <c r="Q402" s="142"/>
      <c r="R402"/>
      <c r="S402"/>
      <c r="U402"/>
      <c r="V402"/>
      <c r="W402"/>
      <c r="X402"/>
      <c r="Y402"/>
      <c r="Z402"/>
      <c r="AA402"/>
    </row>
    <row r="403" spans="1:27" ht="15.75">
      <c r="A403" s="132"/>
      <c r="B403" s="51" t="s">
        <v>707</v>
      </c>
      <c r="C403" s="110">
        <v>1</v>
      </c>
      <c r="D403" s="391"/>
      <c r="E403" s="266"/>
      <c r="F403" s="273"/>
      <c r="G403" s="266"/>
      <c r="H403" s="294"/>
      <c r="I403" s="266"/>
      <c r="J403" s="266"/>
      <c r="K403" s="294"/>
      <c r="L403" s="266"/>
      <c r="M403" s="266"/>
      <c r="N403" s="8"/>
      <c r="O403" s="268">
        <f t="shared" si="24"/>
        <v>0</v>
      </c>
      <c r="P403" s="293">
        <f t="shared" si="23"/>
        <v>0</v>
      </c>
      <c r="Q403" s="142"/>
      <c r="R403"/>
      <c r="S403"/>
      <c r="U403"/>
      <c r="V403"/>
      <c r="W403"/>
      <c r="X403"/>
      <c r="Y403"/>
      <c r="Z403"/>
      <c r="AA403"/>
    </row>
    <row r="404" spans="1:27" ht="15.75">
      <c r="A404" s="132"/>
      <c r="B404" s="51" t="s">
        <v>340</v>
      </c>
      <c r="C404" s="110">
        <v>1.5</v>
      </c>
      <c r="D404" s="391"/>
      <c r="E404" s="266"/>
      <c r="F404" s="273"/>
      <c r="G404" s="266"/>
      <c r="H404" s="294"/>
      <c r="I404" s="266"/>
      <c r="J404" s="266"/>
      <c r="K404" s="294"/>
      <c r="L404" s="266"/>
      <c r="M404" s="266"/>
      <c r="N404" s="8"/>
      <c r="O404" s="268">
        <f t="shared" si="24"/>
        <v>0</v>
      </c>
      <c r="P404" s="293">
        <f t="shared" si="23"/>
        <v>0</v>
      </c>
      <c r="Q404" s="142"/>
      <c r="R404"/>
      <c r="S404"/>
      <c r="U404"/>
      <c r="V404"/>
      <c r="W404"/>
      <c r="X404"/>
      <c r="Y404"/>
      <c r="Z404"/>
      <c r="AA404"/>
    </row>
    <row r="405" spans="1:27" ht="15.75">
      <c r="A405" s="131"/>
      <c r="B405" s="107" t="s">
        <v>524</v>
      </c>
      <c r="C405" s="110">
        <v>1</v>
      </c>
      <c r="D405" s="391"/>
      <c r="E405" s="266"/>
      <c r="F405" s="273"/>
      <c r="G405" s="266"/>
      <c r="H405" s="296"/>
      <c r="I405" s="266"/>
      <c r="J405" s="266"/>
      <c r="K405" s="296"/>
      <c r="L405" s="266"/>
      <c r="M405" s="266"/>
      <c r="N405" s="8"/>
      <c r="O405" s="268">
        <f t="shared" si="24"/>
        <v>0</v>
      </c>
      <c r="P405" s="293">
        <f t="shared" si="23"/>
        <v>0</v>
      </c>
      <c r="Q405" s="142"/>
      <c r="R405"/>
      <c r="S405"/>
      <c r="U405"/>
      <c r="V405"/>
      <c r="W405"/>
      <c r="X405"/>
      <c r="Y405"/>
      <c r="Z405"/>
      <c r="AA405"/>
    </row>
    <row r="406" spans="1:27" ht="15.75">
      <c r="A406" s="131"/>
      <c r="B406" s="107" t="s">
        <v>524</v>
      </c>
      <c r="C406" s="110">
        <v>1.5</v>
      </c>
      <c r="D406" s="391"/>
      <c r="E406" s="266"/>
      <c r="F406" s="273"/>
      <c r="G406" s="266"/>
      <c r="H406" s="296"/>
      <c r="I406" s="266"/>
      <c r="J406" s="266"/>
      <c r="K406" s="296"/>
      <c r="L406" s="266"/>
      <c r="M406" s="266"/>
      <c r="N406" s="8"/>
      <c r="O406" s="268">
        <f t="shared" si="24"/>
        <v>0</v>
      </c>
      <c r="P406" s="293">
        <f t="shared" si="23"/>
        <v>0</v>
      </c>
      <c r="Q406" s="142"/>
      <c r="R406"/>
      <c r="S406"/>
      <c r="U406"/>
      <c r="V406"/>
      <c r="W406"/>
      <c r="X406"/>
      <c r="Y406"/>
      <c r="Z406"/>
      <c r="AA406"/>
    </row>
    <row r="407" spans="1:27" ht="15.75">
      <c r="A407" s="132"/>
      <c r="B407" s="67" t="s">
        <v>202</v>
      </c>
      <c r="C407" s="110">
        <v>1</v>
      </c>
      <c r="D407" s="391"/>
      <c r="E407" s="266"/>
      <c r="F407" s="273"/>
      <c r="G407" s="266"/>
      <c r="H407" s="294"/>
      <c r="I407" s="266"/>
      <c r="J407" s="266"/>
      <c r="K407" s="294"/>
      <c r="L407" s="266"/>
      <c r="M407" s="266"/>
      <c r="N407" s="8"/>
      <c r="O407" s="268">
        <f t="shared" si="24"/>
        <v>0</v>
      </c>
      <c r="P407" s="293">
        <f t="shared" si="23"/>
        <v>0</v>
      </c>
      <c r="Q407" s="142"/>
      <c r="R407"/>
      <c r="S407"/>
      <c r="U407"/>
      <c r="V407"/>
      <c r="W407"/>
      <c r="X407"/>
      <c r="Y407"/>
      <c r="Z407"/>
      <c r="AA407"/>
    </row>
    <row r="408" spans="1:27" ht="15.75">
      <c r="A408" s="132"/>
      <c r="B408" s="67" t="s">
        <v>203</v>
      </c>
      <c r="C408" s="111">
        <v>1.5</v>
      </c>
      <c r="D408" s="391"/>
      <c r="E408" s="297"/>
      <c r="F408" s="273"/>
      <c r="G408" s="297"/>
      <c r="H408" s="273"/>
      <c r="I408" s="297"/>
      <c r="J408" s="297"/>
      <c r="K408" s="273"/>
      <c r="L408" s="297"/>
      <c r="M408" s="297"/>
      <c r="N408" s="8"/>
      <c r="O408" s="268">
        <f t="shared" si="24"/>
        <v>0</v>
      </c>
      <c r="P408" s="293">
        <f t="shared" si="23"/>
        <v>0</v>
      </c>
      <c r="Q408" s="142"/>
      <c r="R408"/>
      <c r="S408"/>
      <c r="U408"/>
      <c r="V408"/>
      <c r="W408"/>
      <c r="X408"/>
      <c r="Y408"/>
      <c r="Z408"/>
      <c r="AA408"/>
    </row>
    <row r="409" spans="1:27" ht="15.75">
      <c r="A409" s="53"/>
      <c r="B409" s="258"/>
      <c r="C409" s="256"/>
      <c r="D409" s="60"/>
      <c r="E409" s="266"/>
      <c r="F409" s="273"/>
      <c r="G409" s="266"/>
      <c r="H409" s="273"/>
      <c r="I409" s="266"/>
      <c r="J409" s="266"/>
      <c r="K409" s="273"/>
      <c r="L409" s="266"/>
      <c r="M409" s="266"/>
      <c r="N409" s="8"/>
      <c r="O409" s="268">
        <f t="shared" si="24"/>
        <v>0</v>
      </c>
      <c r="P409" s="293">
        <f t="shared" si="23"/>
        <v>0</v>
      </c>
      <c r="Q409" s="142"/>
      <c r="R409"/>
      <c r="S409"/>
      <c r="U409"/>
      <c r="V409"/>
      <c r="W409"/>
      <c r="X409"/>
      <c r="Y409"/>
      <c r="Z409"/>
      <c r="AA409"/>
    </row>
    <row r="410" spans="1:27" ht="15.75">
      <c r="A410" s="55"/>
      <c r="B410" s="43"/>
      <c r="C410" s="225"/>
      <c r="D410" s="43"/>
      <c r="E410" s="298"/>
      <c r="F410" s="273"/>
      <c r="G410" s="298"/>
      <c r="H410" s="43"/>
      <c r="I410" s="298"/>
      <c r="J410" s="298"/>
      <c r="K410" s="298"/>
      <c r="L410" s="298"/>
      <c r="M410" s="298"/>
      <c r="N410" s="298"/>
      <c r="O410" s="298"/>
      <c r="P410" s="298"/>
      <c r="Q410" s="145"/>
      <c r="R410"/>
      <c r="S410"/>
      <c r="U410"/>
      <c r="V410"/>
      <c r="W410"/>
      <c r="X410"/>
      <c r="Y410"/>
      <c r="Z410"/>
      <c r="AA410"/>
    </row>
    <row r="411" spans="1:27" ht="15" hidden="1">
      <c r="A411" s="63"/>
      <c r="B411" s="44" t="s">
        <v>697</v>
      </c>
      <c r="C411" s="45"/>
      <c r="D411" s="45"/>
      <c r="E411" s="269">
        <f>SUM(E398:E409)</f>
        <v>0</v>
      </c>
      <c r="F411" s="273"/>
      <c r="G411" s="269">
        <f>SUM(G398:G409,I398:I409,L398:L409)</f>
        <v>0</v>
      </c>
      <c r="H411" s="6"/>
      <c r="I411" s="278"/>
      <c r="J411" s="273"/>
      <c r="K411" s="273"/>
      <c r="L411" s="278"/>
      <c r="M411" s="278"/>
      <c r="N411" s="273"/>
      <c r="O411" s="273"/>
      <c r="P411" s="273"/>
      <c r="Q411" s="142"/>
      <c r="R411"/>
      <c r="S411"/>
      <c r="U411"/>
      <c r="V411"/>
      <c r="W411"/>
      <c r="X411"/>
      <c r="Y411"/>
      <c r="Z411"/>
      <c r="AA411"/>
    </row>
    <row r="412" spans="1:27" ht="15" hidden="1">
      <c r="A412" s="63"/>
      <c r="B412" s="44" t="s">
        <v>371</v>
      </c>
      <c r="C412" s="45"/>
      <c r="D412" s="45"/>
      <c r="E412" s="353" t="str">
        <f>IF(E411&gt;C392*1.025,"No",IF(E411&lt;C392*0.975,"No","Yes"))</f>
        <v>Yes</v>
      </c>
      <c r="F412" s="273"/>
      <c r="G412" s="353" t="str">
        <f>IF(G411&gt;C392*1.025,"No",IF(G411&lt;C392*0.975,"No","Yes"))</f>
        <v>Yes</v>
      </c>
      <c r="H412" s="6"/>
      <c r="I412" s="358"/>
      <c r="J412" s="273"/>
      <c r="K412" s="273"/>
      <c r="L412" s="358"/>
      <c r="M412" s="358"/>
      <c r="N412" s="273"/>
      <c r="O412" s="273"/>
      <c r="P412" s="273"/>
      <c r="Q412" s="142"/>
      <c r="R412"/>
      <c r="S412"/>
      <c r="U412"/>
      <c r="V412"/>
      <c r="W412"/>
      <c r="X412"/>
      <c r="Y412"/>
      <c r="Z412"/>
      <c r="AA412"/>
    </row>
    <row r="413" spans="1:27" ht="15" hidden="1">
      <c r="A413" s="63"/>
      <c r="B413" s="125"/>
      <c r="C413" s="45"/>
      <c r="D413" s="45"/>
      <c r="E413" s="278"/>
      <c r="F413" s="273"/>
      <c r="G413" s="45"/>
      <c r="H413" s="6"/>
      <c r="I413" s="273"/>
      <c r="J413" s="273"/>
      <c r="K413" s="273"/>
      <c r="L413" s="273"/>
      <c r="M413" s="273"/>
      <c r="N413" s="273"/>
      <c r="O413" s="273"/>
      <c r="P413" s="273"/>
      <c r="Q413" s="142"/>
      <c r="R413"/>
      <c r="S413"/>
      <c r="U413"/>
      <c r="V413"/>
      <c r="W413"/>
      <c r="X413"/>
      <c r="Y413"/>
      <c r="Z413"/>
      <c r="AA413"/>
    </row>
    <row r="414" spans="1:27" ht="15.75">
      <c r="A414" s="61"/>
      <c r="B414" s="46" t="s">
        <v>471</v>
      </c>
      <c r="C414" s="270">
        <f>SUM(O398:O409)</f>
        <v>0</v>
      </c>
      <c r="D414" s="279"/>
      <c r="E414" s="279"/>
      <c r="F414" s="279"/>
      <c r="G414" s="48"/>
      <c r="H414" s="43"/>
      <c r="I414" s="273"/>
      <c r="J414" s="273"/>
      <c r="K414" s="273"/>
      <c r="L414" s="273"/>
      <c r="M414" s="273"/>
      <c r="N414" s="273"/>
      <c r="O414" s="298"/>
      <c r="P414" s="273"/>
      <c r="Q414" s="142"/>
      <c r="R414"/>
      <c r="S414"/>
      <c r="U414"/>
      <c r="V414"/>
      <c r="W414"/>
      <c r="X414"/>
      <c r="Y414"/>
      <c r="Z414"/>
      <c r="AA414"/>
    </row>
    <row r="415" spans="1:27" ht="15.75">
      <c r="A415" s="61"/>
      <c r="B415" s="46" t="s">
        <v>472</v>
      </c>
      <c r="C415" s="270">
        <f>SUM(P396:P409)</f>
        <v>0</v>
      </c>
      <c r="D415" s="279"/>
      <c r="E415" s="279"/>
      <c r="F415" s="279"/>
      <c r="G415" s="48"/>
      <c r="H415" s="47"/>
      <c r="I415" s="273"/>
      <c r="J415" s="273"/>
      <c r="K415" s="273"/>
      <c r="L415" s="273"/>
      <c r="M415" s="273"/>
      <c r="N415" s="273"/>
      <c r="O415" s="279"/>
      <c r="P415" s="279"/>
      <c r="Q415" s="142"/>
      <c r="R415"/>
      <c r="S415"/>
      <c r="U415"/>
      <c r="V415"/>
      <c r="W415"/>
      <c r="X415"/>
      <c r="Y415"/>
      <c r="Z415"/>
      <c r="AA415"/>
    </row>
    <row r="416" spans="1:27" ht="15.75">
      <c r="A416" s="57"/>
      <c r="B416" s="128"/>
      <c r="C416" s="299"/>
      <c r="D416" s="299"/>
      <c r="E416" s="299"/>
      <c r="F416" s="299"/>
      <c r="G416" s="9"/>
      <c r="H416" s="9"/>
      <c r="I416" s="299"/>
      <c r="J416" s="299"/>
      <c r="K416" s="299"/>
      <c r="L416" s="299"/>
      <c r="M416" s="299"/>
      <c r="N416" s="299"/>
      <c r="O416" s="299"/>
      <c r="P416" s="299"/>
      <c r="Q416" s="147"/>
      <c r="R416"/>
      <c r="S416"/>
      <c r="U416"/>
      <c r="V416"/>
      <c r="W416"/>
      <c r="X416"/>
      <c r="Y416"/>
      <c r="Z416"/>
      <c r="AA416"/>
    </row>
    <row r="417" spans="1:27" ht="15.75">
      <c r="A417" s="134" t="s">
        <v>499</v>
      </c>
      <c r="B417" s="135"/>
      <c r="C417" s="284"/>
      <c r="D417" s="273"/>
      <c r="E417" s="284"/>
      <c r="F417" s="284"/>
      <c r="G417" s="4"/>
      <c r="H417" s="4"/>
      <c r="I417" s="284"/>
      <c r="J417" s="284"/>
      <c r="K417" s="284"/>
      <c r="L417" s="284"/>
      <c r="M417" s="284"/>
      <c r="N417" s="284"/>
      <c r="O417" s="284"/>
      <c r="P417" s="284"/>
      <c r="Q417" s="149"/>
      <c r="R417"/>
      <c r="S417"/>
      <c r="U417"/>
      <c r="V417"/>
      <c r="W417"/>
      <c r="X417"/>
      <c r="Y417"/>
      <c r="Z417"/>
      <c r="AA417"/>
    </row>
    <row r="418" spans="1:27" ht="15.75">
      <c r="A418" s="62"/>
      <c r="B418" s="126"/>
      <c r="C418" s="273"/>
      <c r="D418" s="273"/>
      <c r="E418" s="273"/>
      <c r="F418" s="273"/>
      <c r="G418" s="6"/>
      <c r="H418" s="6"/>
      <c r="I418" s="273"/>
      <c r="J418" s="273"/>
      <c r="K418" s="273"/>
      <c r="L418" s="273"/>
      <c r="M418" s="273"/>
      <c r="N418" s="273"/>
      <c r="O418" s="273"/>
      <c r="P418" s="273"/>
      <c r="Q418" s="142"/>
      <c r="R418"/>
      <c r="S418"/>
      <c r="U418"/>
      <c r="V418"/>
      <c r="W418"/>
      <c r="X418"/>
      <c r="Y418"/>
      <c r="Z418"/>
      <c r="AA418"/>
    </row>
    <row r="419" spans="1:27" ht="15" hidden="1">
      <c r="A419" s="53"/>
      <c r="B419" s="26" t="s">
        <v>497</v>
      </c>
      <c r="C419" s="119">
        <f>Data!F121</f>
        <v>0</v>
      </c>
      <c r="D419" s="249"/>
      <c r="E419" s="249"/>
      <c r="F419" s="249"/>
      <c r="G419" s="19"/>
      <c r="H419" s="19"/>
      <c r="I419" s="273"/>
      <c r="J419" s="273"/>
      <c r="K419" s="273"/>
      <c r="L419" s="273"/>
      <c r="M419" s="273"/>
      <c r="N419" s="273"/>
      <c r="O419" s="249"/>
      <c r="P419" s="273"/>
      <c r="Q419" s="142"/>
      <c r="R419"/>
      <c r="S419"/>
      <c r="U419"/>
      <c r="V419"/>
      <c r="W419"/>
      <c r="X419"/>
      <c r="Y419"/>
      <c r="Z419"/>
      <c r="AA419"/>
    </row>
    <row r="420" spans="1:27" ht="17.25" customHeight="1" hidden="1">
      <c r="A420" s="53"/>
      <c r="B420" s="26" t="s">
        <v>498</v>
      </c>
      <c r="C420" s="118"/>
      <c r="D420" s="249"/>
      <c r="E420" s="249"/>
      <c r="F420" s="249"/>
      <c r="G420" s="19"/>
      <c r="H420" s="19"/>
      <c r="I420" s="273"/>
      <c r="J420" s="273"/>
      <c r="K420" s="273"/>
      <c r="L420" s="273"/>
      <c r="M420" s="273"/>
      <c r="N420" s="273"/>
      <c r="O420" s="249"/>
      <c r="P420" s="273"/>
      <c r="Q420" s="142"/>
      <c r="R420"/>
      <c r="S420"/>
      <c r="U420"/>
      <c r="V420"/>
      <c r="W420"/>
      <c r="X420"/>
      <c r="Y420"/>
      <c r="Z420"/>
      <c r="AA420"/>
    </row>
    <row r="421" spans="1:27" ht="15" hidden="1">
      <c r="A421" s="53"/>
      <c r="B421" s="33"/>
      <c r="C421" s="249"/>
      <c r="D421" s="249"/>
      <c r="E421" s="249"/>
      <c r="F421" s="249"/>
      <c r="G421" s="19"/>
      <c r="H421" s="6"/>
      <c r="I421" s="788"/>
      <c r="J421" s="788"/>
      <c r="K421" s="273"/>
      <c r="L421" s="288"/>
      <c r="M421" s="273"/>
      <c r="N421" s="273"/>
      <c r="O421" s="273"/>
      <c r="P421" s="273"/>
      <c r="Q421" s="142"/>
      <c r="R421"/>
      <c r="S421"/>
      <c r="U421"/>
      <c r="V421"/>
      <c r="W421"/>
      <c r="X421"/>
      <c r="Y421"/>
      <c r="Z421"/>
      <c r="AA421"/>
    </row>
    <row r="422" spans="1:27" ht="38.25">
      <c r="A422" s="784"/>
      <c r="B422" s="785" t="s">
        <v>204</v>
      </c>
      <c r="C422" s="68" t="s">
        <v>693</v>
      </c>
      <c r="D422" s="251"/>
      <c r="E422" s="776" t="s">
        <v>385</v>
      </c>
      <c r="F422" s="249"/>
      <c r="G422" s="275" t="s">
        <v>579</v>
      </c>
      <c r="H422" s="276"/>
      <c r="J422" s="707" t="s">
        <v>373</v>
      </c>
      <c r="K422" s="276"/>
      <c r="M422" s="707" t="s">
        <v>638</v>
      </c>
      <c r="N422" s="8"/>
      <c r="O422" s="275" t="s">
        <v>378</v>
      </c>
      <c r="P422" s="275" t="s">
        <v>379</v>
      </c>
      <c r="Q422" s="142"/>
      <c r="R422"/>
      <c r="S422"/>
      <c r="U422"/>
      <c r="V422"/>
      <c r="W422"/>
      <c r="X422"/>
      <c r="Y422"/>
      <c r="Z422"/>
      <c r="AA422"/>
    </row>
    <row r="423" spans="1:27" ht="15.75">
      <c r="A423" s="784"/>
      <c r="B423" s="785"/>
      <c r="C423" s="52"/>
      <c r="D423" s="251"/>
      <c r="E423" s="777"/>
      <c r="F423" s="249"/>
      <c r="G423" s="349"/>
      <c r="H423" s="290"/>
      <c r="I423" s="289" t="s">
        <v>374</v>
      </c>
      <c r="J423" s="289" t="s">
        <v>375</v>
      </c>
      <c r="K423" s="290"/>
      <c r="L423" s="289" t="s">
        <v>376</v>
      </c>
      <c r="M423" s="289" t="s">
        <v>377</v>
      </c>
      <c r="N423" s="8"/>
      <c r="O423" s="352"/>
      <c r="P423" s="352"/>
      <c r="Q423" s="142"/>
      <c r="R423"/>
      <c r="S423"/>
      <c r="U423"/>
      <c r="V423"/>
      <c r="W423"/>
      <c r="X423"/>
      <c r="Y423"/>
      <c r="Z423"/>
      <c r="AA423"/>
    </row>
    <row r="424" spans="1:27" ht="15.75">
      <c r="A424" s="131"/>
      <c r="B424" s="108" t="s">
        <v>450</v>
      </c>
      <c r="C424" s="109">
        <v>0</v>
      </c>
      <c r="D424" s="390"/>
      <c r="E424" s="292"/>
      <c r="F424" s="249"/>
      <c r="G424" s="292"/>
      <c r="H424" s="290"/>
      <c r="I424" s="291"/>
      <c r="J424" s="266"/>
      <c r="K424" s="290"/>
      <c r="L424" s="291"/>
      <c r="M424" s="266"/>
      <c r="N424" s="8"/>
      <c r="O424" s="292"/>
      <c r="P424" s="293">
        <f aca="true" t="shared" si="25" ref="P424:P437">(G424+J424+M424)*C424</f>
        <v>0</v>
      </c>
      <c r="Q424" s="142"/>
      <c r="R424"/>
      <c r="S424"/>
      <c r="U424"/>
      <c r="V424"/>
      <c r="W424"/>
      <c r="X424"/>
      <c r="Y424"/>
      <c r="Z424"/>
      <c r="AA424"/>
    </row>
    <row r="425" spans="1:27" ht="15.75">
      <c r="A425" s="131"/>
      <c r="B425" s="108" t="s">
        <v>451</v>
      </c>
      <c r="C425" s="109">
        <v>0.1</v>
      </c>
      <c r="D425" s="390"/>
      <c r="E425" s="292"/>
      <c r="F425" s="249"/>
      <c r="G425" s="292"/>
      <c r="H425" s="290"/>
      <c r="I425" s="291"/>
      <c r="J425" s="266"/>
      <c r="K425" s="290"/>
      <c r="L425" s="291"/>
      <c r="M425" s="266"/>
      <c r="N425" s="8"/>
      <c r="O425" s="292"/>
      <c r="P425" s="293">
        <f t="shared" si="25"/>
        <v>0</v>
      </c>
      <c r="Q425" s="142"/>
      <c r="R425"/>
      <c r="S425"/>
      <c r="U425"/>
      <c r="V425"/>
      <c r="W425"/>
      <c r="X425"/>
      <c r="Y425"/>
      <c r="Z425"/>
      <c r="AA425"/>
    </row>
    <row r="426" spans="1:27" ht="15.75">
      <c r="A426" s="132"/>
      <c r="B426" s="51" t="s">
        <v>200</v>
      </c>
      <c r="C426" s="110">
        <v>0.2</v>
      </c>
      <c r="D426" s="391"/>
      <c r="E426" s="266"/>
      <c r="F426" s="249"/>
      <c r="G426" s="266"/>
      <c r="H426" s="294"/>
      <c r="I426" s="266"/>
      <c r="J426" s="266"/>
      <c r="K426" s="294"/>
      <c r="L426" s="266"/>
      <c r="M426" s="266"/>
      <c r="N426" s="8"/>
      <c r="O426" s="268">
        <f aca="true" t="shared" si="26" ref="O426:O437">(G426+I426+L426)*C426</f>
        <v>0</v>
      </c>
      <c r="P426" s="293">
        <f t="shared" si="25"/>
        <v>0</v>
      </c>
      <c r="Q426" s="142"/>
      <c r="R426"/>
      <c r="S426"/>
      <c r="U426"/>
      <c r="V426"/>
      <c r="W426"/>
      <c r="X426"/>
      <c r="Y426"/>
      <c r="Z426"/>
      <c r="AA426"/>
    </row>
    <row r="427" spans="1:27" ht="15.75">
      <c r="A427" s="132"/>
      <c r="B427" s="51" t="s">
        <v>201</v>
      </c>
      <c r="C427" s="110">
        <v>0.5</v>
      </c>
      <c r="D427" s="391"/>
      <c r="E427" s="266"/>
      <c r="F427" s="249"/>
      <c r="G427" s="266"/>
      <c r="H427" s="294"/>
      <c r="I427" s="266"/>
      <c r="J427" s="266"/>
      <c r="K427" s="294"/>
      <c r="L427" s="266"/>
      <c r="M427" s="266"/>
      <c r="N427" s="8"/>
      <c r="O427" s="268">
        <f t="shared" si="26"/>
        <v>0</v>
      </c>
      <c r="P427" s="293">
        <f t="shared" si="25"/>
        <v>0</v>
      </c>
      <c r="Q427" s="142"/>
      <c r="R427"/>
      <c r="S427"/>
      <c r="U427"/>
      <c r="V427"/>
      <c r="W427"/>
      <c r="X427"/>
      <c r="Y427"/>
      <c r="Z427"/>
      <c r="AA427"/>
    </row>
    <row r="428" spans="1:27" ht="15.75">
      <c r="A428" s="132"/>
      <c r="B428" s="51" t="s">
        <v>695</v>
      </c>
      <c r="C428" s="110">
        <v>0.4</v>
      </c>
      <c r="D428" s="391"/>
      <c r="E428" s="266"/>
      <c r="F428" s="249"/>
      <c r="G428" s="266"/>
      <c r="H428" s="294"/>
      <c r="I428" s="266"/>
      <c r="J428" s="266"/>
      <c r="K428" s="294"/>
      <c r="L428" s="266"/>
      <c r="M428" s="266"/>
      <c r="N428" s="8"/>
      <c r="O428" s="268">
        <f t="shared" si="26"/>
        <v>0</v>
      </c>
      <c r="P428" s="293">
        <f t="shared" si="25"/>
        <v>0</v>
      </c>
      <c r="Q428" s="142"/>
      <c r="R428"/>
      <c r="S428"/>
      <c r="U428"/>
      <c r="V428"/>
      <c r="W428"/>
      <c r="X428"/>
      <c r="Y428"/>
      <c r="Z428"/>
      <c r="AA428"/>
    </row>
    <row r="429" spans="1:27" ht="15.75">
      <c r="A429" s="131"/>
      <c r="B429" s="107" t="s">
        <v>523</v>
      </c>
      <c r="C429" s="110">
        <v>0.5</v>
      </c>
      <c r="D429" s="391"/>
      <c r="E429" s="266"/>
      <c r="F429" s="249"/>
      <c r="G429" s="266"/>
      <c r="H429" s="296"/>
      <c r="I429" s="266"/>
      <c r="J429" s="266"/>
      <c r="K429" s="296"/>
      <c r="L429" s="266"/>
      <c r="M429" s="266"/>
      <c r="N429" s="8"/>
      <c r="O429" s="268">
        <f t="shared" si="26"/>
        <v>0</v>
      </c>
      <c r="P429" s="293">
        <f t="shared" si="25"/>
        <v>0</v>
      </c>
      <c r="Q429" s="142"/>
      <c r="R429"/>
      <c r="S429"/>
      <c r="U429"/>
      <c r="V429"/>
      <c r="W429"/>
      <c r="X429"/>
      <c r="Y429"/>
      <c r="Z429"/>
      <c r="AA429"/>
    </row>
    <row r="430" spans="1:27" ht="15.75">
      <c r="A430" s="131"/>
      <c r="B430" s="107" t="s">
        <v>523</v>
      </c>
      <c r="C430" s="110">
        <v>1</v>
      </c>
      <c r="D430" s="391"/>
      <c r="E430" s="266"/>
      <c r="F430" s="249"/>
      <c r="G430" s="266"/>
      <c r="H430" s="296"/>
      <c r="I430" s="266"/>
      <c r="J430" s="266"/>
      <c r="K430" s="296"/>
      <c r="L430" s="266"/>
      <c r="M430" s="266"/>
      <c r="N430" s="8"/>
      <c r="O430" s="268">
        <f t="shared" si="26"/>
        <v>0</v>
      </c>
      <c r="P430" s="293">
        <f t="shared" si="25"/>
        <v>0</v>
      </c>
      <c r="Q430" s="142"/>
      <c r="R430"/>
      <c r="S430"/>
      <c r="U430"/>
      <c r="V430"/>
      <c r="W430"/>
      <c r="X430"/>
      <c r="Y430"/>
      <c r="Z430"/>
      <c r="AA430"/>
    </row>
    <row r="431" spans="1:27" ht="15.75">
      <c r="A431" s="132"/>
      <c r="B431" s="51" t="s">
        <v>707</v>
      </c>
      <c r="C431" s="110">
        <v>1</v>
      </c>
      <c r="D431" s="391"/>
      <c r="E431" s="266"/>
      <c r="F431" s="249"/>
      <c r="G431" s="266"/>
      <c r="H431" s="294"/>
      <c r="I431" s="266"/>
      <c r="J431" s="266"/>
      <c r="K431" s="294"/>
      <c r="L431" s="266"/>
      <c r="M431" s="266"/>
      <c r="N431" s="8"/>
      <c r="O431" s="268">
        <f t="shared" si="26"/>
        <v>0</v>
      </c>
      <c r="P431" s="293">
        <f t="shared" si="25"/>
        <v>0</v>
      </c>
      <c r="Q431" s="142"/>
      <c r="R431"/>
      <c r="S431"/>
      <c r="U431"/>
      <c r="V431"/>
      <c r="W431"/>
      <c r="X431"/>
      <c r="Y431"/>
      <c r="Z431"/>
      <c r="AA431"/>
    </row>
    <row r="432" spans="1:27" ht="15.75">
      <c r="A432" s="132"/>
      <c r="B432" s="51" t="s">
        <v>340</v>
      </c>
      <c r="C432" s="110">
        <v>1.5</v>
      </c>
      <c r="D432" s="391"/>
      <c r="E432" s="266"/>
      <c r="F432" s="249"/>
      <c r="G432" s="266"/>
      <c r="H432" s="294"/>
      <c r="I432" s="266"/>
      <c r="J432" s="266"/>
      <c r="K432" s="294"/>
      <c r="L432" s="266"/>
      <c r="M432" s="266"/>
      <c r="N432" s="8"/>
      <c r="O432" s="268">
        <f t="shared" si="26"/>
        <v>0</v>
      </c>
      <c r="P432" s="293">
        <f t="shared" si="25"/>
        <v>0</v>
      </c>
      <c r="Q432" s="145"/>
      <c r="R432"/>
      <c r="S432"/>
      <c r="U432"/>
      <c r="V432"/>
      <c r="W432"/>
      <c r="X432"/>
      <c r="Y432"/>
      <c r="Z432"/>
      <c r="AA432"/>
    </row>
    <row r="433" spans="1:27" ht="15.75">
      <c r="A433" s="131"/>
      <c r="B433" s="107" t="s">
        <v>524</v>
      </c>
      <c r="C433" s="110">
        <v>1</v>
      </c>
      <c r="D433" s="391"/>
      <c r="E433" s="266"/>
      <c r="F433" s="249"/>
      <c r="G433" s="266"/>
      <c r="H433" s="296"/>
      <c r="I433" s="266"/>
      <c r="J433" s="266"/>
      <c r="K433" s="296"/>
      <c r="L433" s="266"/>
      <c r="M433" s="266"/>
      <c r="N433" s="8"/>
      <c r="O433" s="268">
        <f t="shared" si="26"/>
        <v>0</v>
      </c>
      <c r="P433" s="293">
        <f t="shared" si="25"/>
        <v>0</v>
      </c>
      <c r="Q433" s="142"/>
      <c r="R433"/>
      <c r="S433"/>
      <c r="U433"/>
      <c r="V433"/>
      <c r="W433"/>
      <c r="X433"/>
      <c r="Y433"/>
      <c r="Z433"/>
      <c r="AA433"/>
    </row>
    <row r="434" spans="1:27" ht="15.75">
      <c r="A434" s="131"/>
      <c r="B434" s="107" t="s">
        <v>524</v>
      </c>
      <c r="C434" s="110">
        <v>1.5</v>
      </c>
      <c r="D434" s="391"/>
      <c r="E434" s="266"/>
      <c r="F434" s="249"/>
      <c r="G434" s="266"/>
      <c r="H434" s="296"/>
      <c r="I434" s="266"/>
      <c r="J434" s="266"/>
      <c r="K434" s="296"/>
      <c r="L434" s="266"/>
      <c r="M434" s="266"/>
      <c r="N434" s="8"/>
      <c r="O434" s="268">
        <f t="shared" si="26"/>
        <v>0</v>
      </c>
      <c r="P434" s="293">
        <f t="shared" si="25"/>
        <v>0</v>
      </c>
      <c r="Q434" s="142"/>
      <c r="R434"/>
      <c r="S434"/>
      <c r="U434"/>
      <c r="V434"/>
      <c r="W434"/>
      <c r="X434"/>
      <c r="Y434"/>
      <c r="Z434"/>
      <c r="AA434"/>
    </row>
    <row r="435" spans="1:27" ht="15.75">
      <c r="A435" s="132"/>
      <c r="B435" s="66" t="s">
        <v>202</v>
      </c>
      <c r="C435" s="110">
        <v>1</v>
      </c>
      <c r="D435" s="391"/>
      <c r="E435" s="266"/>
      <c r="F435" s="249"/>
      <c r="G435" s="266"/>
      <c r="H435" s="294"/>
      <c r="I435" s="266"/>
      <c r="J435" s="266"/>
      <c r="K435" s="294"/>
      <c r="L435" s="266"/>
      <c r="M435" s="266"/>
      <c r="N435" s="8"/>
      <c r="O435" s="268">
        <f t="shared" si="26"/>
        <v>0</v>
      </c>
      <c r="P435" s="293">
        <f t="shared" si="25"/>
        <v>0</v>
      </c>
      <c r="Q435" s="142"/>
      <c r="R435"/>
      <c r="S435"/>
      <c r="U435"/>
      <c r="V435"/>
      <c r="W435"/>
      <c r="X435"/>
      <c r="Y435"/>
      <c r="Z435"/>
      <c r="AA435"/>
    </row>
    <row r="436" spans="1:27" ht="15.75">
      <c r="A436" s="132"/>
      <c r="B436" s="67" t="s">
        <v>203</v>
      </c>
      <c r="C436" s="111">
        <v>1.5</v>
      </c>
      <c r="D436" s="391"/>
      <c r="E436" s="297"/>
      <c r="F436" s="249"/>
      <c r="G436" s="297"/>
      <c r="H436" s="273"/>
      <c r="I436" s="297"/>
      <c r="J436" s="297"/>
      <c r="K436" s="273"/>
      <c r="L436" s="297"/>
      <c r="M436" s="297"/>
      <c r="N436" s="8"/>
      <c r="O436" s="268">
        <f t="shared" si="26"/>
        <v>0</v>
      </c>
      <c r="P436" s="293">
        <f t="shared" si="25"/>
        <v>0</v>
      </c>
      <c r="Q436" s="142"/>
      <c r="R436"/>
      <c r="S436"/>
      <c r="U436"/>
      <c r="V436"/>
      <c r="W436"/>
      <c r="X436"/>
      <c r="Y436"/>
      <c r="Z436"/>
      <c r="AA436"/>
    </row>
    <row r="437" spans="1:27" ht="15.75">
      <c r="A437" s="53"/>
      <c r="B437" s="258"/>
      <c r="C437" s="256"/>
      <c r="D437" s="60"/>
      <c r="E437" s="266"/>
      <c r="F437" s="249"/>
      <c r="G437" s="266"/>
      <c r="H437" s="273"/>
      <c r="I437" s="266"/>
      <c r="J437" s="266"/>
      <c r="K437" s="273"/>
      <c r="L437" s="266"/>
      <c r="M437" s="266"/>
      <c r="N437" s="8"/>
      <c r="O437" s="268">
        <f t="shared" si="26"/>
        <v>0</v>
      </c>
      <c r="P437" s="293">
        <f t="shared" si="25"/>
        <v>0</v>
      </c>
      <c r="Q437" s="142"/>
      <c r="R437"/>
      <c r="S437"/>
      <c r="U437"/>
      <c r="V437"/>
      <c r="W437"/>
      <c r="X437"/>
      <c r="Y437"/>
      <c r="Z437"/>
      <c r="AA437"/>
    </row>
    <row r="438" spans="1:27" ht="15.75">
      <c r="A438" s="55"/>
      <c r="B438" s="43"/>
      <c r="C438" s="298"/>
      <c r="D438" s="298"/>
      <c r="E438" s="298"/>
      <c r="F438" s="249"/>
      <c r="G438" s="43"/>
      <c r="H438" s="43"/>
      <c r="I438" s="298"/>
      <c r="J438" s="298"/>
      <c r="K438" s="298"/>
      <c r="L438" s="298"/>
      <c r="M438" s="273"/>
      <c r="N438" s="273"/>
      <c r="O438" s="298"/>
      <c r="P438" s="298"/>
      <c r="Q438" s="142"/>
      <c r="R438"/>
      <c r="S438"/>
      <c r="U438"/>
      <c r="V438"/>
      <c r="W438"/>
      <c r="X438"/>
      <c r="Y438"/>
      <c r="Z438"/>
      <c r="AA438"/>
    </row>
    <row r="439" spans="1:27" ht="15" hidden="1">
      <c r="A439" s="63"/>
      <c r="B439" s="44" t="s">
        <v>697</v>
      </c>
      <c r="C439" s="45"/>
      <c r="D439" s="45"/>
      <c r="E439" s="269">
        <f>SUM(E426:E437)</f>
        <v>0</v>
      </c>
      <c r="F439" s="249"/>
      <c r="G439" s="269">
        <f>SUM(G426:G437,I426:I437,L426:L437)</f>
        <v>0</v>
      </c>
      <c r="H439" s="6"/>
      <c r="I439" s="273"/>
      <c r="J439" s="273"/>
      <c r="K439" s="273"/>
      <c r="L439" s="273"/>
      <c r="M439" s="273"/>
      <c r="N439" s="273"/>
      <c r="O439" s="273"/>
      <c r="P439" s="273"/>
      <c r="Q439" s="142"/>
      <c r="R439"/>
      <c r="S439"/>
      <c r="U439"/>
      <c r="V439"/>
      <c r="W439"/>
      <c r="X439"/>
      <c r="Y439"/>
      <c r="Z439"/>
      <c r="AA439"/>
    </row>
    <row r="440" spans="1:27" ht="15" hidden="1">
      <c r="A440" s="63"/>
      <c r="B440" s="44" t="s">
        <v>371</v>
      </c>
      <c r="C440" s="45"/>
      <c r="D440" s="45"/>
      <c r="E440" s="353" t="str">
        <f>IF(E439&gt;C420*1.025,"No",IF(E439&lt;C420*0.975,"No","Yes"))</f>
        <v>Yes</v>
      </c>
      <c r="F440" s="249"/>
      <c r="G440" s="353" t="str">
        <f>IF(G439&gt;C420*1.025,"No",IF(G439&lt;C420*0.975,"No","Yes"))</f>
        <v>Yes</v>
      </c>
      <c r="H440" s="6"/>
      <c r="I440" s="273"/>
      <c r="J440" s="273"/>
      <c r="K440" s="273"/>
      <c r="L440" s="273"/>
      <c r="M440" s="273"/>
      <c r="N440" s="273"/>
      <c r="O440" s="273"/>
      <c r="P440" s="273"/>
      <c r="Q440" s="142"/>
      <c r="R440"/>
      <c r="S440"/>
      <c r="U440"/>
      <c r="V440"/>
      <c r="W440"/>
      <c r="X440"/>
      <c r="Y440"/>
      <c r="Z440"/>
      <c r="AA440"/>
    </row>
    <row r="441" spans="1:27" ht="15" hidden="1">
      <c r="A441" s="63"/>
      <c r="B441" s="125"/>
      <c r="C441" s="45"/>
      <c r="D441" s="45"/>
      <c r="E441" s="278"/>
      <c r="F441" s="249"/>
      <c r="G441" s="45"/>
      <c r="H441" s="6"/>
      <c r="I441" s="273"/>
      <c r="J441" s="273"/>
      <c r="K441" s="273"/>
      <c r="L441" s="273"/>
      <c r="M441" s="273"/>
      <c r="N441" s="273"/>
      <c r="O441" s="273"/>
      <c r="P441" s="273"/>
      <c r="Q441" s="142"/>
      <c r="R441"/>
      <c r="S441"/>
      <c r="U441"/>
      <c r="V441"/>
      <c r="W441"/>
      <c r="X441"/>
      <c r="Y441"/>
      <c r="Z441"/>
      <c r="AA441"/>
    </row>
    <row r="442" spans="1:27" ht="15.75">
      <c r="A442" s="61"/>
      <c r="B442" s="46" t="s">
        <v>469</v>
      </c>
      <c r="C442" s="270">
        <f>SUM(O426:O437)</f>
        <v>0</v>
      </c>
      <c r="D442" s="279"/>
      <c r="E442" s="279"/>
      <c r="F442" s="249"/>
      <c r="G442" s="48"/>
      <c r="H442" s="43"/>
      <c r="I442" s="273"/>
      <c r="J442" s="273"/>
      <c r="K442" s="273"/>
      <c r="L442" s="273"/>
      <c r="M442" s="273"/>
      <c r="N442" s="273"/>
      <c r="O442" s="298"/>
      <c r="P442" s="273"/>
      <c r="Q442" s="142"/>
      <c r="R442"/>
      <c r="S442"/>
      <c r="U442"/>
      <c r="V442"/>
      <c r="W442"/>
      <c r="X442"/>
      <c r="Y442"/>
      <c r="Z442"/>
      <c r="AA442"/>
    </row>
    <row r="443" spans="1:27" ht="15.75">
      <c r="A443" s="61"/>
      <c r="B443" s="46" t="s">
        <v>470</v>
      </c>
      <c r="C443" s="270">
        <f>SUM(P424:P437)</f>
        <v>0</v>
      </c>
      <c r="D443" s="279"/>
      <c r="E443" s="279"/>
      <c r="F443" s="249"/>
      <c r="G443" s="48"/>
      <c r="H443" s="47"/>
      <c r="I443" s="273"/>
      <c r="J443" s="273"/>
      <c r="K443" s="273"/>
      <c r="L443" s="273"/>
      <c r="M443" s="273"/>
      <c r="N443" s="273"/>
      <c r="O443" s="279"/>
      <c r="P443" s="279"/>
      <c r="Q443" s="142"/>
      <c r="R443"/>
      <c r="S443"/>
      <c r="U443"/>
      <c r="V443"/>
      <c r="W443"/>
      <c r="X443"/>
      <c r="Y443"/>
      <c r="Z443"/>
      <c r="AA443"/>
    </row>
    <row r="444" spans="1:27" ht="27" customHeight="1">
      <c r="A444" s="57"/>
      <c r="B444" s="128"/>
      <c r="C444" s="299"/>
      <c r="D444" s="299"/>
      <c r="E444" s="299"/>
      <c r="F444" s="299"/>
      <c r="G444" s="9"/>
      <c r="H444" s="9"/>
      <c r="I444" s="299"/>
      <c r="J444" s="299"/>
      <c r="K444" s="299"/>
      <c r="L444" s="299"/>
      <c r="M444" s="299"/>
      <c r="N444" s="299"/>
      <c r="O444" s="299"/>
      <c r="P444" s="299"/>
      <c r="Q444" s="147"/>
      <c r="R444"/>
      <c r="S444"/>
      <c r="U444"/>
      <c r="V444"/>
      <c r="W444"/>
      <c r="X444"/>
      <c r="Y444"/>
      <c r="Z444"/>
      <c r="AA444"/>
    </row>
    <row r="445" spans="1:27" ht="17.25" customHeight="1">
      <c r="A445" s="134" t="s">
        <v>500</v>
      </c>
      <c r="B445" s="135"/>
      <c r="C445" s="4"/>
      <c r="D445" s="6"/>
      <c r="E445" s="4"/>
      <c r="F445" s="4"/>
      <c r="G445" s="4"/>
      <c r="H445" s="4"/>
      <c r="I445" s="389"/>
      <c r="J445" s="374"/>
      <c r="K445" s="374"/>
      <c r="L445" s="374"/>
      <c r="M445" s="374"/>
      <c r="N445" s="374"/>
      <c r="O445" s="374"/>
      <c r="P445" s="374"/>
      <c r="Q445" s="149"/>
      <c r="R445"/>
      <c r="S445"/>
      <c r="U445"/>
      <c r="V445"/>
      <c r="W445"/>
      <c r="X445"/>
      <c r="Y445"/>
      <c r="Z445"/>
      <c r="AA445"/>
    </row>
    <row r="446" spans="1:27" ht="15.75">
      <c r="A446" s="53"/>
      <c r="B446" s="126"/>
      <c r="C446" s="6"/>
      <c r="D446" s="6"/>
      <c r="E446" s="6"/>
      <c r="F446" s="6"/>
      <c r="G446" s="6"/>
      <c r="H446" s="6"/>
      <c r="I446" s="359"/>
      <c r="J446" s="141"/>
      <c r="K446" s="141"/>
      <c r="L446" s="141"/>
      <c r="M446" s="141"/>
      <c r="N446" s="141"/>
      <c r="O446" s="141"/>
      <c r="P446" s="141"/>
      <c r="Q446" s="142"/>
      <c r="R446"/>
      <c r="S446"/>
      <c r="U446"/>
      <c r="V446"/>
      <c r="W446"/>
      <c r="X446"/>
      <c r="Y446"/>
      <c r="Z446"/>
      <c r="AA446"/>
    </row>
    <row r="447" spans="1:27" ht="15" hidden="1">
      <c r="A447" s="53"/>
      <c r="B447" s="188" t="s">
        <v>786</v>
      </c>
      <c r="C447" s="20">
        <f>Data!F179</f>
        <v>0</v>
      </c>
      <c r="D447" s="19"/>
      <c r="E447" s="19"/>
      <c r="F447" s="19"/>
      <c r="G447" s="29"/>
      <c r="H447" s="6"/>
      <c r="I447" s="273"/>
      <c r="J447" s="273"/>
      <c r="K447" s="273"/>
      <c r="L447" s="273"/>
      <c r="M447" s="141"/>
      <c r="N447" s="141"/>
      <c r="O447" s="141"/>
      <c r="P447" s="141"/>
      <c r="Q447" s="142"/>
      <c r="R447"/>
      <c r="S447"/>
      <c r="U447"/>
      <c r="V447"/>
      <c r="W447"/>
      <c r="X447"/>
      <c r="Y447"/>
      <c r="Z447"/>
      <c r="AA447"/>
    </row>
    <row r="448" spans="1:27" ht="15" hidden="1">
      <c r="A448" s="53"/>
      <c r="B448" s="227" t="s">
        <v>380</v>
      </c>
      <c r="C448" s="20">
        <f>Data!F187</f>
        <v>0</v>
      </c>
      <c r="D448" s="19"/>
      <c r="E448" s="19"/>
      <c r="F448" s="19"/>
      <c r="G448" s="8"/>
      <c r="H448" s="8"/>
      <c r="I448" s="8"/>
      <c r="J448" s="141"/>
      <c r="K448" s="141"/>
      <c r="L448" s="141"/>
      <c r="M448" s="141"/>
      <c r="N448" s="141"/>
      <c r="O448" s="141"/>
      <c r="P448" s="141"/>
      <c r="Q448" s="142"/>
      <c r="R448"/>
      <c r="S448"/>
      <c r="U448"/>
      <c r="V448"/>
      <c r="W448"/>
      <c r="X448"/>
      <c r="Y448"/>
      <c r="Z448"/>
      <c r="AA448"/>
    </row>
    <row r="449" spans="1:27" ht="15" hidden="1">
      <c r="A449" s="784"/>
      <c r="B449" s="33"/>
      <c r="C449" s="375"/>
      <c r="D449" s="375"/>
      <c r="E449" s="375"/>
      <c r="F449" s="19"/>
      <c r="G449" s="19"/>
      <c r="H449" s="6"/>
      <c r="I449" s="789"/>
      <c r="J449" s="789"/>
      <c r="K449" s="376"/>
      <c r="L449" s="786"/>
      <c r="M449" s="786"/>
      <c r="N449" s="141"/>
      <c r="O449" s="141"/>
      <c r="P449" s="141"/>
      <c r="Q449" s="142"/>
      <c r="R449"/>
      <c r="S449"/>
      <c r="U449"/>
      <c r="V449"/>
      <c r="W449"/>
      <c r="X449"/>
      <c r="Y449"/>
      <c r="Z449"/>
      <c r="AA449"/>
    </row>
    <row r="450" spans="1:27" ht="15.75" customHeight="1">
      <c r="A450" s="784"/>
      <c r="B450" s="785" t="s">
        <v>204</v>
      </c>
      <c r="C450" s="68" t="s">
        <v>693</v>
      </c>
      <c r="D450" s="375"/>
      <c r="E450" s="375"/>
      <c r="F450" s="19"/>
      <c r="G450" s="19"/>
      <c r="H450" s="6"/>
      <c r="I450" s="773" t="s">
        <v>785</v>
      </c>
      <c r="J450" s="384" t="s">
        <v>386</v>
      </c>
      <c r="K450" s="360"/>
      <c r="L450" s="273"/>
      <c r="M450" s="385" t="s">
        <v>384</v>
      </c>
      <c r="N450" s="361"/>
      <c r="O450" s="773" t="s">
        <v>387</v>
      </c>
      <c r="P450" s="773" t="s">
        <v>388</v>
      </c>
      <c r="Q450" s="142"/>
      <c r="R450"/>
      <c r="S450"/>
      <c r="U450"/>
      <c r="V450"/>
      <c r="W450"/>
      <c r="X450"/>
      <c r="Y450"/>
      <c r="Z450"/>
      <c r="AA450"/>
    </row>
    <row r="451" spans="1:27" ht="15.75">
      <c r="A451" s="131"/>
      <c r="B451" s="785"/>
      <c r="C451" s="52"/>
      <c r="D451" s="375"/>
      <c r="E451" s="375"/>
      <c r="F451" s="19"/>
      <c r="G451" s="19"/>
      <c r="H451" s="6"/>
      <c r="I451" s="774"/>
      <c r="J451" s="363" t="s">
        <v>582</v>
      </c>
      <c r="K451" s="362"/>
      <c r="L451" s="273"/>
      <c r="M451" s="363" t="s">
        <v>582</v>
      </c>
      <c r="N451" s="364"/>
      <c r="O451" s="774"/>
      <c r="P451" s="774"/>
      <c r="Q451" s="142"/>
      <c r="R451"/>
      <c r="S451"/>
      <c r="U451"/>
      <c r="V451"/>
      <c r="W451"/>
      <c r="X451"/>
      <c r="Y451"/>
      <c r="Z451"/>
      <c r="AA451"/>
    </row>
    <row r="452" spans="1:27" ht="15.75">
      <c r="A452" s="131"/>
      <c r="B452" s="108" t="s">
        <v>450</v>
      </c>
      <c r="C452" s="109">
        <v>0</v>
      </c>
      <c r="D452" s="375"/>
      <c r="E452" s="375"/>
      <c r="F452" s="19"/>
      <c r="G452" s="19"/>
      <c r="H452" s="6"/>
      <c r="I452" s="266"/>
      <c r="J452" s="266"/>
      <c r="K452" s="362"/>
      <c r="L452" s="273"/>
      <c r="M452" s="266"/>
      <c r="N452" s="386"/>
      <c r="O452" s="268">
        <f aca="true" t="shared" si="27" ref="O452:O461">J452*C452</f>
        <v>0</v>
      </c>
      <c r="P452" s="293">
        <f aca="true" t="shared" si="28" ref="P452:P461">M452*C452</f>
        <v>0</v>
      </c>
      <c r="Q452" s="142"/>
      <c r="R452"/>
      <c r="S452"/>
      <c r="U452"/>
      <c r="V452"/>
      <c r="W452"/>
      <c r="X452"/>
      <c r="Y452"/>
      <c r="Z452"/>
      <c r="AA452"/>
    </row>
    <row r="453" spans="1:27" ht="15.75">
      <c r="A453" s="132"/>
      <c r="B453" s="108" t="s">
        <v>451</v>
      </c>
      <c r="C453" s="109">
        <v>0.1</v>
      </c>
      <c r="D453" s="375"/>
      <c r="E453" s="375"/>
      <c r="F453" s="19"/>
      <c r="G453" s="19"/>
      <c r="H453" s="6"/>
      <c r="I453" s="266"/>
      <c r="J453" s="266"/>
      <c r="K453" s="362"/>
      <c r="L453" s="273"/>
      <c r="M453" s="266"/>
      <c r="N453" s="386"/>
      <c r="O453" s="268">
        <f t="shared" si="27"/>
        <v>0</v>
      </c>
      <c r="P453" s="293">
        <f t="shared" si="28"/>
        <v>0</v>
      </c>
      <c r="Q453" s="142"/>
      <c r="R453"/>
      <c r="S453"/>
      <c r="U453"/>
      <c r="V453"/>
      <c r="W453"/>
      <c r="X453"/>
      <c r="Y453"/>
      <c r="Z453"/>
      <c r="AA453"/>
    </row>
    <row r="454" spans="1:27" ht="15.75">
      <c r="A454" s="132"/>
      <c r="B454" s="51" t="s">
        <v>200</v>
      </c>
      <c r="C454" s="110">
        <v>0.2</v>
      </c>
      <c r="D454" s="375"/>
      <c r="E454" s="375"/>
      <c r="F454" s="19"/>
      <c r="G454" s="19"/>
      <c r="H454" s="6"/>
      <c r="I454" s="266"/>
      <c r="J454" s="266"/>
      <c r="K454" s="366"/>
      <c r="L454" s="273"/>
      <c r="M454" s="266"/>
      <c r="N454" s="141"/>
      <c r="O454" s="268">
        <f t="shared" si="27"/>
        <v>0</v>
      </c>
      <c r="P454" s="293">
        <f t="shared" si="28"/>
        <v>0</v>
      </c>
      <c r="Q454" s="142"/>
      <c r="R454"/>
      <c r="S454"/>
      <c r="U454"/>
      <c r="V454"/>
      <c r="W454"/>
      <c r="X454"/>
      <c r="Y454"/>
      <c r="Z454"/>
      <c r="AA454"/>
    </row>
    <row r="455" spans="1:27" ht="15.75">
      <c r="A455" s="132"/>
      <c r="B455" s="51" t="s">
        <v>310</v>
      </c>
      <c r="C455" s="110">
        <v>0.4</v>
      </c>
      <c r="D455" s="375"/>
      <c r="E455" s="375"/>
      <c r="F455" s="19"/>
      <c r="G455" s="19"/>
      <c r="H455" s="6"/>
      <c r="I455" s="266"/>
      <c r="J455" s="266"/>
      <c r="K455" s="366"/>
      <c r="L455" s="273"/>
      <c r="M455" s="266"/>
      <c r="N455" s="141"/>
      <c r="O455" s="268">
        <f t="shared" si="27"/>
        <v>0</v>
      </c>
      <c r="P455" s="293">
        <f t="shared" si="28"/>
        <v>0</v>
      </c>
      <c r="Q455" s="142"/>
      <c r="R455"/>
      <c r="S455"/>
      <c r="U455"/>
      <c r="V455"/>
      <c r="W455"/>
      <c r="X455"/>
      <c r="Y455"/>
      <c r="Z455"/>
      <c r="AA455"/>
    </row>
    <row r="456" spans="1:27" ht="15.75">
      <c r="A456" s="132"/>
      <c r="B456" s="51" t="s">
        <v>201</v>
      </c>
      <c r="C456" s="110">
        <v>0.5</v>
      </c>
      <c r="D456" s="375"/>
      <c r="E456" s="375"/>
      <c r="F456" s="19"/>
      <c r="G456" s="19"/>
      <c r="H456" s="6"/>
      <c r="I456" s="266"/>
      <c r="J456" s="266"/>
      <c r="K456" s="366"/>
      <c r="L456" s="273"/>
      <c r="M456" s="266"/>
      <c r="N456" s="141"/>
      <c r="O456" s="268">
        <f t="shared" si="27"/>
        <v>0</v>
      </c>
      <c r="P456" s="293">
        <f t="shared" si="28"/>
        <v>0</v>
      </c>
      <c r="Q456" s="142"/>
      <c r="R456"/>
      <c r="S456"/>
      <c r="U456"/>
      <c r="V456"/>
      <c r="W456"/>
      <c r="X456"/>
      <c r="Y456"/>
      <c r="Z456"/>
      <c r="AA456"/>
    </row>
    <row r="457" spans="1:27" ht="15.75">
      <c r="A457" s="132"/>
      <c r="B457" s="51" t="s">
        <v>707</v>
      </c>
      <c r="C457" s="110">
        <v>1</v>
      </c>
      <c r="D457" s="375"/>
      <c r="E457" s="375"/>
      <c r="F457" s="19"/>
      <c r="G457" s="19"/>
      <c r="H457" s="6"/>
      <c r="I457" s="266"/>
      <c r="J457" s="266"/>
      <c r="K457" s="366"/>
      <c r="L457" s="273"/>
      <c r="M457" s="266"/>
      <c r="N457" s="141"/>
      <c r="O457" s="268">
        <f t="shared" si="27"/>
        <v>0</v>
      </c>
      <c r="P457" s="293">
        <f t="shared" si="28"/>
        <v>0</v>
      </c>
      <c r="Q457" s="142"/>
      <c r="R457"/>
      <c r="S457"/>
      <c r="U457"/>
      <c r="V457"/>
      <c r="W457"/>
      <c r="X457"/>
      <c r="Y457"/>
      <c r="Z457"/>
      <c r="AA457"/>
    </row>
    <row r="458" spans="1:27" ht="15.75">
      <c r="A458" s="132"/>
      <c r="B458" s="51" t="s">
        <v>340</v>
      </c>
      <c r="C458" s="110">
        <v>1.5</v>
      </c>
      <c r="D458" s="375"/>
      <c r="E458" s="375"/>
      <c r="F458" s="19"/>
      <c r="G458" s="19"/>
      <c r="H458" s="6"/>
      <c r="I458" s="266"/>
      <c r="J458" s="266"/>
      <c r="K458" s="366"/>
      <c r="L458" s="273"/>
      <c r="M458" s="266"/>
      <c r="N458" s="141"/>
      <c r="O458" s="268">
        <f t="shared" si="27"/>
        <v>0</v>
      </c>
      <c r="P458" s="293">
        <f t="shared" si="28"/>
        <v>0</v>
      </c>
      <c r="Q458" s="142"/>
      <c r="R458"/>
      <c r="S458"/>
      <c r="U458"/>
      <c r="V458"/>
      <c r="W458"/>
      <c r="X458"/>
      <c r="Y458"/>
      <c r="Z458"/>
      <c r="AA458"/>
    </row>
    <row r="459" spans="1:27" ht="15.75">
      <c r="A459" s="132"/>
      <c r="B459" s="66" t="s">
        <v>202</v>
      </c>
      <c r="C459" s="110">
        <v>1</v>
      </c>
      <c r="D459" s="375"/>
      <c r="E459" s="375"/>
      <c r="F459" s="19"/>
      <c r="G459" s="19"/>
      <c r="H459" s="6"/>
      <c r="I459" s="266"/>
      <c r="J459" s="266"/>
      <c r="K459" s="366"/>
      <c r="L459" s="273"/>
      <c r="M459" s="266"/>
      <c r="N459" s="141"/>
      <c r="O459" s="268">
        <f t="shared" si="27"/>
        <v>0</v>
      </c>
      <c r="P459" s="293">
        <f t="shared" si="28"/>
        <v>0</v>
      </c>
      <c r="Q459" s="142"/>
      <c r="S459"/>
      <c r="U459"/>
      <c r="V459"/>
      <c r="W459"/>
      <c r="X459"/>
      <c r="Y459"/>
      <c r="Z459"/>
      <c r="AA459"/>
    </row>
    <row r="460" spans="1:27" ht="15.75">
      <c r="A460" s="53"/>
      <c r="B460" s="67" t="s">
        <v>203</v>
      </c>
      <c r="C460" s="111">
        <v>1.5</v>
      </c>
      <c r="D460" s="375"/>
      <c r="E460" s="375"/>
      <c r="F460" s="19"/>
      <c r="G460" s="19"/>
      <c r="H460" s="6"/>
      <c r="I460" s="266"/>
      <c r="J460" s="266"/>
      <c r="K460" s="141"/>
      <c r="L460" s="273"/>
      <c r="M460" s="266"/>
      <c r="N460" s="141"/>
      <c r="O460" s="268">
        <f t="shared" si="27"/>
        <v>0</v>
      </c>
      <c r="P460" s="293">
        <f t="shared" si="28"/>
        <v>0</v>
      </c>
      <c r="Q460" s="142"/>
      <c r="S460"/>
      <c r="U460"/>
      <c r="V460"/>
      <c r="W460"/>
      <c r="X460"/>
      <c r="Y460"/>
      <c r="Z460"/>
      <c r="AA460"/>
    </row>
    <row r="461" spans="1:27" ht="15.75">
      <c r="A461" s="55"/>
      <c r="B461" s="258"/>
      <c r="C461" s="256"/>
      <c r="D461" s="375"/>
      <c r="E461" s="375"/>
      <c r="F461" s="19"/>
      <c r="G461" s="19"/>
      <c r="H461" s="6"/>
      <c r="I461" s="266"/>
      <c r="J461" s="266"/>
      <c r="K461" s="141"/>
      <c r="L461" s="273"/>
      <c r="M461" s="266"/>
      <c r="N461" s="141"/>
      <c r="O461" s="268">
        <f t="shared" si="27"/>
        <v>0</v>
      </c>
      <c r="P461" s="293">
        <f t="shared" si="28"/>
        <v>0</v>
      </c>
      <c r="Q461" s="142"/>
      <c r="S461"/>
      <c r="U461"/>
      <c r="V461"/>
      <c r="W461"/>
      <c r="X461"/>
      <c r="Y461"/>
      <c r="Z461"/>
      <c r="AA461"/>
    </row>
    <row r="462" spans="1:27" ht="15.75">
      <c r="A462" s="63"/>
      <c r="B462" s="43"/>
      <c r="C462" s="43"/>
      <c r="D462" s="375"/>
      <c r="E462" s="375"/>
      <c r="F462" s="19"/>
      <c r="G462" s="19"/>
      <c r="H462" s="6"/>
      <c r="I462" s="43"/>
      <c r="J462" s="43"/>
      <c r="K462" s="370"/>
      <c r="L462" s="408" t="s">
        <v>581</v>
      </c>
      <c r="M462" s="370"/>
      <c r="N462" s="370"/>
      <c r="O462" s="370"/>
      <c r="P462" s="370"/>
      <c r="Q462" s="145"/>
      <c r="S462"/>
      <c r="U462"/>
      <c r="V462"/>
      <c r="W462"/>
      <c r="X462"/>
      <c r="Y462"/>
      <c r="Z462"/>
      <c r="AA462"/>
    </row>
    <row r="463" spans="1:27" ht="15" hidden="1">
      <c r="A463" s="63"/>
      <c r="B463" s="44" t="s">
        <v>697</v>
      </c>
      <c r="C463" s="45"/>
      <c r="D463" s="375"/>
      <c r="E463" s="375"/>
      <c r="F463" s="19"/>
      <c r="G463" s="19"/>
      <c r="H463" s="6"/>
      <c r="I463" s="355">
        <f>SUM(I452:I461)</f>
        <v>0</v>
      </c>
      <c r="J463" s="355" t="e">
        <f>SUM(#REF!)</f>
        <v>#REF!</v>
      </c>
      <c r="K463" s="141"/>
      <c r="L463" s="8"/>
      <c r="M463" s="141"/>
      <c r="N463" s="141"/>
      <c r="O463" s="141"/>
      <c r="P463" s="141"/>
      <c r="Q463" s="142"/>
      <c r="S463"/>
      <c r="U463"/>
      <c r="V463"/>
      <c r="W463"/>
      <c r="X463"/>
      <c r="Y463"/>
      <c r="Z463"/>
      <c r="AA463"/>
    </row>
    <row r="464" spans="1:27" ht="15" hidden="1">
      <c r="A464" s="63"/>
      <c r="B464" s="44" t="s">
        <v>371</v>
      </c>
      <c r="C464" s="45"/>
      <c r="D464" s="375"/>
      <c r="E464" s="375"/>
      <c r="F464" s="19"/>
      <c r="G464" s="19"/>
      <c r="H464" s="6"/>
      <c r="I464" s="353" t="str">
        <f>IF(I463&gt;C447*1.025,"No",IF(I463&lt;C447*0.975,"No","Yes"))</f>
        <v>Yes</v>
      </c>
      <c r="J464" s="353" t="e">
        <f>IF(J463&gt;C448*1.025,"No",IF(J463&lt;C448*0.975,"No","Yes"))</f>
        <v>#REF!</v>
      </c>
      <c r="K464" s="141"/>
      <c r="L464" s="387"/>
      <c r="M464" s="141"/>
      <c r="N464" s="141"/>
      <c r="O464" s="141"/>
      <c r="P464" s="141"/>
      <c r="Q464" s="142"/>
      <c r="S464"/>
      <c r="U464"/>
      <c r="V464"/>
      <c r="W464"/>
      <c r="X464"/>
      <c r="Y464"/>
      <c r="Z464"/>
      <c r="AA464"/>
    </row>
    <row r="465" spans="1:27" ht="15" hidden="1">
      <c r="A465" s="61"/>
      <c r="B465" s="125"/>
      <c r="C465" s="45"/>
      <c r="D465" s="375"/>
      <c r="E465" s="375"/>
      <c r="F465" s="19"/>
      <c r="G465" s="19"/>
      <c r="H465" s="6"/>
      <c r="I465" s="359"/>
      <c r="J465" s="141"/>
      <c r="K465" s="141"/>
      <c r="L465" s="141"/>
      <c r="M465" s="141"/>
      <c r="N465" s="141"/>
      <c r="O465" s="141"/>
      <c r="P465" s="141"/>
      <c r="Q465" s="142"/>
      <c r="S465"/>
      <c r="U465"/>
      <c r="V465"/>
      <c r="W465"/>
      <c r="X465"/>
      <c r="Y465"/>
      <c r="Z465"/>
      <c r="AA465"/>
    </row>
    <row r="466" spans="1:27" ht="15.75">
      <c r="A466" s="61"/>
      <c r="B466" s="46" t="s">
        <v>474</v>
      </c>
      <c r="C466" s="620">
        <f>SUM(O452:O461)</f>
        <v>0</v>
      </c>
      <c r="D466" s="48"/>
      <c r="E466" s="48"/>
      <c r="F466" s="19"/>
      <c r="G466" s="378" t="s">
        <v>7</v>
      </c>
      <c r="H466" s="709"/>
      <c r="I466" s="380"/>
      <c r="J466" s="708"/>
      <c r="K466" s="379"/>
      <c r="L466" s="380"/>
      <c r="M466" s="381"/>
      <c r="N466" s="382"/>
      <c r="O466" s="377" t="s">
        <v>583</v>
      </c>
      <c r="P466" s="141"/>
      <c r="Q466" s="142"/>
      <c r="S466"/>
      <c r="U466"/>
      <c r="V466"/>
      <c r="W466"/>
      <c r="X466"/>
      <c r="Y466"/>
      <c r="Z466"/>
      <c r="AA466"/>
    </row>
    <row r="467" spans="1:27" ht="15.75">
      <c r="A467" s="61"/>
      <c r="B467" s="46" t="s">
        <v>473</v>
      </c>
      <c r="C467" s="620">
        <f>SUM(P452:P461)</f>
        <v>0</v>
      </c>
      <c r="D467" s="48"/>
      <c r="E467" s="48"/>
      <c r="F467" s="48"/>
      <c r="G467" s="48"/>
      <c r="H467" s="47"/>
      <c r="I467" s="359"/>
      <c r="J467" s="141"/>
      <c r="K467" s="141"/>
      <c r="L467" s="141"/>
      <c r="M467" s="141"/>
      <c r="N467" s="141"/>
      <c r="O467" s="372"/>
      <c r="P467" s="141"/>
      <c r="Q467" s="142"/>
      <c r="S467"/>
      <c r="U467"/>
      <c r="V467"/>
      <c r="W467"/>
      <c r="X467"/>
      <c r="Y467"/>
      <c r="Z467"/>
      <c r="AA467"/>
    </row>
    <row r="468" spans="1:27" ht="15.75">
      <c r="A468" s="58"/>
      <c r="B468" s="128"/>
      <c r="C468" s="9"/>
      <c r="D468" s="9"/>
      <c r="E468" s="9"/>
      <c r="F468" s="9"/>
      <c r="G468" s="9"/>
      <c r="H468" s="9"/>
      <c r="I468" s="373"/>
      <c r="J468" s="146"/>
      <c r="K468" s="146"/>
      <c r="L468" s="146"/>
      <c r="M468" s="146"/>
      <c r="N468" s="146"/>
      <c r="O468" s="146"/>
      <c r="P468" s="146"/>
      <c r="Q468" s="147"/>
      <c r="S468"/>
      <c r="U468"/>
      <c r="V468"/>
      <c r="W468"/>
      <c r="X468"/>
      <c r="Y468"/>
      <c r="Z468"/>
      <c r="AA468"/>
    </row>
    <row r="469" spans="1:27" ht="15.75">
      <c r="A469" s="134" t="s">
        <v>508</v>
      </c>
      <c r="B469" s="135"/>
      <c r="C469" s="284"/>
      <c r="D469" s="284"/>
      <c r="E469" s="284"/>
      <c r="F469" s="284"/>
      <c r="G469" s="4"/>
      <c r="H469" s="4"/>
      <c r="I469" s="284"/>
      <c r="J469" s="284"/>
      <c r="K469" s="284"/>
      <c r="L469" s="284"/>
      <c r="M469" s="284"/>
      <c r="N469" s="284"/>
      <c r="O469" s="284"/>
      <c r="P469" s="284"/>
      <c r="Q469" s="388"/>
      <c r="S469"/>
      <c r="U469"/>
      <c r="V469"/>
      <c r="W469"/>
      <c r="X469"/>
      <c r="Y469"/>
      <c r="Z469"/>
      <c r="AA469"/>
    </row>
    <row r="470" spans="1:27" ht="15.75">
      <c r="A470" s="62"/>
      <c r="B470" s="126"/>
      <c r="C470" s="273"/>
      <c r="D470" s="273"/>
      <c r="E470" s="273"/>
      <c r="F470" s="273"/>
      <c r="G470" s="6"/>
      <c r="H470" s="6"/>
      <c r="I470" s="273"/>
      <c r="J470" s="273"/>
      <c r="K470" s="273"/>
      <c r="L470" s="273"/>
      <c r="M470" s="273"/>
      <c r="N470" s="273"/>
      <c r="O470" s="273"/>
      <c r="P470" s="273"/>
      <c r="Q470" s="54"/>
      <c r="S470"/>
      <c r="U470"/>
      <c r="V470"/>
      <c r="W470"/>
      <c r="X470"/>
      <c r="Y470"/>
      <c r="Z470"/>
      <c r="AA470"/>
    </row>
    <row r="471" spans="1:27" ht="15" hidden="1">
      <c r="A471" s="53"/>
      <c r="B471" s="26" t="s">
        <v>502</v>
      </c>
      <c r="C471" s="119">
        <f>Data!F48</f>
        <v>0</v>
      </c>
      <c r="D471" s="249"/>
      <c r="E471" s="249"/>
      <c r="F471" s="249"/>
      <c r="G471" s="19"/>
      <c r="H471" s="19"/>
      <c r="I471" s="273"/>
      <c r="J471" s="273"/>
      <c r="K471" s="273"/>
      <c r="L471" s="273"/>
      <c r="M471" s="273"/>
      <c r="N471" s="273"/>
      <c r="O471" s="249"/>
      <c r="P471" s="273"/>
      <c r="Q471" s="54"/>
      <c r="S471"/>
      <c r="U471"/>
      <c r="V471"/>
      <c r="W471"/>
      <c r="X471"/>
      <c r="Y471"/>
      <c r="Z471"/>
      <c r="AA471"/>
    </row>
    <row r="472" spans="1:27" ht="15" hidden="1">
      <c r="A472" s="53"/>
      <c r="B472" s="26" t="s">
        <v>503</v>
      </c>
      <c r="C472" s="119">
        <f>Data!F139</f>
        <v>0</v>
      </c>
      <c r="D472" s="249"/>
      <c r="E472" s="249"/>
      <c r="F472" s="249"/>
      <c r="G472" s="19"/>
      <c r="H472" s="19"/>
      <c r="I472" s="273"/>
      <c r="J472" s="273"/>
      <c r="K472" s="273"/>
      <c r="L472" s="273"/>
      <c r="M472" s="273"/>
      <c r="N472" s="273"/>
      <c r="O472" s="249"/>
      <c r="P472" s="273"/>
      <c r="Q472" s="54"/>
      <c r="S472"/>
      <c r="U472"/>
      <c r="V472"/>
      <c r="W472"/>
      <c r="X472"/>
      <c r="Y472"/>
      <c r="Z472"/>
      <c r="AA472"/>
    </row>
    <row r="473" spans="1:27" ht="15" hidden="1">
      <c r="A473" s="53"/>
      <c r="B473" s="26" t="s">
        <v>504</v>
      </c>
      <c r="C473" s="118"/>
      <c r="D473" s="249"/>
      <c r="E473" s="249"/>
      <c r="F473" s="249"/>
      <c r="G473" s="19"/>
      <c r="H473" s="19"/>
      <c r="I473" s="273"/>
      <c r="J473" s="273"/>
      <c r="K473" s="273"/>
      <c r="L473" s="273"/>
      <c r="M473" s="273"/>
      <c r="N473" s="273"/>
      <c r="O473" s="249"/>
      <c r="P473" s="273"/>
      <c r="Q473" s="54"/>
      <c r="S473"/>
      <c r="U473"/>
      <c r="V473"/>
      <c r="W473"/>
      <c r="X473"/>
      <c r="Y473"/>
      <c r="Z473"/>
      <c r="AA473"/>
    </row>
    <row r="474" spans="1:27" ht="15" hidden="1">
      <c r="A474" s="53"/>
      <c r="B474" s="223" t="s">
        <v>505</v>
      </c>
      <c r="C474" s="271">
        <f>C473+C471</f>
        <v>0</v>
      </c>
      <c r="D474" s="354"/>
      <c r="E474" s="354"/>
      <c r="F474" s="249"/>
      <c r="G474" s="19"/>
      <c r="H474" s="19"/>
      <c r="I474" s="273"/>
      <c r="J474" s="273"/>
      <c r="K474" s="273"/>
      <c r="L474" s="273"/>
      <c r="M474" s="273"/>
      <c r="N474" s="273"/>
      <c r="O474" s="249"/>
      <c r="P474" s="273"/>
      <c r="Q474" s="142"/>
      <c r="S474"/>
      <c r="U474"/>
      <c r="V474"/>
      <c r="W474"/>
      <c r="X474"/>
      <c r="Y474"/>
      <c r="Z474"/>
      <c r="AA474"/>
    </row>
    <row r="475" spans="1:27" ht="15" hidden="1">
      <c r="A475" s="53"/>
      <c r="B475" s="33"/>
      <c r="C475" s="249"/>
      <c r="D475" s="249"/>
      <c r="E475" s="249"/>
      <c r="F475" s="249"/>
      <c r="G475" s="19"/>
      <c r="H475" s="6"/>
      <c r="I475" s="787"/>
      <c r="J475" s="788"/>
      <c r="K475" s="273"/>
      <c r="L475" s="288"/>
      <c r="M475" s="288"/>
      <c r="N475" s="273"/>
      <c r="O475" s="273"/>
      <c r="P475" s="273"/>
      <c r="Q475" s="142"/>
      <c r="S475"/>
      <c r="U475"/>
      <c r="V475"/>
      <c r="W475"/>
      <c r="X475"/>
      <c r="Y475"/>
      <c r="Z475"/>
      <c r="AA475"/>
    </row>
    <row r="476" spans="1:27" ht="38.25">
      <c r="A476" s="784"/>
      <c r="B476" s="785" t="s">
        <v>204</v>
      </c>
      <c r="C476" s="68" t="s">
        <v>693</v>
      </c>
      <c r="D476" s="251"/>
      <c r="E476" s="776" t="s">
        <v>385</v>
      </c>
      <c r="F476" s="249"/>
      <c r="G476" s="275" t="s">
        <v>579</v>
      </c>
      <c r="H476" s="276"/>
      <c r="J476" s="707" t="s">
        <v>373</v>
      </c>
      <c r="K476" s="276"/>
      <c r="M476" s="707" t="s">
        <v>638</v>
      </c>
      <c r="N476" s="8"/>
      <c r="O476" s="275" t="s">
        <v>378</v>
      </c>
      <c r="P476" s="275" t="s">
        <v>379</v>
      </c>
      <c r="Q476" s="142"/>
      <c r="S476"/>
      <c r="U476"/>
      <c r="V476"/>
      <c r="W476"/>
      <c r="X476"/>
      <c r="Y476"/>
      <c r="Z476"/>
      <c r="AA476"/>
    </row>
    <row r="477" spans="1:27" ht="15.75">
      <c r="A477" s="784"/>
      <c r="B477" s="785"/>
      <c r="C477" s="52"/>
      <c r="D477" s="251"/>
      <c r="E477" s="777"/>
      <c r="F477" s="249"/>
      <c r="G477" s="349"/>
      <c r="H477" s="290"/>
      <c r="I477" s="289" t="s">
        <v>374</v>
      </c>
      <c r="J477" s="289" t="s">
        <v>375</v>
      </c>
      <c r="K477" s="290"/>
      <c r="L477" s="289" t="s">
        <v>376</v>
      </c>
      <c r="M477" s="289" t="s">
        <v>377</v>
      </c>
      <c r="N477" s="8"/>
      <c r="O477" s="352"/>
      <c r="P477" s="352"/>
      <c r="Q477" s="142"/>
      <c r="S477"/>
      <c r="U477"/>
      <c r="V477"/>
      <c r="W477"/>
      <c r="X477"/>
      <c r="Y477"/>
      <c r="Z477"/>
      <c r="AA477"/>
    </row>
    <row r="478" spans="1:27" ht="15.75">
      <c r="A478" s="131"/>
      <c r="B478" s="108" t="s">
        <v>450</v>
      </c>
      <c r="C478" s="112">
        <v>0</v>
      </c>
      <c r="D478" s="390"/>
      <c r="E478" s="292"/>
      <c r="F478" s="249"/>
      <c r="G478" s="292"/>
      <c r="H478" s="290"/>
      <c r="I478" s="291"/>
      <c r="J478" s="266"/>
      <c r="K478" s="290"/>
      <c r="L478" s="291"/>
      <c r="M478" s="266"/>
      <c r="N478" s="8"/>
      <c r="O478" s="292"/>
      <c r="P478" s="293">
        <f aca="true" t="shared" si="29" ref="P478:P485">(G478+J478+M478)*C478</f>
        <v>0</v>
      </c>
      <c r="Q478" s="142"/>
      <c r="S478"/>
      <c r="U478"/>
      <c r="V478"/>
      <c r="W478"/>
      <c r="X478"/>
      <c r="Y478"/>
      <c r="Z478"/>
      <c r="AA478"/>
    </row>
    <row r="479" spans="1:27" ht="15.75">
      <c r="A479" s="131"/>
      <c r="B479" s="108" t="s">
        <v>451</v>
      </c>
      <c r="C479" s="112">
        <v>0.1</v>
      </c>
      <c r="D479" s="390"/>
      <c r="E479" s="292"/>
      <c r="F479" s="249"/>
      <c r="G479" s="292"/>
      <c r="H479" s="290"/>
      <c r="I479" s="291"/>
      <c r="J479" s="266"/>
      <c r="K479" s="290"/>
      <c r="L479" s="291"/>
      <c r="M479" s="266"/>
      <c r="N479" s="8"/>
      <c r="O479" s="292"/>
      <c r="P479" s="293">
        <f t="shared" si="29"/>
        <v>0</v>
      </c>
      <c r="Q479" s="142"/>
      <c r="S479"/>
      <c r="U479"/>
      <c r="V479"/>
      <c r="W479"/>
      <c r="X479"/>
      <c r="Y479"/>
      <c r="Z479"/>
      <c r="AA479"/>
    </row>
    <row r="480" spans="1:27" ht="15.75">
      <c r="A480" s="131"/>
      <c r="B480" s="51" t="s">
        <v>200</v>
      </c>
      <c r="C480" s="110">
        <v>0.2</v>
      </c>
      <c r="D480" s="390"/>
      <c r="E480" s="702"/>
      <c r="F480" s="249"/>
      <c r="G480" s="702"/>
      <c r="H480" s="290"/>
      <c r="I480" s="556"/>
      <c r="J480" s="266"/>
      <c r="K480" s="290"/>
      <c r="L480" s="556"/>
      <c r="M480" s="266"/>
      <c r="N480" s="8"/>
      <c r="O480" s="268">
        <f aca="true" t="shared" si="30" ref="O480:O485">(G480+I480+L480)*C480</f>
        <v>0</v>
      </c>
      <c r="P480" s="293">
        <f t="shared" si="29"/>
        <v>0</v>
      </c>
      <c r="Q480" s="142"/>
      <c r="S480"/>
      <c r="U480"/>
      <c r="V480"/>
      <c r="W480"/>
      <c r="X480"/>
      <c r="Y480"/>
      <c r="Z480"/>
      <c r="AA480"/>
    </row>
    <row r="481" spans="1:27" ht="15.75">
      <c r="A481" s="131"/>
      <c r="B481" s="51" t="s">
        <v>201</v>
      </c>
      <c r="C481" s="110">
        <v>0.5</v>
      </c>
      <c r="D481" s="390"/>
      <c r="E481" s="702"/>
      <c r="F481" s="249"/>
      <c r="G481" s="702"/>
      <c r="H481" s="290"/>
      <c r="I481" s="556"/>
      <c r="J481" s="266"/>
      <c r="K481" s="290"/>
      <c r="L481" s="556"/>
      <c r="M481" s="266"/>
      <c r="N481" s="8"/>
      <c r="O481" s="268">
        <f t="shared" si="30"/>
        <v>0</v>
      </c>
      <c r="P481" s="293">
        <f t="shared" si="29"/>
        <v>0</v>
      </c>
      <c r="Q481" s="142"/>
      <c r="S481"/>
      <c r="U481"/>
      <c r="V481"/>
      <c r="W481"/>
      <c r="X481"/>
      <c r="Y481"/>
      <c r="Z481"/>
      <c r="AA481"/>
    </row>
    <row r="482" spans="1:27" ht="15.75">
      <c r="A482" s="132"/>
      <c r="B482" s="108" t="s">
        <v>324</v>
      </c>
      <c r="C482" s="110">
        <v>1</v>
      </c>
      <c r="D482" s="391"/>
      <c r="E482" s="266"/>
      <c r="F482" s="249"/>
      <c r="G482" s="266"/>
      <c r="H482" s="294"/>
      <c r="I482" s="266"/>
      <c r="J482" s="266"/>
      <c r="K482" s="294"/>
      <c r="L482" s="266"/>
      <c r="M482" s="266"/>
      <c r="N482" s="8"/>
      <c r="O482" s="268">
        <f t="shared" si="30"/>
        <v>0</v>
      </c>
      <c r="P482" s="293">
        <f t="shared" si="29"/>
        <v>0</v>
      </c>
      <c r="Q482" s="142"/>
      <c r="S482"/>
      <c r="U482"/>
      <c r="V482"/>
      <c r="W482"/>
      <c r="X482"/>
      <c r="Y482"/>
      <c r="Z482"/>
      <c r="AA482"/>
    </row>
    <row r="483" spans="1:27" ht="15.75">
      <c r="A483" s="132"/>
      <c r="B483" s="107" t="s">
        <v>195</v>
      </c>
      <c r="C483" s="110">
        <v>0.75</v>
      </c>
      <c r="D483" s="391"/>
      <c r="E483" s="266"/>
      <c r="F483" s="249"/>
      <c r="G483" s="266"/>
      <c r="H483" s="294"/>
      <c r="I483" s="266"/>
      <c r="J483" s="266"/>
      <c r="K483" s="294"/>
      <c r="L483" s="266"/>
      <c r="M483" s="266"/>
      <c r="N483" s="8"/>
      <c r="O483" s="268">
        <f t="shared" si="30"/>
        <v>0</v>
      </c>
      <c r="P483" s="293">
        <f t="shared" si="29"/>
        <v>0</v>
      </c>
      <c r="Q483" s="142"/>
      <c r="S483"/>
      <c r="U483"/>
      <c r="V483"/>
      <c r="W483"/>
      <c r="X483"/>
      <c r="Y483"/>
      <c r="Z483"/>
      <c r="AA483"/>
    </row>
    <row r="484" spans="1:27" ht="15.75">
      <c r="A484" s="131"/>
      <c r="B484" s="107" t="s">
        <v>194</v>
      </c>
      <c r="C484" s="110">
        <v>1.5</v>
      </c>
      <c r="D484" s="391"/>
      <c r="E484" s="266"/>
      <c r="F484" s="249"/>
      <c r="G484" s="266"/>
      <c r="H484" s="296"/>
      <c r="I484" s="266"/>
      <c r="J484" s="266"/>
      <c r="K484" s="296"/>
      <c r="L484" s="266"/>
      <c r="M484" s="266"/>
      <c r="N484" s="8"/>
      <c r="O484" s="268">
        <f t="shared" si="30"/>
        <v>0</v>
      </c>
      <c r="P484" s="293">
        <f t="shared" si="29"/>
        <v>0</v>
      </c>
      <c r="Q484" s="142"/>
      <c r="S484"/>
      <c r="U484"/>
      <c r="V484"/>
      <c r="W484"/>
      <c r="X484"/>
      <c r="Y484"/>
      <c r="Z484"/>
      <c r="AA484"/>
    </row>
    <row r="485" spans="1:27" ht="15.75">
      <c r="A485" s="53"/>
      <c r="B485" s="258"/>
      <c r="C485" s="256"/>
      <c r="D485" s="60"/>
      <c r="E485" s="266"/>
      <c r="F485" s="249"/>
      <c r="G485" s="266"/>
      <c r="H485" s="273"/>
      <c r="I485" s="266"/>
      <c r="J485" s="266"/>
      <c r="K485" s="273"/>
      <c r="L485" s="266"/>
      <c r="M485" s="266"/>
      <c r="N485" s="8"/>
      <c r="O485" s="268">
        <f t="shared" si="30"/>
        <v>0</v>
      </c>
      <c r="P485" s="293">
        <f t="shared" si="29"/>
        <v>0</v>
      </c>
      <c r="Q485" s="142"/>
      <c r="S485"/>
      <c r="U485"/>
      <c r="V485"/>
      <c r="W485"/>
      <c r="X485"/>
      <c r="Y485"/>
      <c r="Z485"/>
      <c r="AA485"/>
    </row>
    <row r="486" spans="1:27" ht="15.75">
      <c r="A486" s="55"/>
      <c r="B486" s="43"/>
      <c r="C486" s="225"/>
      <c r="D486" s="43"/>
      <c r="E486" s="298"/>
      <c r="F486" s="249"/>
      <c r="G486" s="298"/>
      <c r="H486" s="43"/>
      <c r="I486" s="298"/>
      <c r="J486" s="298"/>
      <c r="K486" s="298"/>
      <c r="L486" s="298"/>
      <c r="M486" s="298"/>
      <c r="N486" s="298"/>
      <c r="O486" s="298"/>
      <c r="P486" s="298"/>
      <c r="Q486" s="145"/>
      <c r="S486"/>
      <c r="U486"/>
      <c r="V486"/>
      <c r="W486"/>
      <c r="X486"/>
      <c r="Y486"/>
      <c r="Z486"/>
      <c r="AA486"/>
    </row>
    <row r="487" spans="1:27" ht="15" hidden="1">
      <c r="A487" s="63"/>
      <c r="B487" s="44" t="s">
        <v>697</v>
      </c>
      <c r="C487" s="45"/>
      <c r="D487" s="45"/>
      <c r="E487" s="269">
        <f>SUM(E482:E485)</f>
        <v>0</v>
      </c>
      <c r="F487" s="249"/>
      <c r="G487" s="269">
        <f>SUM(G482:G485,I482:I485,L482:L485)</f>
        <v>0</v>
      </c>
      <c r="H487" s="6"/>
      <c r="I487" s="278"/>
      <c r="J487" s="273"/>
      <c r="K487" s="273"/>
      <c r="L487" s="278"/>
      <c r="M487" s="278"/>
      <c r="N487" s="273"/>
      <c r="O487" s="273"/>
      <c r="P487" s="273"/>
      <c r="Q487" s="142"/>
      <c r="S487"/>
      <c r="U487"/>
      <c r="V487"/>
      <c r="W487"/>
      <c r="X487"/>
      <c r="Y487"/>
      <c r="Z487"/>
      <c r="AA487"/>
    </row>
    <row r="488" spans="1:27" ht="15" hidden="1">
      <c r="A488" s="63"/>
      <c r="B488" s="44" t="s">
        <v>371</v>
      </c>
      <c r="C488" s="45"/>
      <c r="D488" s="45"/>
      <c r="E488" s="353" t="str">
        <f>IF(E487&gt;C474*1.025,"No",IF(E487&lt;C474*0.975,"No","Yes"))</f>
        <v>Yes</v>
      </c>
      <c r="F488" s="249"/>
      <c r="G488" s="353" t="str">
        <f>IF(G487&gt;C474*1.025,"No",IF(G487&lt;C474*0.975,"No","Yes"))</f>
        <v>Yes</v>
      </c>
      <c r="H488" s="6"/>
      <c r="I488" s="358"/>
      <c r="J488" s="273"/>
      <c r="K488" s="273"/>
      <c r="L488" s="358"/>
      <c r="M488" s="358"/>
      <c r="N488" s="273"/>
      <c r="O488" s="273"/>
      <c r="P488" s="273"/>
      <c r="Q488" s="142"/>
      <c r="S488"/>
      <c r="U488"/>
      <c r="V488"/>
      <c r="W488"/>
      <c r="X488"/>
      <c r="Y488"/>
      <c r="Z488"/>
      <c r="AA488"/>
    </row>
    <row r="489" spans="1:27" ht="15" hidden="1">
      <c r="A489" s="63"/>
      <c r="B489" s="125"/>
      <c r="C489" s="45"/>
      <c r="D489" s="45"/>
      <c r="E489" s="278"/>
      <c r="F489" s="249"/>
      <c r="G489" s="45"/>
      <c r="H489" s="6"/>
      <c r="I489" s="273"/>
      <c r="J489" s="273"/>
      <c r="K489" s="273"/>
      <c r="L489" s="273"/>
      <c r="M489" s="273"/>
      <c r="N489" s="273"/>
      <c r="O489" s="273"/>
      <c r="P489" s="273"/>
      <c r="Q489" s="142"/>
      <c r="S489"/>
      <c r="U489"/>
      <c r="V489"/>
      <c r="W489"/>
      <c r="X489"/>
      <c r="Y489"/>
      <c r="Z489"/>
      <c r="AA489"/>
    </row>
    <row r="490" spans="1:27" ht="15.75">
      <c r="A490" s="61"/>
      <c r="B490" s="46" t="s">
        <v>471</v>
      </c>
      <c r="C490" s="270">
        <f>SUM(O482:O485)</f>
        <v>0</v>
      </c>
      <c r="D490" s="279"/>
      <c r="E490" s="279"/>
      <c r="F490" s="249"/>
      <c r="G490" s="48"/>
      <c r="H490" s="43"/>
      <c r="I490" s="273"/>
      <c r="J490" s="273"/>
      <c r="K490" s="273"/>
      <c r="L490" s="273"/>
      <c r="M490" s="273"/>
      <c r="N490" s="273"/>
      <c r="O490" s="298"/>
      <c r="P490" s="273"/>
      <c r="Q490" s="142"/>
      <c r="S490"/>
      <c r="U490"/>
      <c r="V490"/>
      <c r="W490"/>
      <c r="X490"/>
      <c r="Y490"/>
      <c r="Z490"/>
      <c r="AA490"/>
    </row>
    <row r="491" spans="1:27" ht="15.75">
      <c r="A491" s="61"/>
      <c r="B491" s="46" t="s">
        <v>472</v>
      </c>
      <c r="C491" s="270">
        <f>SUM(P478:P485)</f>
        <v>0</v>
      </c>
      <c r="D491" s="279"/>
      <c r="E491" s="279"/>
      <c r="F491" s="249"/>
      <c r="G491" s="48"/>
      <c r="H491" s="47"/>
      <c r="I491" s="273"/>
      <c r="J491" s="273"/>
      <c r="K491" s="273"/>
      <c r="L491" s="273"/>
      <c r="M491" s="273"/>
      <c r="N491" s="273"/>
      <c r="O491" s="279"/>
      <c r="P491" s="279"/>
      <c r="Q491" s="142"/>
      <c r="S491"/>
      <c r="U491"/>
      <c r="V491"/>
      <c r="W491"/>
      <c r="X491"/>
      <c r="Y491"/>
      <c r="Z491"/>
      <c r="AA491"/>
    </row>
    <row r="492" spans="1:27" ht="15.75">
      <c r="A492" s="57"/>
      <c r="B492" s="128"/>
      <c r="C492" s="299"/>
      <c r="D492" s="299"/>
      <c r="E492" s="299"/>
      <c r="F492" s="299"/>
      <c r="G492" s="9"/>
      <c r="H492" s="9"/>
      <c r="I492" s="299"/>
      <c r="J492" s="299"/>
      <c r="K492" s="299"/>
      <c r="L492" s="299"/>
      <c r="M492" s="299"/>
      <c r="N492" s="299"/>
      <c r="O492" s="299"/>
      <c r="P492" s="299"/>
      <c r="Q492" s="147"/>
      <c r="S492"/>
      <c r="U492"/>
      <c r="V492"/>
      <c r="W492"/>
      <c r="X492"/>
      <c r="Y492"/>
      <c r="Z492"/>
      <c r="AA492"/>
    </row>
    <row r="493" spans="1:27" ht="15.75">
      <c r="A493" s="134" t="s">
        <v>70</v>
      </c>
      <c r="B493" s="135"/>
      <c r="C493" s="284"/>
      <c r="D493" s="273"/>
      <c r="E493" s="284"/>
      <c r="F493" s="284"/>
      <c r="G493" s="4"/>
      <c r="H493" s="4"/>
      <c r="I493" s="284"/>
      <c r="J493" s="284"/>
      <c r="K493" s="284"/>
      <c r="L493" s="284"/>
      <c r="M493" s="284"/>
      <c r="N493" s="284"/>
      <c r="O493" s="284"/>
      <c r="P493" s="284"/>
      <c r="Q493" s="149"/>
      <c r="S493"/>
      <c r="U493"/>
      <c r="V493"/>
      <c r="W493"/>
      <c r="X493"/>
      <c r="Y493"/>
      <c r="Z493"/>
      <c r="AA493"/>
    </row>
    <row r="494" spans="1:27" ht="15.75">
      <c r="A494" s="62"/>
      <c r="B494" s="126"/>
      <c r="C494" s="273"/>
      <c r="D494" s="273"/>
      <c r="E494" s="273"/>
      <c r="F494" s="273"/>
      <c r="G494" s="6"/>
      <c r="H494" s="6"/>
      <c r="I494" s="273"/>
      <c r="J494" s="273"/>
      <c r="K494" s="273"/>
      <c r="L494" s="273"/>
      <c r="M494" s="273"/>
      <c r="N494" s="273"/>
      <c r="O494" s="273"/>
      <c r="P494" s="273"/>
      <c r="Q494" s="142"/>
      <c r="S494"/>
      <c r="U494"/>
      <c r="V494"/>
      <c r="W494"/>
      <c r="X494"/>
      <c r="Y494"/>
      <c r="Z494"/>
      <c r="AA494"/>
    </row>
    <row r="495" spans="1:27" ht="15" hidden="1">
      <c r="A495" s="53"/>
      <c r="B495" s="26" t="s">
        <v>506</v>
      </c>
      <c r="C495" s="119">
        <f>Data!F122</f>
        <v>0</v>
      </c>
      <c r="D495" s="249"/>
      <c r="E495" s="249"/>
      <c r="F495" s="249"/>
      <c r="G495" s="19"/>
      <c r="H495" s="19"/>
      <c r="I495" s="273"/>
      <c r="J495" s="273"/>
      <c r="K495" s="273"/>
      <c r="L495" s="273"/>
      <c r="M495" s="273"/>
      <c r="N495" s="273"/>
      <c r="O495" s="249"/>
      <c r="P495" s="273"/>
      <c r="Q495" s="142"/>
      <c r="S495"/>
      <c r="U495"/>
      <c r="V495"/>
      <c r="W495"/>
      <c r="X495"/>
      <c r="Y495"/>
      <c r="Z495"/>
      <c r="AA495"/>
    </row>
    <row r="496" spans="1:27" ht="15" hidden="1">
      <c r="A496" s="53"/>
      <c r="B496" s="26" t="s">
        <v>507</v>
      </c>
      <c r="C496" s="118"/>
      <c r="D496" s="249"/>
      <c r="E496" s="249"/>
      <c r="F496" s="249"/>
      <c r="G496" s="19"/>
      <c r="H496" s="19"/>
      <c r="I496" s="273"/>
      <c r="J496" s="273"/>
      <c r="K496" s="273"/>
      <c r="L496" s="273"/>
      <c r="M496" s="273"/>
      <c r="N496" s="273"/>
      <c r="O496" s="249"/>
      <c r="P496" s="273"/>
      <c r="Q496" s="142"/>
      <c r="S496"/>
      <c r="U496"/>
      <c r="V496"/>
      <c r="W496"/>
      <c r="X496"/>
      <c r="Y496"/>
      <c r="Z496"/>
      <c r="AA496"/>
    </row>
    <row r="497" spans="1:27" ht="15" hidden="1">
      <c r="A497" s="53"/>
      <c r="B497" s="33"/>
      <c r="C497" s="249"/>
      <c r="D497" s="249"/>
      <c r="E497" s="249"/>
      <c r="F497" s="249"/>
      <c r="G497" s="19"/>
      <c r="H497" s="6"/>
      <c r="I497" s="788"/>
      <c r="J497" s="788"/>
      <c r="K497" s="273"/>
      <c r="L497" s="288"/>
      <c r="M497" s="273"/>
      <c r="N497" s="273"/>
      <c r="O497" s="273"/>
      <c r="P497" s="273"/>
      <c r="Q497" s="142"/>
      <c r="S497"/>
      <c r="U497"/>
      <c r="V497"/>
      <c r="W497"/>
      <c r="X497"/>
      <c r="Y497"/>
      <c r="Z497"/>
      <c r="AA497"/>
    </row>
    <row r="498" spans="1:27" ht="38.25">
      <c r="A498" s="784"/>
      <c r="B498" s="785" t="s">
        <v>204</v>
      </c>
      <c r="C498" s="68" t="s">
        <v>693</v>
      </c>
      <c r="D498" s="251"/>
      <c r="E498" s="776" t="s">
        <v>385</v>
      </c>
      <c r="F498" s="249"/>
      <c r="G498" s="275" t="s">
        <v>579</v>
      </c>
      <c r="H498" s="276"/>
      <c r="J498" s="707" t="s">
        <v>373</v>
      </c>
      <c r="K498" s="276"/>
      <c r="M498" s="707" t="s">
        <v>638</v>
      </c>
      <c r="N498" s="8"/>
      <c r="O498" s="275" t="s">
        <v>378</v>
      </c>
      <c r="P498" s="275" t="s">
        <v>379</v>
      </c>
      <c r="Q498" s="142"/>
      <c r="S498"/>
      <c r="U498"/>
      <c r="V498"/>
      <c r="W498"/>
      <c r="X498"/>
      <c r="Y498"/>
      <c r="Z498"/>
      <c r="AA498"/>
    </row>
    <row r="499" spans="1:27" ht="15.75">
      <c r="A499" s="784"/>
      <c r="B499" s="785"/>
      <c r="C499" s="52"/>
      <c r="D499" s="251"/>
      <c r="E499" s="777"/>
      <c r="F499" s="249"/>
      <c r="G499" s="349"/>
      <c r="H499" s="290"/>
      <c r="I499" s="289" t="s">
        <v>374</v>
      </c>
      <c r="J499" s="289" t="s">
        <v>375</v>
      </c>
      <c r="K499" s="290"/>
      <c r="L499" s="289" t="s">
        <v>376</v>
      </c>
      <c r="M499" s="289" t="s">
        <v>377</v>
      </c>
      <c r="N499" s="8"/>
      <c r="O499" s="352"/>
      <c r="P499" s="352"/>
      <c r="Q499" s="142"/>
      <c r="S499"/>
      <c r="U499"/>
      <c r="V499"/>
      <c r="W499"/>
      <c r="X499"/>
      <c r="Y499"/>
      <c r="Z499"/>
      <c r="AA499"/>
    </row>
    <row r="500" spans="1:27" ht="15.75">
      <c r="A500" s="131"/>
      <c r="B500" s="108" t="s">
        <v>450</v>
      </c>
      <c r="C500" s="112">
        <v>0</v>
      </c>
      <c r="D500" s="390"/>
      <c r="E500" s="292"/>
      <c r="F500" s="249"/>
      <c r="G500" s="292"/>
      <c r="H500" s="290"/>
      <c r="I500" s="291"/>
      <c r="J500" s="266"/>
      <c r="K500" s="290"/>
      <c r="L500" s="291"/>
      <c r="M500" s="266"/>
      <c r="N500" s="8"/>
      <c r="O500" s="292"/>
      <c r="P500" s="293">
        <f aca="true" t="shared" si="31" ref="P500:P507">(G500+J500+M500)*C500</f>
        <v>0</v>
      </c>
      <c r="Q500" s="142"/>
      <c r="S500"/>
      <c r="U500"/>
      <c r="V500"/>
      <c r="W500"/>
      <c r="X500"/>
      <c r="Y500"/>
      <c r="Z500"/>
      <c r="AA500"/>
    </row>
    <row r="501" spans="1:27" ht="15.75">
      <c r="A501" s="131"/>
      <c r="B501" s="108" t="s">
        <v>451</v>
      </c>
      <c r="C501" s="112">
        <v>0.1</v>
      </c>
      <c r="D501" s="390"/>
      <c r="E501" s="292"/>
      <c r="F501" s="249"/>
      <c r="G501" s="292"/>
      <c r="H501" s="290"/>
      <c r="I501" s="291"/>
      <c r="J501" s="266"/>
      <c r="K501" s="290"/>
      <c r="L501" s="291"/>
      <c r="M501" s="266"/>
      <c r="N501" s="8"/>
      <c r="O501" s="292"/>
      <c r="P501" s="293">
        <f t="shared" si="31"/>
        <v>0</v>
      </c>
      <c r="Q501" s="142"/>
      <c r="S501"/>
      <c r="U501"/>
      <c r="V501"/>
      <c r="W501"/>
      <c r="X501"/>
      <c r="Y501"/>
      <c r="Z501"/>
      <c r="AA501"/>
    </row>
    <row r="502" spans="1:27" ht="15.75">
      <c r="A502" s="131"/>
      <c r="B502" s="51" t="s">
        <v>200</v>
      </c>
      <c r="C502" s="110">
        <v>0.2</v>
      </c>
      <c r="D502" s="390"/>
      <c r="E502" s="702"/>
      <c r="F502" s="249"/>
      <c r="G502" s="702"/>
      <c r="H502" s="290"/>
      <c r="I502" s="556"/>
      <c r="J502" s="266"/>
      <c r="K502" s="290"/>
      <c r="L502" s="556"/>
      <c r="M502" s="266"/>
      <c r="N502" s="8"/>
      <c r="O502" s="268">
        <f aca="true" t="shared" si="32" ref="O502:O507">(G502+I502+L502)*C502</f>
        <v>0</v>
      </c>
      <c r="P502" s="293">
        <f t="shared" si="31"/>
        <v>0</v>
      </c>
      <c r="Q502" s="142"/>
      <c r="S502"/>
      <c r="U502"/>
      <c r="V502"/>
      <c r="W502"/>
      <c r="X502"/>
      <c r="Y502"/>
      <c r="Z502"/>
      <c r="AA502"/>
    </row>
    <row r="503" spans="1:27" ht="15.75">
      <c r="A503" s="131"/>
      <c r="B503" s="51" t="s">
        <v>201</v>
      </c>
      <c r="C503" s="110">
        <v>0.5</v>
      </c>
      <c r="D503" s="390"/>
      <c r="E503" s="702"/>
      <c r="F503" s="249"/>
      <c r="G503" s="702"/>
      <c r="H503" s="290"/>
      <c r="I503" s="556"/>
      <c r="J503" s="266"/>
      <c r="K503" s="290"/>
      <c r="L503" s="556"/>
      <c r="M503" s="266"/>
      <c r="N503" s="8"/>
      <c r="O503" s="268">
        <f t="shared" si="32"/>
        <v>0</v>
      </c>
      <c r="P503" s="293">
        <f t="shared" si="31"/>
        <v>0</v>
      </c>
      <c r="Q503" s="142"/>
      <c r="S503"/>
      <c r="U503"/>
      <c r="V503"/>
      <c r="W503"/>
      <c r="X503"/>
      <c r="Y503"/>
      <c r="Z503"/>
      <c r="AA503"/>
    </row>
    <row r="504" spans="1:27" ht="15.75">
      <c r="A504" s="132"/>
      <c r="B504" s="108" t="s">
        <v>324</v>
      </c>
      <c r="C504" s="110">
        <v>1</v>
      </c>
      <c r="D504" s="391"/>
      <c r="E504" s="266"/>
      <c r="F504" s="249"/>
      <c r="G504" s="266"/>
      <c r="H504" s="294"/>
      <c r="I504" s="266"/>
      <c r="J504" s="266"/>
      <c r="K504" s="294"/>
      <c r="L504" s="266"/>
      <c r="M504" s="266"/>
      <c r="N504" s="8"/>
      <c r="O504" s="268">
        <f t="shared" si="32"/>
        <v>0</v>
      </c>
      <c r="P504" s="293">
        <f t="shared" si="31"/>
        <v>0</v>
      </c>
      <c r="Q504" s="142"/>
      <c r="S504"/>
      <c r="U504"/>
      <c r="V504"/>
      <c r="W504"/>
      <c r="X504"/>
      <c r="Y504"/>
      <c r="Z504"/>
      <c r="AA504"/>
    </row>
    <row r="505" spans="1:27" ht="15.75">
      <c r="A505" s="132"/>
      <c r="B505" s="107" t="s">
        <v>195</v>
      </c>
      <c r="C505" s="110">
        <v>0.75</v>
      </c>
      <c r="D505" s="391"/>
      <c r="E505" s="266"/>
      <c r="F505" s="249"/>
      <c r="G505" s="266"/>
      <c r="H505" s="294"/>
      <c r="I505" s="266"/>
      <c r="J505" s="266"/>
      <c r="K505" s="294"/>
      <c r="L505" s="266"/>
      <c r="M505" s="266"/>
      <c r="N505" s="8"/>
      <c r="O505" s="268">
        <f t="shared" si="32"/>
        <v>0</v>
      </c>
      <c r="P505" s="293">
        <f t="shared" si="31"/>
        <v>0</v>
      </c>
      <c r="Q505" s="142"/>
      <c r="S505"/>
      <c r="U505"/>
      <c r="V505"/>
      <c r="W505"/>
      <c r="X505"/>
      <c r="Y505"/>
      <c r="Z505"/>
      <c r="AA505"/>
    </row>
    <row r="506" spans="1:27" ht="15.75">
      <c r="A506" s="131"/>
      <c r="B506" s="107" t="s">
        <v>194</v>
      </c>
      <c r="C506" s="110">
        <v>1.5</v>
      </c>
      <c r="D506" s="391"/>
      <c r="E506" s="266"/>
      <c r="F506" s="249"/>
      <c r="G506" s="266"/>
      <c r="H506" s="296"/>
      <c r="I506" s="266"/>
      <c r="J506" s="266"/>
      <c r="K506" s="296"/>
      <c r="L506" s="266"/>
      <c r="M506" s="266"/>
      <c r="N506" s="8"/>
      <c r="O506" s="268">
        <f t="shared" si="32"/>
        <v>0</v>
      </c>
      <c r="P506" s="293">
        <f t="shared" si="31"/>
        <v>0</v>
      </c>
      <c r="Q506" s="142"/>
      <c r="S506"/>
      <c r="U506"/>
      <c r="V506"/>
      <c r="W506"/>
      <c r="X506"/>
      <c r="Y506"/>
      <c r="Z506"/>
      <c r="AA506"/>
    </row>
    <row r="507" spans="1:27" ht="15.75">
      <c r="A507" s="53"/>
      <c r="B507" s="258"/>
      <c r="C507" s="256"/>
      <c r="D507" s="60"/>
      <c r="E507" s="266"/>
      <c r="F507" s="249"/>
      <c r="G507" s="266"/>
      <c r="H507" s="273"/>
      <c r="I507" s="266"/>
      <c r="J507" s="266"/>
      <c r="K507" s="273"/>
      <c r="L507" s="266"/>
      <c r="M507" s="266"/>
      <c r="N507" s="8"/>
      <c r="O507" s="268">
        <f t="shared" si="32"/>
        <v>0</v>
      </c>
      <c r="P507" s="293">
        <f t="shared" si="31"/>
        <v>0</v>
      </c>
      <c r="Q507" s="142"/>
      <c r="S507"/>
      <c r="U507"/>
      <c r="V507"/>
      <c r="W507"/>
      <c r="X507"/>
      <c r="Y507"/>
      <c r="Z507"/>
      <c r="AA507"/>
    </row>
    <row r="508" spans="1:27" ht="15.75">
      <c r="A508" s="55"/>
      <c r="B508" s="43"/>
      <c r="C508" s="298"/>
      <c r="D508" s="298"/>
      <c r="E508" s="298"/>
      <c r="F508" s="249"/>
      <c r="G508" s="43"/>
      <c r="H508" s="43"/>
      <c r="I508" s="298"/>
      <c r="J508" s="298"/>
      <c r="K508" s="298"/>
      <c r="L508" s="298"/>
      <c r="M508" s="273"/>
      <c r="N508" s="273"/>
      <c r="O508" s="298"/>
      <c r="P508" s="298"/>
      <c r="Q508" s="142"/>
      <c r="S508"/>
      <c r="U508"/>
      <c r="V508"/>
      <c r="W508"/>
      <c r="X508"/>
      <c r="Y508"/>
      <c r="Z508"/>
      <c r="AA508"/>
    </row>
    <row r="509" spans="1:27" ht="15" hidden="1">
      <c r="A509" s="63"/>
      <c r="B509" s="44" t="s">
        <v>697</v>
      </c>
      <c r="C509" s="45"/>
      <c r="D509" s="45"/>
      <c r="E509" s="269">
        <f>SUM(E504:E507)</f>
        <v>0</v>
      </c>
      <c r="F509" s="249"/>
      <c r="G509" s="269">
        <f>SUM(G504:G507,I504:I507,L504:L507)</f>
        <v>0</v>
      </c>
      <c r="H509" s="6"/>
      <c r="I509" s="273"/>
      <c r="J509" s="273"/>
      <c r="K509" s="273"/>
      <c r="L509" s="273"/>
      <c r="M509" s="273"/>
      <c r="N509" s="273"/>
      <c r="O509" s="273"/>
      <c r="P509" s="273"/>
      <c r="Q509" s="142"/>
      <c r="S509"/>
      <c r="U509"/>
      <c r="V509"/>
      <c r="W509"/>
      <c r="X509"/>
      <c r="Y509"/>
      <c r="Z509"/>
      <c r="AA509"/>
    </row>
    <row r="510" spans="1:27" ht="15" hidden="1">
      <c r="A510" s="63"/>
      <c r="B510" s="44" t="s">
        <v>371</v>
      </c>
      <c r="C510" s="45"/>
      <c r="D510" s="45"/>
      <c r="E510" s="353" t="str">
        <f>IF(E509&gt;C496*1.025,"No",IF(E509&lt;C496*0.975,"No","Yes"))</f>
        <v>Yes</v>
      </c>
      <c r="F510" s="249"/>
      <c r="G510" s="353" t="str">
        <f>IF(G509&gt;C496*1.025,"No",IF(G509&lt;C496*0.975,"No","Yes"))</f>
        <v>Yes</v>
      </c>
      <c r="H510" s="6"/>
      <c r="I510" s="273"/>
      <c r="J510" s="273"/>
      <c r="K510" s="273"/>
      <c r="L510" s="273"/>
      <c r="M510" s="273"/>
      <c r="N510" s="273"/>
      <c r="O510" s="273"/>
      <c r="P510" s="273"/>
      <c r="Q510" s="142"/>
      <c r="S510"/>
      <c r="U510"/>
      <c r="V510"/>
      <c r="W510"/>
      <c r="X510"/>
      <c r="Y510"/>
      <c r="Z510"/>
      <c r="AA510"/>
    </row>
    <row r="511" spans="1:27" ht="15" hidden="1">
      <c r="A511" s="63"/>
      <c r="B511" s="125"/>
      <c r="C511" s="45"/>
      <c r="D511" s="45"/>
      <c r="E511" s="278"/>
      <c r="F511" s="249"/>
      <c r="G511" s="45"/>
      <c r="H511" s="6"/>
      <c r="I511" s="273"/>
      <c r="J511" s="273"/>
      <c r="K511" s="273"/>
      <c r="L511" s="273"/>
      <c r="M511" s="273"/>
      <c r="N511" s="273"/>
      <c r="O511" s="273"/>
      <c r="P511" s="273"/>
      <c r="Q511" s="142"/>
      <c r="S511"/>
      <c r="U511"/>
      <c r="V511"/>
      <c r="W511"/>
      <c r="X511"/>
      <c r="Y511"/>
      <c r="Z511"/>
      <c r="AA511"/>
    </row>
    <row r="512" spans="1:27" ht="15.75">
      <c r="A512" s="61"/>
      <c r="B512" s="46" t="s">
        <v>469</v>
      </c>
      <c r="C512" s="270">
        <f>SUM(O504:O507)</f>
        <v>0</v>
      </c>
      <c r="D512" s="279"/>
      <c r="E512" s="279"/>
      <c r="F512" s="279"/>
      <c r="G512" s="48"/>
      <c r="H512" s="43"/>
      <c r="I512" s="273"/>
      <c r="J512" s="273"/>
      <c r="K512" s="273"/>
      <c r="L512" s="273"/>
      <c r="M512" s="273"/>
      <c r="N512" s="273"/>
      <c r="O512" s="298"/>
      <c r="P512" s="273"/>
      <c r="Q512" s="142"/>
      <c r="S512"/>
      <c r="U512"/>
      <c r="V512"/>
      <c r="W512"/>
      <c r="X512"/>
      <c r="Y512"/>
      <c r="Z512"/>
      <c r="AA512"/>
    </row>
    <row r="513" spans="1:27" ht="15.75">
      <c r="A513" s="61"/>
      <c r="B513" s="46" t="s">
        <v>470</v>
      </c>
      <c r="C513" s="270">
        <f>SUM(P500:P507)</f>
        <v>0</v>
      </c>
      <c r="D513" s="279"/>
      <c r="E513" s="279"/>
      <c r="F513" s="279"/>
      <c r="G513" s="48"/>
      <c r="H513" s="47"/>
      <c r="I513" s="273"/>
      <c r="J513" s="273"/>
      <c r="K513" s="273"/>
      <c r="L513" s="273"/>
      <c r="M513" s="273"/>
      <c r="N513" s="273"/>
      <c r="O513" s="279"/>
      <c r="P513" s="279"/>
      <c r="Q513" s="142"/>
      <c r="S513"/>
      <c r="U513"/>
      <c r="V513"/>
      <c r="W513"/>
      <c r="X513"/>
      <c r="Y513"/>
      <c r="Z513"/>
      <c r="AA513"/>
    </row>
    <row r="514" spans="1:27" ht="15.75">
      <c r="A514" s="57"/>
      <c r="B514" s="128"/>
      <c r="C514" s="299"/>
      <c r="D514" s="299"/>
      <c r="E514" s="299"/>
      <c r="F514" s="299"/>
      <c r="G514" s="9"/>
      <c r="H514" s="9"/>
      <c r="I514" s="299"/>
      <c r="J514" s="299"/>
      <c r="K514" s="299"/>
      <c r="L514" s="299"/>
      <c r="M514" s="299"/>
      <c r="N514" s="299"/>
      <c r="O514" s="299"/>
      <c r="P514" s="299"/>
      <c r="Q514" s="147"/>
      <c r="S514"/>
      <c r="U514"/>
      <c r="V514"/>
      <c r="W514"/>
      <c r="X514"/>
      <c r="Y514"/>
      <c r="Z514"/>
      <c r="AA514"/>
    </row>
    <row r="515" spans="1:27" ht="15.75">
      <c r="A515" s="134" t="s">
        <v>509</v>
      </c>
      <c r="B515" s="135"/>
      <c r="C515" s="4"/>
      <c r="D515" s="6"/>
      <c r="E515" s="4"/>
      <c r="F515" s="4"/>
      <c r="G515" s="4"/>
      <c r="H515" s="4"/>
      <c r="I515" s="389"/>
      <c r="J515" s="374"/>
      <c r="K515" s="374"/>
      <c r="L515" s="374"/>
      <c r="M515" s="374"/>
      <c r="N515" s="374"/>
      <c r="O515" s="374"/>
      <c r="P515" s="374"/>
      <c r="Q515" s="149"/>
      <c r="S515"/>
      <c r="U515"/>
      <c r="V515"/>
      <c r="W515"/>
      <c r="X515"/>
      <c r="Y515"/>
      <c r="Z515"/>
      <c r="AA515"/>
    </row>
    <row r="516" spans="1:27" ht="15.75">
      <c r="A516" s="53"/>
      <c r="B516" s="126"/>
      <c r="C516" s="6"/>
      <c r="D516" s="6"/>
      <c r="E516" s="6"/>
      <c r="F516" s="6"/>
      <c r="G516" s="6"/>
      <c r="H516" s="6"/>
      <c r="I516" s="359"/>
      <c r="J516" s="141"/>
      <c r="K516" s="141"/>
      <c r="L516" s="141"/>
      <c r="M516" s="141"/>
      <c r="N516" s="141"/>
      <c r="O516" s="141"/>
      <c r="P516" s="141"/>
      <c r="Q516" s="142"/>
      <c r="S516"/>
      <c r="U516"/>
      <c r="V516"/>
      <c r="W516"/>
      <c r="X516"/>
      <c r="Y516"/>
      <c r="Z516"/>
      <c r="AA516"/>
    </row>
    <row r="517" spans="1:27" ht="15" hidden="1">
      <c r="A517" s="53"/>
      <c r="B517" s="188" t="s">
        <v>786</v>
      </c>
      <c r="C517" s="20">
        <f>Data!F180</f>
        <v>0</v>
      </c>
      <c r="D517" s="19"/>
      <c r="E517" s="19"/>
      <c r="F517" s="19"/>
      <c r="G517" s="29"/>
      <c r="H517" s="6"/>
      <c r="I517" s="273"/>
      <c r="J517" s="273"/>
      <c r="K517" s="273"/>
      <c r="L517" s="273"/>
      <c r="M517" s="141"/>
      <c r="N517" s="141"/>
      <c r="O517" s="141"/>
      <c r="P517" s="141"/>
      <c r="Q517" s="142"/>
      <c r="S517"/>
      <c r="U517"/>
      <c r="V517"/>
      <c r="W517"/>
      <c r="X517"/>
      <c r="Y517"/>
      <c r="Z517"/>
      <c r="AA517"/>
    </row>
    <row r="518" spans="1:27" ht="15" hidden="1">
      <c r="A518" s="53"/>
      <c r="B518" s="227" t="s">
        <v>380</v>
      </c>
      <c r="C518" s="20">
        <f>Data!F188</f>
        <v>0</v>
      </c>
      <c r="D518" s="19"/>
      <c r="E518" s="19"/>
      <c r="F518" s="19"/>
      <c r="G518" s="8"/>
      <c r="H518" s="8"/>
      <c r="I518" s="8"/>
      <c r="J518" s="141"/>
      <c r="K518" s="141"/>
      <c r="L518" s="141"/>
      <c r="M518" s="141"/>
      <c r="N518" s="141"/>
      <c r="O518" s="141"/>
      <c r="P518" s="141"/>
      <c r="Q518" s="142"/>
      <c r="S518"/>
      <c r="U518"/>
      <c r="V518"/>
      <c r="W518"/>
      <c r="X518"/>
      <c r="Y518"/>
      <c r="Z518"/>
      <c r="AA518"/>
    </row>
    <row r="519" spans="1:27" ht="15" hidden="1">
      <c r="A519" s="784"/>
      <c r="B519" s="33"/>
      <c r="C519" s="375"/>
      <c r="D519" s="375"/>
      <c r="E519" s="375"/>
      <c r="F519" s="19"/>
      <c r="G519" s="19"/>
      <c r="H519" s="6"/>
      <c r="I519" s="789"/>
      <c r="J519" s="789"/>
      <c r="K519" s="376"/>
      <c r="L519" s="786"/>
      <c r="M519" s="786"/>
      <c r="N519" s="141"/>
      <c r="O519" s="141"/>
      <c r="P519" s="141"/>
      <c r="Q519" s="142"/>
      <c r="S519"/>
      <c r="U519"/>
      <c r="V519"/>
      <c r="W519"/>
      <c r="X519"/>
      <c r="Y519"/>
      <c r="Z519"/>
      <c r="AA519"/>
    </row>
    <row r="520" spans="1:27" ht="15.75" customHeight="1">
      <c r="A520" s="784"/>
      <c r="B520" s="785" t="s">
        <v>204</v>
      </c>
      <c r="C520" s="68" t="s">
        <v>693</v>
      </c>
      <c r="D520" s="375"/>
      <c r="E520" s="375"/>
      <c r="F520" s="19"/>
      <c r="G520" s="19"/>
      <c r="H520" s="6"/>
      <c r="I520" s="773" t="s">
        <v>785</v>
      </c>
      <c r="J520" s="384" t="s">
        <v>386</v>
      </c>
      <c r="K520" s="360"/>
      <c r="L520" s="273"/>
      <c r="M520" s="385" t="s">
        <v>384</v>
      </c>
      <c r="N520" s="361"/>
      <c r="O520" s="773" t="s">
        <v>387</v>
      </c>
      <c r="P520" s="773" t="s">
        <v>388</v>
      </c>
      <c r="Q520" s="142"/>
      <c r="S520"/>
      <c r="U520"/>
      <c r="V520"/>
      <c r="W520"/>
      <c r="X520"/>
      <c r="Y520"/>
      <c r="Z520"/>
      <c r="AA520"/>
    </row>
    <row r="521" spans="1:27" ht="15.75">
      <c r="A521" s="131"/>
      <c r="B521" s="785"/>
      <c r="C521" s="52"/>
      <c r="D521" s="375"/>
      <c r="E521" s="375"/>
      <c r="F521" s="19"/>
      <c r="G521" s="19"/>
      <c r="H521" s="6"/>
      <c r="I521" s="774"/>
      <c r="J521" s="363" t="s">
        <v>582</v>
      </c>
      <c r="K521" s="362"/>
      <c r="L521" s="273"/>
      <c r="M521" s="363" t="s">
        <v>582</v>
      </c>
      <c r="N521" s="364"/>
      <c r="O521" s="774"/>
      <c r="P521" s="774"/>
      <c r="Q521" s="142"/>
      <c r="S521"/>
      <c r="U521"/>
      <c r="V521"/>
      <c r="W521"/>
      <c r="X521"/>
      <c r="Y521"/>
      <c r="Z521"/>
      <c r="AA521"/>
    </row>
    <row r="522" spans="1:27" ht="15.75">
      <c r="A522" s="131"/>
      <c r="B522" s="108" t="s">
        <v>450</v>
      </c>
      <c r="C522" s="112">
        <v>0</v>
      </c>
      <c r="D522" s="375"/>
      <c r="E522" s="375"/>
      <c r="F522" s="19"/>
      <c r="G522" s="19"/>
      <c r="H522" s="6"/>
      <c r="I522" s="621"/>
      <c r="J522" s="556"/>
      <c r="K522" s="362"/>
      <c r="L522" s="273"/>
      <c r="M522" s="365"/>
      <c r="N522" s="386"/>
      <c r="O522" s="268">
        <f aca="true" t="shared" si="33" ref="O522:O529">J522*C522</f>
        <v>0</v>
      </c>
      <c r="P522" s="293">
        <f aca="true" t="shared" si="34" ref="P522:P529">M522*C522</f>
        <v>0</v>
      </c>
      <c r="Q522" s="142"/>
      <c r="S522"/>
      <c r="U522"/>
      <c r="V522"/>
      <c r="W522"/>
      <c r="X522"/>
      <c r="Y522"/>
      <c r="Z522"/>
      <c r="AA522"/>
    </row>
    <row r="523" spans="1:27" ht="15.75">
      <c r="A523" s="132"/>
      <c r="B523" s="108" t="s">
        <v>451</v>
      </c>
      <c r="C523" s="112">
        <v>0.1</v>
      </c>
      <c r="D523" s="375"/>
      <c r="E523" s="375"/>
      <c r="F523" s="19"/>
      <c r="G523" s="19"/>
      <c r="H523" s="6"/>
      <c r="I523" s="621"/>
      <c r="J523" s="556"/>
      <c r="K523" s="290"/>
      <c r="L523" s="273"/>
      <c r="M523" s="266"/>
      <c r="N523" s="386"/>
      <c r="O523" s="268">
        <f t="shared" si="33"/>
        <v>0</v>
      </c>
      <c r="P523" s="293">
        <f t="shared" si="34"/>
        <v>0</v>
      </c>
      <c r="Q523" s="142"/>
      <c r="S523"/>
      <c r="U523"/>
      <c r="V523"/>
      <c r="W523"/>
      <c r="X523"/>
      <c r="Y523"/>
      <c r="Z523"/>
      <c r="AA523"/>
    </row>
    <row r="524" spans="1:27" ht="15.75">
      <c r="A524" s="132"/>
      <c r="B524" s="51" t="s">
        <v>200</v>
      </c>
      <c r="C524" s="110">
        <v>0.2</v>
      </c>
      <c r="D524" s="375"/>
      <c r="E524" s="375"/>
      <c r="F524" s="19"/>
      <c r="G524" s="19"/>
      <c r="H524" s="6"/>
      <c r="I524" s="621"/>
      <c r="J524" s="556"/>
      <c r="K524" s="290"/>
      <c r="L524" s="273"/>
      <c r="M524" s="266"/>
      <c r="N524" s="386"/>
      <c r="O524" s="268">
        <f t="shared" si="33"/>
        <v>0</v>
      </c>
      <c r="P524" s="293">
        <f t="shared" si="34"/>
        <v>0</v>
      </c>
      <c r="Q524" s="142"/>
      <c r="S524"/>
      <c r="U524"/>
      <c r="V524"/>
      <c r="W524"/>
      <c r="X524"/>
      <c r="Y524"/>
      <c r="Z524"/>
      <c r="AA524"/>
    </row>
    <row r="525" spans="1:27" ht="15.75">
      <c r="A525" s="132"/>
      <c r="B525" s="51" t="s">
        <v>201</v>
      </c>
      <c r="C525" s="110">
        <v>0.5</v>
      </c>
      <c r="D525" s="375"/>
      <c r="E525" s="375"/>
      <c r="F525" s="19"/>
      <c r="G525" s="19"/>
      <c r="H525" s="6"/>
      <c r="I525" s="621"/>
      <c r="J525" s="556"/>
      <c r="K525" s="290"/>
      <c r="L525" s="273"/>
      <c r="M525" s="266"/>
      <c r="N525" s="386"/>
      <c r="O525" s="268">
        <f t="shared" si="33"/>
        <v>0</v>
      </c>
      <c r="P525" s="293">
        <f t="shared" si="34"/>
        <v>0</v>
      </c>
      <c r="Q525" s="142"/>
      <c r="S525"/>
      <c r="U525"/>
      <c r="V525"/>
      <c r="W525"/>
      <c r="X525"/>
      <c r="Y525"/>
      <c r="Z525"/>
      <c r="AA525"/>
    </row>
    <row r="526" spans="1:27" ht="15.75">
      <c r="A526" s="132"/>
      <c r="B526" s="108" t="s">
        <v>324</v>
      </c>
      <c r="C526" s="110">
        <v>1</v>
      </c>
      <c r="D526" s="375"/>
      <c r="E526" s="375"/>
      <c r="F526" s="19"/>
      <c r="G526" s="19"/>
      <c r="H526" s="6"/>
      <c r="I526" s="622"/>
      <c r="J526" s="365"/>
      <c r="K526" s="366"/>
      <c r="L526" s="273"/>
      <c r="M526" s="365"/>
      <c r="N526" s="386"/>
      <c r="O526" s="268">
        <f t="shared" si="33"/>
        <v>0</v>
      </c>
      <c r="P526" s="293">
        <f t="shared" si="34"/>
        <v>0</v>
      </c>
      <c r="Q526" s="142"/>
      <c r="S526"/>
      <c r="U526"/>
      <c r="V526"/>
      <c r="W526"/>
      <c r="X526"/>
      <c r="Y526"/>
      <c r="Z526"/>
      <c r="AA526"/>
    </row>
    <row r="527" spans="1:27" ht="15.75">
      <c r="A527" s="132"/>
      <c r="B527" s="107" t="s">
        <v>195</v>
      </c>
      <c r="C527" s="110">
        <v>0.75</v>
      </c>
      <c r="D527" s="375"/>
      <c r="E527" s="375"/>
      <c r="F527" s="19"/>
      <c r="G527" s="19"/>
      <c r="H527" s="6"/>
      <c r="I527" s="622"/>
      <c r="J527" s="365"/>
      <c r="K527" s="366"/>
      <c r="L527" s="273"/>
      <c r="M527" s="365"/>
      <c r="N527" s="386"/>
      <c r="O527" s="268">
        <f t="shared" si="33"/>
        <v>0</v>
      </c>
      <c r="P527" s="293">
        <f t="shared" si="34"/>
        <v>0</v>
      </c>
      <c r="Q527" s="142"/>
      <c r="S527"/>
      <c r="U527"/>
      <c r="V527"/>
      <c r="W527"/>
      <c r="X527"/>
      <c r="Y527"/>
      <c r="Z527"/>
      <c r="AA527"/>
    </row>
    <row r="528" spans="1:27" ht="15.75">
      <c r="A528" s="53"/>
      <c r="B528" s="107" t="s">
        <v>194</v>
      </c>
      <c r="C528" s="111">
        <v>1.5</v>
      </c>
      <c r="D528" s="375"/>
      <c r="E528" s="375"/>
      <c r="F528" s="19"/>
      <c r="G528" s="19"/>
      <c r="H528" s="6"/>
      <c r="I528" s="623"/>
      <c r="J528" s="368"/>
      <c r="K528" s="141"/>
      <c r="L528" s="273"/>
      <c r="M528" s="368"/>
      <c r="N528" s="386"/>
      <c r="O528" s="268">
        <f t="shared" si="33"/>
        <v>0</v>
      </c>
      <c r="P528" s="293">
        <f t="shared" si="34"/>
        <v>0</v>
      </c>
      <c r="Q528" s="142"/>
      <c r="S528"/>
      <c r="U528"/>
      <c r="V528"/>
      <c r="W528"/>
      <c r="X528"/>
      <c r="Y528"/>
      <c r="Z528"/>
      <c r="AA528"/>
    </row>
    <row r="529" spans="1:27" ht="15.75">
      <c r="A529" s="55"/>
      <c r="B529" s="258"/>
      <c r="C529" s="256"/>
      <c r="D529" s="375"/>
      <c r="E529" s="375"/>
      <c r="F529" s="19"/>
      <c r="G529" s="19"/>
      <c r="H529" s="6"/>
      <c r="I529" s="624"/>
      <c r="J529" s="367"/>
      <c r="K529" s="141"/>
      <c r="L529" s="273"/>
      <c r="M529" s="367"/>
      <c r="N529" s="386"/>
      <c r="O529" s="268">
        <f t="shared" si="33"/>
        <v>0</v>
      </c>
      <c r="P529" s="293">
        <f t="shared" si="34"/>
        <v>0</v>
      </c>
      <c r="Q529" s="142"/>
      <c r="S529"/>
      <c r="U529"/>
      <c r="V529"/>
      <c r="W529"/>
      <c r="X529"/>
      <c r="Y529"/>
      <c r="Z529"/>
      <c r="AA529"/>
    </row>
    <row r="530" spans="1:27" ht="15.75">
      <c r="A530" s="63"/>
      <c r="B530" s="43"/>
      <c r="C530" s="43"/>
      <c r="D530" s="375"/>
      <c r="E530" s="375"/>
      <c r="F530" s="19"/>
      <c r="G530" s="19"/>
      <c r="H530" s="6"/>
      <c r="I530" s="43"/>
      <c r="J530" s="43"/>
      <c r="K530" s="370"/>
      <c r="L530" s="408" t="s">
        <v>581</v>
      </c>
      <c r="M530" s="8"/>
      <c r="N530" s="386"/>
      <c r="O530" s="8"/>
      <c r="P530" s="8"/>
      <c r="Q530" s="145"/>
      <c r="S530"/>
      <c r="U530"/>
      <c r="V530"/>
      <c r="W530"/>
      <c r="X530"/>
      <c r="Y530"/>
      <c r="Z530"/>
      <c r="AA530"/>
    </row>
    <row r="531" spans="1:27" ht="15" hidden="1">
      <c r="A531" s="63"/>
      <c r="B531" s="44" t="s">
        <v>697</v>
      </c>
      <c r="C531" s="45"/>
      <c r="D531" s="375"/>
      <c r="E531" s="375"/>
      <c r="F531" s="19"/>
      <c r="G531" s="19"/>
      <c r="H531" s="6"/>
      <c r="I531" s="355">
        <f>SUM(I522:I529)</f>
        <v>0</v>
      </c>
      <c r="J531" s="355" t="e">
        <f>SUM(#REF!)</f>
        <v>#REF!</v>
      </c>
      <c r="K531" s="141"/>
      <c r="L531" s="8"/>
      <c r="M531" s="8"/>
      <c r="N531" s="386"/>
      <c r="O531" s="8"/>
      <c r="P531" s="8"/>
      <c r="Q531" s="142"/>
      <c r="S531"/>
      <c r="U531"/>
      <c r="V531"/>
      <c r="W531"/>
      <c r="X531"/>
      <c r="Y531"/>
      <c r="Z531"/>
      <c r="AA531"/>
    </row>
    <row r="532" spans="1:27" ht="15" hidden="1">
      <c r="A532" s="63"/>
      <c r="B532" s="44" t="s">
        <v>371</v>
      </c>
      <c r="C532" s="45"/>
      <c r="D532" s="375"/>
      <c r="E532" s="375"/>
      <c r="F532" s="19"/>
      <c r="G532" s="19"/>
      <c r="H532" s="6"/>
      <c r="I532" s="353" t="str">
        <f>IF(I531&gt;C517*1.025,"No",IF(I531&lt;C517*0.975,"No","Yes"))</f>
        <v>Yes</v>
      </c>
      <c r="J532" s="353" t="e">
        <f>IF(J531&gt;C518*1.025,"No",IF(J531&lt;C518*0.975,"No","Yes"))</f>
        <v>#REF!</v>
      </c>
      <c r="K532" s="141"/>
      <c r="L532" s="387"/>
      <c r="M532" s="141"/>
      <c r="N532" s="141"/>
      <c r="O532" s="141"/>
      <c r="P532" s="141"/>
      <c r="Q532" s="142"/>
      <c r="S532"/>
      <c r="U532"/>
      <c r="V532"/>
      <c r="W532"/>
      <c r="X532"/>
      <c r="Y532"/>
      <c r="Z532"/>
      <c r="AA532"/>
    </row>
    <row r="533" spans="1:27" ht="15" hidden="1">
      <c r="A533" s="61"/>
      <c r="B533" s="125"/>
      <c r="C533" s="45"/>
      <c r="D533" s="375"/>
      <c r="E533" s="375"/>
      <c r="F533" s="19"/>
      <c r="G533" s="19"/>
      <c r="H533" s="6"/>
      <c r="I533" s="359"/>
      <c r="J533" s="141"/>
      <c r="K533" s="141"/>
      <c r="L533" s="141"/>
      <c r="M533" s="141"/>
      <c r="N533" s="141"/>
      <c r="O533" s="141"/>
      <c r="P533" s="141"/>
      <c r="Q533" s="142"/>
      <c r="S533"/>
      <c r="U533"/>
      <c r="V533"/>
      <c r="W533"/>
      <c r="X533"/>
      <c r="Y533"/>
      <c r="Z533"/>
      <c r="AA533"/>
    </row>
    <row r="534" spans="1:27" ht="15.75">
      <c r="A534" s="61"/>
      <c r="B534" s="46" t="s">
        <v>474</v>
      </c>
      <c r="C534" s="619">
        <f>SUM(O522:O529)</f>
        <v>0</v>
      </c>
      <c r="D534" s="375"/>
      <c r="E534" s="375"/>
      <c r="F534" s="19"/>
      <c r="G534" s="378" t="s">
        <v>7</v>
      </c>
      <c r="H534" s="16"/>
      <c r="I534" s="380"/>
      <c r="J534" s="708"/>
      <c r="K534" s="379"/>
      <c r="L534" s="380"/>
      <c r="M534" s="381"/>
      <c r="N534" s="382"/>
      <c r="O534" s="377" t="s">
        <v>583</v>
      </c>
      <c r="P534" s="141"/>
      <c r="Q534" s="142"/>
      <c r="S534"/>
      <c r="U534"/>
      <c r="V534"/>
      <c r="W534"/>
      <c r="X534"/>
      <c r="Y534"/>
      <c r="Z534"/>
      <c r="AA534"/>
    </row>
    <row r="535" spans="1:27" ht="15.75">
      <c r="A535" s="61"/>
      <c r="B535" s="46" t="s">
        <v>473</v>
      </c>
      <c r="C535" s="619">
        <f>SUM(P522:P529)</f>
        <v>0</v>
      </c>
      <c r="D535" s="48"/>
      <c r="E535" s="48"/>
      <c r="F535" s="19"/>
      <c r="G535" s="48"/>
      <c r="H535" s="47"/>
      <c r="I535" s="359"/>
      <c r="J535" s="141"/>
      <c r="K535" s="141"/>
      <c r="L535" s="141"/>
      <c r="M535" s="141"/>
      <c r="N535" s="141"/>
      <c r="O535" s="372"/>
      <c r="P535" s="141"/>
      <c r="Q535" s="142"/>
      <c r="S535"/>
      <c r="U535"/>
      <c r="V535"/>
      <c r="W535"/>
      <c r="X535"/>
      <c r="Y535"/>
      <c r="Z535"/>
      <c r="AA535"/>
    </row>
    <row r="536" spans="1:27" ht="15.75">
      <c r="A536" s="58"/>
      <c r="B536" s="128"/>
      <c r="C536" s="9"/>
      <c r="D536" s="9"/>
      <c r="E536" s="9"/>
      <c r="F536" s="9"/>
      <c r="G536" s="9"/>
      <c r="H536" s="9"/>
      <c r="I536" s="373"/>
      <c r="J536" s="146"/>
      <c r="K536" s="146"/>
      <c r="L536" s="146"/>
      <c r="M536" s="146"/>
      <c r="N536" s="146"/>
      <c r="O536" s="146"/>
      <c r="P536" s="146"/>
      <c r="Q536" s="147"/>
      <c r="S536"/>
      <c r="U536"/>
      <c r="V536"/>
      <c r="W536"/>
      <c r="X536"/>
      <c r="Y536"/>
      <c r="Z536"/>
      <c r="AA536"/>
    </row>
    <row r="537" spans="1:27" ht="15" hidden="1">
      <c r="A537" s="134" t="s">
        <v>564</v>
      </c>
      <c r="B537" s="33"/>
      <c r="C537" s="6"/>
      <c r="D537" s="6"/>
      <c r="E537" s="6"/>
      <c r="F537" s="6"/>
      <c r="G537" s="6"/>
      <c r="H537" s="6"/>
      <c r="I537" s="359"/>
      <c r="J537" s="141"/>
      <c r="K537" s="141"/>
      <c r="L537" s="141"/>
      <c r="M537" s="141"/>
      <c r="N537" s="141"/>
      <c r="O537" s="141"/>
      <c r="P537" s="141"/>
      <c r="Q537" s="142"/>
      <c r="S537"/>
      <c r="U537"/>
      <c r="V537"/>
      <c r="W537"/>
      <c r="X537"/>
      <c r="Y537"/>
      <c r="Z537"/>
      <c r="AA537"/>
    </row>
    <row r="538" spans="1:27" ht="15" hidden="1">
      <c r="A538" s="61"/>
      <c r="B538" s="33"/>
      <c r="C538" s="6"/>
      <c r="D538" s="6"/>
      <c r="E538" s="6"/>
      <c r="F538" s="6"/>
      <c r="G538" s="6"/>
      <c r="H538" s="6"/>
      <c r="I538" s="359"/>
      <c r="J538" s="141"/>
      <c r="K538" s="141"/>
      <c r="L538" s="141"/>
      <c r="M538" s="141"/>
      <c r="N538" s="141"/>
      <c r="O538" s="141"/>
      <c r="P538" s="141"/>
      <c r="Q538" s="142"/>
      <c r="S538"/>
      <c r="U538"/>
      <c r="V538"/>
      <c r="W538"/>
      <c r="X538"/>
      <c r="Y538"/>
      <c r="Z538"/>
      <c r="AA538"/>
    </row>
    <row r="539" spans="1:27" ht="15" hidden="1">
      <c r="A539" s="47"/>
      <c r="B539" s="26" t="s">
        <v>313</v>
      </c>
      <c r="C539" s="268">
        <f>C474</f>
        <v>0</v>
      </c>
      <c r="D539" s="6"/>
      <c r="E539" s="6"/>
      <c r="F539" s="6"/>
      <c r="G539" s="6"/>
      <c r="H539" s="6"/>
      <c r="I539" s="359"/>
      <c r="J539" s="141"/>
      <c r="K539" s="141"/>
      <c r="L539" s="141"/>
      <c r="M539" s="141"/>
      <c r="N539" s="141"/>
      <c r="O539" s="141"/>
      <c r="P539" s="141"/>
      <c r="Q539" s="142"/>
      <c r="S539"/>
      <c r="U539"/>
      <c r="V539"/>
      <c r="W539"/>
      <c r="X539"/>
      <c r="Y539"/>
      <c r="Z539"/>
      <c r="AA539"/>
    </row>
    <row r="540" spans="1:27" ht="15" hidden="1">
      <c r="A540" s="47"/>
      <c r="B540" s="26" t="s">
        <v>312</v>
      </c>
      <c r="C540" s="268">
        <f>C496</f>
        <v>0</v>
      </c>
      <c r="D540" s="6"/>
      <c r="E540" s="6"/>
      <c r="F540" s="6"/>
      <c r="G540" s="6"/>
      <c r="H540" s="6"/>
      <c r="I540" s="359"/>
      <c r="J540" s="141"/>
      <c r="K540" s="141"/>
      <c r="L540" s="141"/>
      <c r="M540" s="141"/>
      <c r="N540" s="141"/>
      <c r="O540" s="141"/>
      <c r="P540" s="141"/>
      <c r="Q540" s="142"/>
      <c r="S540"/>
      <c r="U540"/>
      <c r="V540"/>
      <c r="W540"/>
      <c r="X540"/>
      <c r="Y540"/>
      <c r="Z540"/>
      <c r="AA540"/>
    </row>
    <row r="541" spans="1:27" ht="15" hidden="1">
      <c r="A541" s="47"/>
      <c r="B541" s="188" t="s">
        <v>786</v>
      </c>
      <c r="C541" s="521">
        <f>C517</f>
        <v>0</v>
      </c>
      <c r="D541" s="6"/>
      <c r="E541" s="6"/>
      <c r="F541" s="6"/>
      <c r="G541" s="6"/>
      <c r="H541" s="6"/>
      <c r="I541" s="359"/>
      <c r="J541" s="141"/>
      <c r="K541" s="141"/>
      <c r="L541" s="141"/>
      <c r="M541" s="141"/>
      <c r="N541" s="141"/>
      <c r="O541" s="141"/>
      <c r="P541" s="141"/>
      <c r="Q541" s="142"/>
      <c r="S541"/>
      <c r="U541"/>
      <c r="V541"/>
      <c r="W541"/>
      <c r="X541"/>
      <c r="Y541"/>
      <c r="Z541"/>
      <c r="AA541"/>
    </row>
    <row r="542" spans="1:27" ht="15" hidden="1">
      <c r="A542" s="47"/>
      <c r="B542" s="188" t="s">
        <v>380</v>
      </c>
      <c r="C542" s="521">
        <f>C518</f>
        <v>0</v>
      </c>
      <c r="D542" s="6"/>
      <c r="E542" s="6"/>
      <c r="F542" s="6"/>
      <c r="G542" s="6"/>
      <c r="H542" s="6"/>
      <c r="I542" s="359"/>
      <c r="J542" s="141"/>
      <c r="K542" s="141"/>
      <c r="L542" s="141"/>
      <c r="M542" s="141"/>
      <c r="N542" s="141"/>
      <c r="O542" s="141"/>
      <c r="P542" s="141"/>
      <c r="Q542" s="142"/>
      <c r="S542"/>
      <c r="U542"/>
      <c r="V542"/>
      <c r="W542"/>
      <c r="X542"/>
      <c r="Y542"/>
      <c r="Z542"/>
      <c r="AA542"/>
    </row>
    <row r="543" spans="1:27" ht="15" hidden="1">
      <c r="A543" s="47"/>
      <c r="B543" s="33"/>
      <c r="C543" s="6"/>
      <c r="D543" s="6"/>
      <c r="E543" s="6"/>
      <c r="F543" s="6"/>
      <c r="G543" s="6"/>
      <c r="H543" s="6"/>
      <c r="I543" s="359"/>
      <c r="J543" s="141"/>
      <c r="K543" s="141"/>
      <c r="L543" s="141"/>
      <c r="M543" s="141"/>
      <c r="N543" s="141"/>
      <c r="O543" s="141"/>
      <c r="P543" s="141"/>
      <c r="Q543" s="142"/>
      <c r="S543"/>
      <c r="U543"/>
      <c r="V543"/>
      <c r="W543"/>
      <c r="X543"/>
      <c r="Y543"/>
      <c r="Z543"/>
      <c r="AA543"/>
    </row>
    <row r="544" spans="2:27" ht="15" hidden="1">
      <c r="B544" s="531" t="s">
        <v>565</v>
      </c>
      <c r="C544" s="531" t="s">
        <v>566</v>
      </c>
      <c r="D544" s="531" t="s">
        <v>567</v>
      </c>
      <c r="E544" s="531" t="s">
        <v>568</v>
      </c>
      <c r="F544" s="531" t="s">
        <v>569</v>
      </c>
      <c r="G544" s="6"/>
      <c r="H544" s="6"/>
      <c r="I544" s="359"/>
      <c r="J544" s="141"/>
      <c r="K544" s="141"/>
      <c r="L544" s="141"/>
      <c r="M544" s="141"/>
      <c r="N544" s="141"/>
      <c r="O544" s="141"/>
      <c r="P544" s="141"/>
      <c r="Q544" s="142"/>
      <c r="S544"/>
      <c r="U544"/>
      <c r="V544"/>
      <c r="W544"/>
      <c r="X544"/>
      <c r="Y544"/>
      <c r="Z544"/>
      <c r="AA544"/>
    </row>
    <row r="545" spans="1:27" ht="15" hidden="1">
      <c r="A545" s="61"/>
      <c r="B545" s="664" t="s">
        <v>667</v>
      </c>
      <c r="C545" s="665"/>
      <c r="D545" s="665"/>
      <c r="E545" s="665"/>
      <c r="F545" s="665"/>
      <c r="G545" s="6"/>
      <c r="H545" s="6"/>
      <c r="I545" s="359"/>
      <c r="J545" s="141"/>
      <c r="K545" s="141"/>
      <c r="L545" s="141"/>
      <c r="M545" s="141"/>
      <c r="N545" s="141"/>
      <c r="O545" s="141"/>
      <c r="P545" s="141"/>
      <c r="Q545" s="142"/>
      <c r="S545"/>
      <c r="U545"/>
      <c r="V545"/>
      <c r="W545"/>
      <c r="X545"/>
      <c r="Y545"/>
      <c r="Z545"/>
      <c r="AA545"/>
    </row>
    <row r="546" spans="1:27" ht="15" hidden="1">
      <c r="A546" s="61"/>
      <c r="B546" s="672"/>
      <c r="C546" s="671"/>
      <c r="D546" s="671"/>
      <c r="E546" s="671"/>
      <c r="F546" s="671"/>
      <c r="G546" s="6"/>
      <c r="H546" s="6"/>
      <c r="I546" s="359"/>
      <c r="J546" s="141"/>
      <c r="K546" s="141"/>
      <c r="L546" s="141"/>
      <c r="M546" s="141"/>
      <c r="N546" s="141"/>
      <c r="O546" s="141"/>
      <c r="P546" s="141"/>
      <c r="Q546" s="142"/>
      <c r="S546"/>
      <c r="U546"/>
      <c r="V546"/>
      <c r="W546"/>
      <c r="X546"/>
      <c r="Y546"/>
      <c r="Z546"/>
      <c r="AA546"/>
    </row>
    <row r="547" spans="1:256" s="29" customFormat="1" ht="15" hidden="1">
      <c r="A547" s="61"/>
      <c r="B547" s="678" t="s">
        <v>320</v>
      </c>
      <c r="C547" s="125"/>
      <c r="D547" s="125"/>
      <c r="E547" s="679"/>
      <c r="F547" s="670">
        <f>SUM(C545:F545)</f>
        <v>0</v>
      </c>
      <c r="G547" s="6"/>
      <c r="H547" s="6"/>
      <c r="I547" s="359"/>
      <c r="J547" s="141"/>
      <c r="K547" s="141"/>
      <c r="L547" s="141"/>
      <c r="M547" s="141"/>
      <c r="N547" s="141"/>
      <c r="O547" s="141"/>
      <c r="P547" s="141"/>
      <c r="Q547" s="142"/>
      <c r="R547" s="1"/>
      <c r="S547"/>
      <c r="T547"/>
      <c r="U547"/>
      <c r="V547"/>
      <c r="W547"/>
      <c r="X547"/>
      <c r="Y547"/>
      <c r="Z547"/>
      <c r="AA547"/>
      <c r="AB547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7" ht="15" hidden="1">
      <c r="A548" s="61"/>
      <c r="B548" s="33"/>
      <c r="C548" s="6"/>
      <c r="D548" s="6"/>
      <c r="E548" s="6"/>
      <c r="F548" s="6"/>
      <c r="G548" s="6"/>
      <c r="H548" s="6"/>
      <c r="I548" s="359"/>
      <c r="J548" s="141"/>
      <c r="K548" s="141"/>
      <c r="L548" s="141"/>
      <c r="M548" s="141"/>
      <c r="N548" s="141"/>
      <c r="O548" s="141"/>
      <c r="P548" s="141"/>
      <c r="Q548" s="142"/>
      <c r="S548"/>
      <c r="U548"/>
      <c r="V548"/>
      <c r="W548"/>
      <c r="X548"/>
      <c r="Y548"/>
      <c r="Z548"/>
      <c r="AA548"/>
    </row>
    <row r="549" spans="1:27" ht="15" hidden="1">
      <c r="A549" s="134" t="s">
        <v>160</v>
      </c>
      <c r="B549" s="135"/>
      <c r="C549" s="284"/>
      <c r="D549" s="284"/>
      <c r="E549" s="284"/>
      <c r="F549" s="284"/>
      <c r="G549" s="4"/>
      <c r="H549" s="4"/>
      <c r="I549" s="284"/>
      <c r="J549" s="284"/>
      <c r="K549" s="284"/>
      <c r="L549" s="284"/>
      <c r="M549" s="284"/>
      <c r="N549" s="284"/>
      <c r="O549" s="284"/>
      <c r="P549" s="284"/>
      <c r="Q549" s="388"/>
      <c r="S549"/>
      <c r="U549"/>
      <c r="V549"/>
      <c r="W549"/>
      <c r="X549"/>
      <c r="Y549"/>
      <c r="Z549"/>
      <c r="AA549"/>
    </row>
    <row r="550" spans="1:27" ht="15" hidden="1">
      <c r="A550" s="62"/>
      <c r="B550" s="126"/>
      <c r="C550" s="273"/>
      <c r="D550" s="273"/>
      <c r="E550" s="273"/>
      <c r="F550" s="273"/>
      <c r="G550" s="6"/>
      <c r="H550" s="6"/>
      <c r="I550" s="273"/>
      <c r="J550" s="273"/>
      <c r="K550" s="273"/>
      <c r="L550" s="273"/>
      <c r="M550" s="273"/>
      <c r="N550" s="273"/>
      <c r="O550" s="273"/>
      <c r="P550" s="273"/>
      <c r="Q550" s="54"/>
      <c r="S550"/>
      <c r="U550"/>
      <c r="V550"/>
      <c r="W550"/>
      <c r="X550"/>
      <c r="Y550"/>
      <c r="Z550"/>
      <c r="AA550"/>
    </row>
    <row r="551" spans="1:27" ht="15" hidden="1">
      <c r="A551" s="53"/>
      <c r="B551" s="26"/>
      <c r="C551" s="119"/>
      <c r="D551" s="249"/>
      <c r="E551" s="249"/>
      <c r="F551" s="249"/>
      <c r="G551" s="19"/>
      <c r="H551" s="19"/>
      <c r="I551" s="273"/>
      <c r="J551" s="273"/>
      <c r="K551" s="273"/>
      <c r="L551" s="273"/>
      <c r="M551" s="273"/>
      <c r="N551" s="273"/>
      <c r="O551" s="249"/>
      <c r="P551" s="273"/>
      <c r="Q551" s="54"/>
      <c r="S551"/>
      <c r="U551"/>
      <c r="V551"/>
      <c r="W551"/>
      <c r="X551"/>
      <c r="Y551"/>
      <c r="Z551"/>
      <c r="AA551"/>
    </row>
    <row r="552" spans="1:27" ht="15" hidden="1">
      <c r="A552" s="53"/>
      <c r="B552" s="26"/>
      <c r="C552" s="119"/>
      <c r="D552" s="249"/>
      <c r="E552" s="249"/>
      <c r="F552" s="249"/>
      <c r="G552" s="19"/>
      <c r="H552" s="19"/>
      <c r="I552" s="273"/>
      <c r="J552" s="273"/>
      <c r="K552" s="273"/>
      <c r="L552" s="273"/>
      <c r="M552" s="273"/>
      <c r="N552" s="273"/>
      <c r="O552" s="249"/>
      <c r="P552" s="273"/>
      <c r="Q552" s="54"/>
      <c r="S552"/>
      <c r="U552"/>
      <c r="V552"/>
      <c r="W552"/>
      <c r="X552"/>
      <c r="Y552"/>
      <c r="Z552"/>
      <c r="AA552"/>
    </row>
    <row r="553" spans="1:27" ht="15" hidden="1">
      <c r="A553" s="53"/>
      <c r="B553" s="26"/>
      <c r="C553" s="119"/>
      <c r="D553" s="249"/>
      <c r="E553" s="249"/>
      <c r="F553" s="249"/>
      <c r="G553" s="19"/>
      <c r="H553" s="19"/>
      <c r="I553" s="273"/>
      <c r="J553" s="273"/>
      <c r="K553" s="273"/>
      <c r="L553" s="273"/>
      <c r="M553" s="273"/>
      <c r="N553" s="273"/>
      <c r="O553" s="249"/>
      <c r="P553" s="273"/>
      <c r="Q553" s="54"/>
      <c r="S553"/>
      <c r="U553"/>
      <c r="V553"/>
      <c r="W553"/>
      <c r="X553"/>
      <c r="Y553"/>
      <c r="Z553"/>
      <c r="AA553"/>
    </row>
    <row r="554" spans="1:27" ht="15" hidden="1">
      <c r="A554" s="53"/>
      <c r="B554" s="223"/>
      <c r="C554" s="271"/>
      <c r="D554" s="354"/>
      <c r="E554" s="354"/>
      <c r="F554" s="249"/>
      <c r="G554" s="19"/>
      <c r="H554" s="19"/>
      <c r="I554" s="273"/>
      <c r="J554" s="273"/>
      <c r="K554" s="273"/>
      <c r="L554" s="273"/>
      <c r="M554" s="273"/>
      <c r="N554" s="273"/>
      <c r="O554" s="249"/>
      <c r="P554" s="273"/>
      <c r="Q554" s="142"/>
      <c r="S554"/>
      <c r="U554"/>
      <c r="V554"/>
      <c r="W554"/>
      <c r="X554"/>
      <c r="Y554"/>
      <c r="Z554"/>
      <c r="AA554"/>
    </row>
    <row r="555" spans="1:27" ht="15" hidden="1">
      <c r="A555" s="53"/>
      <c r="B555" s="33"/>
      <c r="C555" s="249"/>
      <c r="D555" s="249"/>
      <c r="E555" s="249"/>
      <c r="F555" s="249"/>
      <c r="G555" s="19"/>
      <c r="H555" s="6"/>
      <c r="I555" s="787"/>
      <c r="J555" s="788"/>
      <c r="K555" s="273"/>
      <c r="L555" s="288"/>
      <c r="M555" s="288"/>
      <c r="N555" s="273"/>
      <c r="O555" s="273"/>
      <c r="P555" s="273"/>
      <c r="Q555" s="142"/>
      <c r="S555"/>
      <c r="U555"/>
      <c r="V555"/>
      <c r="W555"/>
      <c r="X555"/>
      <c r="Y555"/>
      <c r="Z555"/>
      <c r="AA555"/>
    </row>
    <row r="556" spans="1:27" ht="15" hidden="1">
      <c r="A556" s="784"/>
      <c r="B556" s="785"/>
      <c r="C556" s="68"/>
      <c r="D556" s="251"/>
      <c r="E556" s="776"/>
      <c r="F556" s="249"/>
      <c r="G556" s="275"/>
      <c r="H556" s="276"/>
      <c r="I556" s="778"/>
      <c r="J556" s="779"/>
      <c r="K556" s="276"/>
      <c r="L556" s="780"/>
      <c r="M556" s="781"/>
      <c r="N556" s="8"/>
      <c r="O556" s="275"/>
      <c r="P556" s="275"/>
      <c r="Q556" s="142"/>
      <c r="S556"/>
      <c r="U556"/>
      <c r="V556"/>
      <c r="W556"/>
      <c r="X556"/>
      <c r="Y556"/>
      <c r="Z556"/>
      <c r="AA556"/>
    </row>
    <row r="557" spans="1:27" ht="15" hidden="1">
      <c r="A557" s="784"/>
      <c r="B557" s="785"/>
      <c r="C557" s="52"/>
      <c r="D557" s="251"/>
      <c r="E557" s="777"/>
      <c r="F557" s="249"/>
      <c r="G557" s="349"/>
      <c r="H557" s="290"/>
      <c r="I557" s="289"/>
      <c r="J557" s="289"/>
      <c r="K557" s="290"/>
      <c r="L557" s="289"/>
      <c r="M557" s="289"/>
      <c r="N557" s="8"/>
      <c r="O557" s="686"/>
      <c r="P557" s="686"/>
      <c r="Q557" s="142"/>
      <c r="S557"/>
      <c r="U557"/>
      <c r="V557"/>
      <c r="W557"/>
      <c r="X557"/>
      <c r="Y557"/>
      <c r="Z557"/>
      <c r="AA557"/>
    </row>
    <row r="558" spans="1:27" ht="15" hidden="1">
      <c r="A558" s="131"/>
      <c r="B558" s="108"/>
      <c r="C558" s="109"/>
      <c r="D558" s="390"/>
      <c r="E558" s="349"/>
      <c r="F558" s="249"/>
      <c r="G558" s="349"/>
      <c r="H558" s="290"/>
      <c r="I558" s="289"/>
      <c r="J558" s="268"/>
      <c r="K558" s="290"/>
      <c r="L558" s="289"/>
      <c r="M558" s="268"/>
      <c r="N558" s="8"/>
      <c r="O558" s="349"/>
      <c r="P558" s="268"/>
      <c r="Q558" s="142"/>
      <c r="S558"/>
      <c r="U558"/>
      <c r="V558"/>
      <c r="W558"/>
      <c r="X558"/>
      <c r="Y558"/>
      <c r="Z558"/>
      <c r="AA558"/>
    </row>
    <row r="559" spans="1:27" ht="15" hidden="1">
      <c r="A559" s="131"/>
      <c r="B559" s="108"/>
      <c r="C559" s="109"/>
      <c r="D559" s="390"/>
      <c r="E559" s="349"/>
      <c r="F559" s="249"/>
      <c r="G559" s="349"/>
      <c r="H559" s="290"/>
      <c r="I559" s="289"/>
      <c r="J559" s="268"/>
      <c r="K559" s="290"/>
      <c r="L559" s="289"/>
      <c r="M559" s="268"/>
      <c r="N559" s="8"/>
      <c r="O559" s="349"/>
      <c r="P559" s="268"/>
      <c r="Q559" s="142"/>
      <c r="S559"/>
      <c r="U559"/>
      <c r="V559"/>
      <c r="W559"/>
      <c r="X559"/>
      <c r="Y559"/>
      <c r="Z559"/>
      <c r="AA559"/>
    </row>
    <row r="560" spans="1:27" ht="15" hidden="1">
      <c r="A560" s="132"/>
      <c r="B560" s="51"/>
      <c r="C560" s="688"/>
      <c r="D560" s="391"/>
      <c r="E560" s="268"/>
      <c r="F560" s="249"/>
      <c r="G560" s="268"/>
      <c r="H560" s="294"/>
      <c r="I560" s="268"/>
      <c r="J560" s="268"/>
      <c r="K560" s="294"/>
      <c r="L560" s="268"/>
      <c r="M560" s="268"/>
      <c r="N560" s="8"/>
      <c r="O560" s="268"/>
      <c r="P560" s="268"/>
      <c r="Q560" s="142"/>
      <c r="S560"/>
      <c r="U560"/>
      <c r="V560"/>
      <c r="W560"/>
      <c r="X560"/>
      <c r="Y560"/>
      <c r="Z560"/>
      <c r="AA560"/>
    </row>
    <row r="561" spans="1:27" ht="15" hidden="1">
      <c r="A561" s="132"/>
      <c r="B561" s="51"/>
      <c r="C561" s="688"/>
      <c r="D561" s="391"/>
      <c r="E561" s="268"/>
      <c r="F561" s="249"/>
      <c r="G561" s="268"/>
      <c r="H561" s="294"/>
      <c r="I561" s="268"/>
      <c r="J561" s="268"/>
      <c r="K561" s="294"/>
      <c r="L561" s="268"/>
      <c r="M561" s="268"/>
      <c r="N561" s="8"/>
      <c r="O561" s="268"/>
      <c r="P561" s="268"/>
      <c r="Q561" s="142"/>
      <c r="S561"/>
      <c r="U561"/>
      <c r="V561"/>
      <c r="W561"/>
      <c r="X561"/>
      <c r="Y561"/>
      <c r="Z561"/>
      <c r="AA561"/>
    </row>
    <row r="562" spans="1:27" ht="15" hidden="1">
      <c r="A562" s="131"/>
      <c r="B562" s="107"/>
      <c r="C562" s="688"/>
      <c r="D562" s="391"/>
      <c r="E562" s="268"/>
      <c r="F562" s="249"/>
      <c r="G562" s="268"/>
      <c r="H562" s="296"/>
      <c r="I562" s="268"/>
      <c r="J562" s="268"/>
      <c r="K562" s="296"/>
      <c r="L562" s="268"/>
      <c r="M562" s="268"/>
      <c r="N562" s="8"/>
      <c r="O562" s="268"/>
      <c r="P562" s="268"/>
      <c r="Q562" s="142"/>
      <c r="S562"/>
      <c r="U562"/>
      <c r="V562"/>
      <c r="W562"/>
      <c r="X562"/>
      <c r="Y562"/>
      <c r="Z562"/>
      <c r="AA562"/>
    </row>
    <row r="563" spans="1:27" ht="15" hidden="1">
      <c r="A563" s="131"/>
      <c r="B563" s="107"/>
      <c r="C563" s="688"/>
      <c r="D563" s="391"/>
      <c r="E563" s="268"/>
      <c r="F563" s="249"/>
      <c r="G563" s="268"/>
      <c r="H563" s="296"/>
      <c r="I563" s="268"/>
      <c r="J563" s="268"/>
      <c r="K563" s="296"/>
      <c r="L563" s="268"/>
      <c r="M563" s="268"/>
      <c r="N563" s="8"/>
      <c r="O563" s="268"/>
      <c r="P563" s="268"/>
      <c r="Q563" s="142"/>
      <c r="S563"/>
      <c r="U563"/>
      <c r="V563"/>
      <c r="W563"/>
      <c r="X563"/>
      <c r="Y563"/>
      <c r="Z563"/>
      <c r="AA563"/>
    </row>
    <row r="564" spans="1:27" ht="15" hidden="1">
      <c r="A564" s="132"/>
      <c r="B564" s="51"/>
      <c r="C564" s="688"/>
      <c r="D564" s="391"/>
      <c r="E564" s="268"/>
      <c r="F564" s="249"/>
      <c r="G564" s="268"/>
      <c r="H564" s="294"/>
      <c r="I564" s="268"/>
      <c r="J564" s="268"/>
      <c r="K564" s="294"/>
      <c r="L564" s="268"/>
      <c r="M564" s="268"/>
      <c r="N564" s="8"/>
      <c r="O564" s="268"/>
      <c r="P564" s="268"/>
      <c r="Q564" s="142"/>
      <c r="S564"/>
      <c r="U564"/>
      <c r="V564"/>
      <c r="W564"/>
      <c r="X564"/>
      <c r="Y564"/>
      <c r="Z564"/>
      <c r="AA564"/>
    </row>
    <row r="565" spans="1:27" ht="15" hidden="1">
      <c r="A565" s="132"/>
      <c r="B565" s="51"/>
      <c r="C565" s="688"/>
      <c r="D565" s="391"/>
      <c r="E565" s="268"/>
      <c r="F565" s="249"/>
      <c r="G565" s="268"/>
      <c r="H565" s="294"/>
      <c r="I565" s="268"/>
      <c r="J565" s="268"/>
      <c r="K565" s="294"/>
      <c r="L565" s="268"/>
      <c r="M565" s="268"/>
      <c r="N565" s="8"/>
      <c r="O565" s="268"/>
      <c r="P565" s="268"/>
      <c r="Q565" s="145"/>
      <c r="S565"/>
      <c r="U565"/>
      <c r="V565"/>
      <c r="W565"/>
      <c r="X565"/>
      <c r="Y565"/>
      <c r="Z565"/>
      <c r="AA565"/>
    </row>
    <row r="566" spans="1:27" ht="15" hidden="1">
      <c r="A566" s="131"/>
      <c r="B566" s="107"/>
      <c r="C566" s="688"/>
      <c r="D566" s="391"/>
      <c r="E566" s="268"/>
      <c r="F566" s="249"/>
      <c r="G566" s="268"/>
      <c r="H566" s="296"/>
      <c r="I566" s="268"/>
      <c r="J566" s="268"/>
      <c r="K566" s="296"/>
      <c r="L566" s="268"/>
      <c r="M566" s="268"/>
      <c r="N566" s="8"/>
      <c r="O566" s="268"/>
      <c r="P566" s="268"/>
      <c r="Q566" s="142"/>
      <c r="S566"/>
      <c r="U566"/>
      <c r="V566"/>
      <c r="W566"/>
      <c r="X566"/>
      <c r="Y566"/>
      <c r="Z566"/>
      <c r="AA566"/>
    </row>
    <row r="567" spans="1:27" ht="15" hidden="1">
      <c r="A567" s="131"/>
      <c r="B567" s="107"/>
      <c r="C567" s="688"/>
      <c r="D567" s="391"/>
      <c r="E567" s="268"/>
      <c r="F567" s="249"/>
      <c r="G567" s="268"/>
      <c r="H567" s="296"/>
      <c r="I567" s="268"/>
      <c r="J567" s="268"/>
      <c r="K567" s="296"/>
      <c r="L567" s="268"/>
      <c r="M567" s="268"/>
      <c r="N567" s="8"/>
      <c r="O567" s="268"/>
      <c r="P567" s="268"/>
      <c r="Q567" s="142"/>
      <c r="S567"/>
      <c r="U567"/>
      <c r="V567"/>
      <c r="W567"/>
      <c r="X567"/>
      <c r="Y567"/>
      <c r="Z567"/>
      <c r="AA567"/>
    </row>
    <row r="568" spans="1:27" ht="15" hidden="1">
      <c r="A568" s="132"/>
      <c r="B568" s="689"/>
      <c r="C568" s="688"/>
      <c r="D568" s="391"/>
      <c r="E568" s="268"/>
      <c r="F568" s="249"/>
      <c r="G568" s="268"/>
      <c r="H568" s="294"/>
      <c r="I568" s="268"/>
      <c r="J568" s="268"/>
      <c r="K568" s="294"/>
      <c r="L568" s="268"/>
      <c r="M568" s="268"/>
      <c r="N568" s="8"/>
      <c r="O568" s="268"/>
      <c r="P568" s="268"/>
      <c r="Q568" s="142"/>
      <c r="S568"/>
      <c r="U568"/>
      <c r="V568"/>
      <c r="W568"/>
      <c r="X568"/>
      <c r="Y568"/>
      <c r="Z568"/>
      <c r="AA568"/>
    </row>
    <row r="569" spans="1:27" ht="15" hidden="1">
      <c r="A569" s="132"/>
      <c r="B569" s="51"/>
      <c r="C569" s="690"/>
      <c r="D569" s="391"/>
      <c r="E569" s="691"/>
      <c r="F569" s="249"/>
      <c r="G569" s="691"/>
      <c r="H569" s="273"/>
      <c r="I569" s="691"/>
      <c r="J569" s="691"/>
      <c r="K569" s="273"/>
      <c r="L569" s="691"/>
      <c r="M569" s="691"/>
      <c r="N569" s="8"/>
      <c r="O569" s="268"/>
      <c r="P569" s="268"/>
      <c r="Q569" s="142"/>
      <c r="S569"/>
      <c r="U569"/>
      <c r="V569"/>
      <c r="W569"/>
      <c r="X569"/>
      <c r="Y569"/>
      <c r="Z569"/>
      <c r="AA569"/>
    </row>
    <row r="570" spans="1:27" ht="15" hidden="1">
      <c r="A570" s="53"/>
      <c r="B570" s="26"/>
      <c r="C570" s="18"/>
      <c r="D570" s="60"/>
      <c r="E570" s="268"/>
      <c r="F570" s="249"/>
      <c r="G570" s="268"/>
      <c r="H570" s="273"/>
      <c r="I570" s="268"/>
      <c r="J570" s="268"/>
      <c r="K570" s="273"/>
      <c r="L570" s="268"/>
      <c r="M570" s="268"/>
      <c r="N570" s="8"/>
      <c r="O570" s="268"/>
      <c r="P570" s="268"/>
      <c r="Q570" s="142"/>
      <c r="S570"/>
      <c r="U570"/>
      <c r="V570"/>
      <c r="W570"/>
      <c r="X570"/>
      <c r="Y570"/>
      <c r="Z570"/>
      <c r="AA570"/>
    </row>
    <row r="571" spans="1:27" ht="15" hidden="1">
      <c r="A571" s="55"/>
      <c r="B571" s="43"/>
      <c r="C571" s="298"/>
      <c r="D571" s="298"/>
      <c r="E571" s="298"/>
      <c r="F571" s="249"/>
      <c r="G571" s="43"/>
      <c r="H571" s="43"/>
      <c r="I571" s="298"/>
      <c r="J571" s="298"/>
      <c r="K571" s="298"/>
      <c r="L571" s="298"/>
      <c r="M571" s="273"/>
      <c r="N571" s="273"/>
      <c r="O571" s="298"/>
      <c r="P571" s="298"/>
      <c r="Q571" s="142"/>
      <c r="S571"/>
      <c r="U571"/>
      <c r="V571"/>
      <c r="W571"/>
      <c r="X571"/>
      <c r="Y571"/>
      <c r="Z571"/>
      <c r="AA571"/>
    </row>
    <row r="572" spans="1:27" ht="15" hidden="1">
      <c r="A572" s="63"/>
      <c r="B572" s="44"/>
      <c r="C572" s="45"/>
      <c r="D572" s="45"/>
      <c r="E572" s="269"/>
      <c r="F572" s="249"/>
      <c r="G572" s="269"/>
      <c r="H572" s="6"/>
      <c r="I572" s="273"/>
      <c r="J572" s="273"/>
      <c r="K572" s="273"/>
      <c r="L572" s="273"/>
      <c r="M572" s="273"/>
      <c r="N572" s="273"/>
      <c r="O572" s="273"/>
      <c r="P572" s="273"/>
      <c r="Q572" s="142"/>
      <c r="S572"/>
      <c r="U572"/>
      <c r="V572"/>
      <c r="W572"/>
      <c r="X572"/>
      <c r="Y572"/>
      <c r="Z572"/>
      <c r="AA572"/>
    </row>
    <row r="573" spans="1:27" ht="15" hidden="1">
      <c r="A573" s="63"/>
      <c r="B573" s="44"/>
      <c r="C573" s="45"/>
      <c r="D573" s="45"/>
      <c r="E573" s="353"/>
      <c r="F573" s="249"/>
      <c r="G573" s="353"/>
      <c r="H573" s="6"/>
      <c r="I573" s="273"/>
      <c r="J573" s="273"/>
      <c r="K573" s="273"/>
      <c r="L573" s="273"/>
      <c r="M573" s="273"/>
      <c r="N573" s="273"/>
      <c r="O573" s="273"/>
      <c r="P573" s="273"/>
      <c r="Q573" s="142"/>
      <c r="S573"/>
      <c r="U573"/>
      <c r="V573"/>
      <c r="W573"/>
      <c r="X573"/>
      <c r="Y573"/>
      <c r="Z573"/>
      <c r="AA573"/>
    </row>
    <row r="574" spans="1:27" ht="15" hidden="1">
      <c r="A574" s="63"/>
      <c r="B574" s="125"/>
      <c r="C574" s="45"/>
      <c r="D574" s="45"/>
      <c r="E574" s="278"/>
      <c r="F574" s="249"/>
      <c r="G574" s="45"/>
      <c r="H574" s="6"/>
      <c r="I574" s="273"/>
      <c r="J574" s="273"/>
      <c r="K574" s="273"/>
      <c r="L574" s="273"/>
      <c r="M574" s="273"/>
      <c r="N574" s="273"/>
      <c r="O574" s="273"/>
      <c r="P574" s="273"/>
      <c r="Q574" s="142"/>
      <c r="S574"/>
      <c r="U574"/>
      <c r="V574"/>
      <c r="W574"/>
      <c r="X574"/>
      <c r="Y574"/>
      <c r="Z574"/>
      <c r="AA574"/>
    </row>
    <row r="575" spans="1:27" ht="15" hidden="1">
      <c r="A575" s="61"/>
      <c r="B575" s="46"/>
      <c r="C575" s="270"/>
      <c r="D575" s="279"/>
      <c r="E575" s="279"/>
      <c r="F575" s="249"/>
      <c r="G575" s="48"/>
      <c r="H575" s="43"/>
      <c r="I575" s="273"/>
      <c r="J575" s="273"/>
      <c r="K575" s="273"/>
      <c r="L575" s="273"/>
      <c r="M575" s="273"/>
      <c r="N575" s="273"/>
      <c r="O575" s="298"/>
      <c r="P575" s="273"/>
      <c r="Q575" s="142"/>
      <c r="S575"/>
      <c r="U575"/>
      <c r="V575"/>
      <c r="W575"/>
      <c r="X575"/>
      <c r="Y575"/>
      <c r="Z575"/>
      <c r="AA575"/>
    </row>
    <row r="576" spans="1:27" ht="15" hidden="1">
      <c r="A576" s="61"/>
      <c r="B576" s="46"/>
      <c r="C576" s="270"/>
      <c r="D576" s="279"/>
      <c r="E576" s="279"/>
      <c r="F576" s="279"/>
      <c r="G576" s="48"/>
      <c r="H576" s="47"/>
      <c r="I576" s="273"/>
      <c r="J576" s="273"/>
      <c r="K576" s="273"/>
      <c r="L576" s="273"/>
      <c r="M576" s="273"/>
      <c r="N576" s="273"/>
      <c r="O576" s="279"/>
      <c r="P576" s="279"/>
      <c r="Q576" s="142"/>
      <c r="S576"/>
      <c r="U576"/>
      <c r="V576"/>
      <c r="W576"/>
      <c r="X576"/>
      <c r="Y576"/>
      <c r="Z576"/>
      <c r="AA576"/>
    </row>
    <row r="577" spans="1:27" ht="15" hidden="1">
      <c r="A577" s="57"/>
      <c r="B577" s="128"/>
      <c r="C577" s="299"/>
      <c r="D577" s="299"/>
      <c r="E577" s="299"/>
      <c r="F577" s="299"/>
      <c r="G577" s="9"/>
      <c r="H577" s="9"/>
      <c r="I577" s="299"/>
      <c r="J577" s="299"/>
      <c r="K577" s="299"/>
      <c r="L577" s="299"/>
      <c r="M577" s="299"/>
      <c r="N577" s="299"/>
      <c r="O577" s="299"/>
      <c r="P577" s="299"/>
      <c r="Q577" s="147"/>
      <c r="S577"/>
      <c r="U577"/>
      <c r="V577"/>
      <c r="W577"/>
      <c r="X577"/>
      <c r="Y577"/>
      <c r="Z577"/>
      <c r="AA577"/>
    </row>
    <row r="578" spans="1:27" ht="15" hidden="1">
      <c r="A578" s="134" t="s">
        <v>161</v>
      </c>
      <c r="B578" s="135"/>
      <c r="C578" s="284"/>
      <c r="D578" s="273"/>
      <c r="E578" s="284"/>
      <c r="F578" s="284"/>
      <c r="G578" s="4"/>
      <c r="H578" s="4"/>
      <c r="I578" s="284"/>
      <c r="J578" s="284"/>
      <c r="K578" s="284"/>
      <c r="L578" s="284"/>
      <c r="M578" s="284"/>
      <c r="N578" s="284"/>
      <c r="O578" s="284"/>
      <c r="P578" s="284"/>
      <c r="Q578" s="149"/>
      <c r="S578"/>
      <c r="U578"/>
      <c r="V578"/>
      <c r="W578"/>
      <c r="X578"/>
      <c r="Y578"/>
      <c r="Z578"/>
      <c r="AA578"/>
    </row>
    <row r="579" spans="1:27" ht="15" hidden="1">
      <c r="A579" s="62"/>
      <c r="B579" s="126"/>
      <c r="C579" s="273"/>
      <c r="D579" s="273"/>
      <c r="E579" s="273"/>
      <c r="F579" s="273"/>
      <c r="G579" s="6"/>
      <c r="H579" s="6"/>
      <c r="I579" s="273"/>
      <c r="J579" s="273"/>
      <c r="K579" s="273"/>
      <c r="L579" s="273"/>
      <c r="M579" s="273"/>
      <c r="N579" s="273"/>
      <c r="O579" s="273"/>
      <c r="P579" s="273"/>
      <c r="Q579" s="142"/>
      <c r="S579"/>
      <c r="U579"/>
      <c r="V579"/>
      <c r="W579"/>
      <c r="X579"/>
      <c r="Y579"/>
      <c r="Z579"/>
      <c r="AA579"/>
    </row>
    <row r="580" spans="1:27" ht="15" hidden="1">
      <c r="A580" s="53"/>
      <c r="B580" s="26"/>
      <c r="C580" s="119"/>
      <c r="D580" s="249"/>
      <c r="E580" s="249"/>
      <c r="F580" s="249"/>
      <c r="G580" s="19"/>
      <c r="H580" s="19"/>
      <c r="I580" s="273"/>
      <c r="J580" s="273"/>
      <c r="K580" s="273"/>
      <c r="L580" s="273"/>
      <c r="M580" s="273"/>
      <c r="N580" s="273"/>
      <c r="O580" s="249"/>
      <c r="P580" s="273"/>
      <c r="Q580" s="142"/>
      <c r="S580"/>
      <c r="U580"/>
      <c r="V580"/>
      <c r="W580"/>
      <c r="X580"/>
      <c r="Y580"/>
      <c r="Z580"/>
      <c r="AA580"/>
    </row>
    <row r="581" spans="1:27" ht="15" hidden="1">
      <c r="A581" s="53"/>
      <c r="B581" s="26"/>
      <c r="C581" s="119"/>
      <c r="D581" s="249"/>
      <c r="E581" s="249"/>
      <c r="F581" s="249"/>
      <c r="G581" s="19"/>
      <c r="H581" s="19"/>
      <c r="I581" s="273"/>
      <c r="J581" s="273"/>
      <c r="K581" s="273"/>
      <c r="L581" s="273"/>
      <c r="M581" s="273"/>
      <c r="N581" s="273"/>
      <c r="O581" s="249"/>
      <c r="P581" s="273"/>
      <c r="Q581" s="142"/>
      <c r="S581"/>
      <c r="U581"/>
      <c r="V581"/>
      <c r="W581"/>
      <c r="X581"/>
      <c r="Y581"/>
      <c r="Z581"/>
      <c r="AA581"/>
    </row>
    <row r="582" spans="1:27" ht="15" hidden="1">
      <c r="A582" s="53"/>
      <c r="B582" s="33"/>
      <c r="C582" s="249"/>
      <c r="D582" s="249"/>
      <c r="E582" s="249"/>
      <c r="F582" s="249"/>
      <c r="G582" s="19"/>
      <c r="H582" s="6"/>
      <c r="I582" s="788"/>
      <c r="J582" s="788"/>
      <c r="K582" s="273"/>
      <c r="L582" s="288"/>
      <c r="M582" s="273"/>
      <c r="N582" s="273"/>
      <c r="O582" s="273"/>
      <c r="P582" s="273"/>
      <c r="Q582" s="142"/>
      <c r="S582"/>
      <c r="U582"/>
      <c r="V582"/>
      <c r="W582"/>
      <c r="X582"/>
      <c r="Y582"/>
      <c r="Z582"/>
      <c r="AA582"/>
    </row>
    <row r="583" spans="1:27" ht="15" hidden="1">
      <c r="A583" s="784"/>
      <c r="B583" s="785"/>
      <c r="C583" s="68"/>
      <c r="D583" s="251"/>
      <c r="E583" s="776"/>
      <c r="F583" s="249"/>
      <c r="G583" s="275"/>
      <c r="H583" s="276"/>
      <c r="I583" s="778"/>
      <c r="J583" s="779"/>
      <c r="K583" s="276"/>
      <c r="L583" s="780"/>
      <c r="M583" s="781"/>
      <c r="N583" s="8"/>
      <c r="O583" s="275"/>
      <c r="P583" s="275"/>
      <c r="Q583" s="142"/>
      <c r="S583"/>
      <c r="U583"/>
      <c r="V583"/>
      <c r="W583"/>
      <c r="X583"/>
      <c r="Y583"/>
      <c r="Z583"/>
      <c r="AA583"/>
    </row>
    <row r="584" spans="1:27" ht="15" hidden="1">
      <c r="A584" s="784"/>
      <c r="B584" s="785"/>
      <c r="C584" s="52"/>
      <c r="D584" s="251"/>
      <c r="E584" s="777"/>
      <c r="F584" s="249"/>
      <c r="G584" s="349"/>
      <c r="H584" s="290"/>
      <c r="I584" s="289"/>
      <c r="J584" s="289"/>
      <c r="K584" s="290"/>
      <c r="L584" s="289"/>
      <c r="M584" s="289"/>
      <c r="N584" s="8"/>
      <c r="O584" s="686"/>
      <c r="P584" s="686"/>
      <c r="Q584" s="142"/>
      <c r="S584"/>
      <c r="U584"/>
      <c r="V584"/>
      <c r="W584"/>
      <c r="X584"/>
      <c r="Y584"/>
      <c r="Z584"/>
      <c r="AA584"/>
    </row>
    <row r="585" spans="1:27" ht="15" hidden="1">
      <c r="A585" s="131"/>
      <c r="B585" s="108"/>
      <c r="C585" s="109"/>
      <c r="D585" s="390"/>
      <c r="E585" s="349"/>
      <c r="F585" s="249"/>
      <c r="G585" s="349"/>
      <c r="H585" s="290"/>
      <c r="I585" s="289"/>
      <c r="J585" s="268"/>
      <c r="K585" s="290"/>
      <c r="L585" s="289"/>
      <c r="M585" s="268"/>
      <c r="N585" s="8"/>
      <c r="O585" s="349"/>
      <c r="P585" s="268"/>
      <c r="Q585" s="142"/>
      <c r="S585"/>
      <c r="U585"/>
      <c r="V585"/>
      <c r="W585"/>
      <c r="X585"/>
      <c r="Y585"/>
      <c r="Z585"/>
      <c r="AA585"/>
    </row>
    <row r="586" spans="1:27" ht="15" hidden="1">
      <c r="A586" s="131"/>
      <c r="B586" s="108"/>
      <c r="C586" s="109"/>
      <c r="D586" s="390"/>
      <c r="E586" s="349"/>
      <c r="F586" s="249"/>
      <c r="G586" s="349"/>
      <c r="H586" s="290"/>
      <c r="I586" s="289"/>
      <c r="J586" s="268"/>
      <c r="K586" s="290"/>
      <c r="L586" s="289"/>
      <c r="M586" s="268"/>
      <c r="N586" s="8"/>
      <c r="O586" s="349"/>
      <c r="P586" s="268"/>
      <c r="Q586" s="142"/>
      <c r="S586"/>
      <c r="U586"/>
      <c r="V586"/>
      <c r="W586"/>
      <c r="X586"/>
      <c r="Y586"/>
      <c r="Z586"/>
      <c r="AA586"/>
    </row>
    <row r="587" spans="1:27" ht="15" hidden="1">
      <c r="A587" s="132"/>
      <c r="B587" s="51"/>
      <c r="C587" s="688"/>
      <c r="D587" s="391"/>
      <c r="E587" s="268"/>
      <c r="F587" s="249"/>
      <c r="G587" s="268"/>
      <c r="H587" s="294"/>
      <c r="I587" s="268"/>
      <c r="J587" s="268"/>
      <c r="K587" s="294"/>
      <c r="L587" s="268"/>
      <c r="M587" s="268"/>
      <c r="N587" s="8"/>
      <c r="O587" s="268"/>
      <c r="P587" s="268"/>
      <c r="Q587" s="142"/>
      <c r="S587"/>
      <c r="U587"/>
      <c r="V587"/>
      <c r="W587"/>
      <c r="X587"/>
      <c r="Y587"/>
      <c r="Z587"/>
      <c r="AA587"/>
    </row>
    <row r="588" spans="1:27" ht="15" hidden="1">
      <c r="A588" s="132"/>
      <c r="B588" s="51"/>
      <c r="C588" s="688"/>
      <c r="D588" s="391"/>
      <c r="E588" s="268"/>
      <c r="F588" s="249"/>
      <c r="G588" s="268"/>
      <c r="H588" s="294"/>
      <c r="I588" s="268"/>
      <c r="J588" s="268"/>
      <c r="K588" s="294"/>
      <c r="L588" s="268"/>
      <c r="M588" s="268"/>
      <c r="N588" s="8"/>
      <c r="O588" s="268"/>
      <c r="P588" s="268"/>
      <c r="Q588" s="142"/>
      <c r="S588"/>
      <c r="U588"/>
      <c r="V588"/>
      <c r="W588"/>
      <c r="X588"/>
      <c r="Y588"/>
      <c r="Z588"/>
      <c r="AA588"/>
    </row>
    <row r="589" spans="1:27" ht="15" hidden="1">
      <c r="A589" s="131"/>
      <c r="B589" s="107"/>
      <c r="C589" s="688"/>
      <c r="D589" s="391"/>
      <c r="E589" s="268"/>
      <c r="F589" s="249"/>
      <c r="G589" s="268"/>
      <c r="H589" s="296"/>
      <c r="I589" s="268"/>
      <c r="J589" s="268"/>
      <c r="K589" s="296"/>
      <c r="L589" s="268"/>
      <c r="M589" s="268"/>
      <c r="N589" s="8"/>
      <c r="O589" s="268"/>
      <c r="P589" s="268"/>
      <c r="Q589" s="142"/>
      <c r="S589"/>
      <c r="U589"/>
      <c r="V589"/>
      <c r="W589"/>
      <c r="X589"/>
      <c r="Y589"/>
      <c r="Z589"/>
      <c r="AA589"/>
    </row>
    <row r="590" spans="1:27" ht="15" hidden="1">
      <c r="A590" s="131"/>
      <c r="B590" s="107"/>
      <c r="C590" s="688"/>
      <c r="D590" s="391"/>
      <c r="E590" s="268"/>
      <c r="F590" s="249"/>
      <c r="G590" s="268"/>
      <c r="H590" s="296"/>
      <c r="I590" s="268"/>
      <c r="J590" s="268"/>
      <c r="K590" s="296"/>
      <c r="L590" s="268"/>
      <c r="M590" s="268"/>
      <c r="N590" s="8"/>
      <c r="O590" s="268"/>
      <c r="P590" s="268"/>
      <c r="Q590" s="142"/>
      <c r="S590"/>
      <c r="U590"/>
      <c r="V590"/>
      <c r="W590"/>
      <c r="X590"/>
      <c r="Y590"/>
      <c r="Z590"/>
      <c r="AA590"/>
    </row>
    <row r="591" spans="1:27" ht="15" hidden="1">
      <c r="A591" s="132"/>
      <c r="B591" s="51"/>
      <c r="C591" s="688"/>
      <c r="D591" s="391"/>
      <c r="E591" s="268"/>
      <c r="F591" s="249"/>
      <c r="G591" s="268"/>
      <c r="H591" s="294"/>
      <c r="I591" s="268"/>
      <c r="J591" s="268"/>
      <c r="K591" s="294"/>
      <c r="L591" s="268"/>
      <c r="M591" s="268"/>
      <c r="N591" s="8"/>
      <c r="O591" s="268"/>
      <c r="P591" s="268"/>
      <c r="Q591" s="142"/>
      <c r="S591"/>
      <c r="U591"/>
      <c r="V591"/>
      <c r="W591"/>
      <c r="X591"/>
      <c r="Y591"/>
      <c r="Z591"/>
      <c r="AA591"/>
    </row>
    <row r="592" spans="1:27" ht="15" hidden="1">
      <c r="A592" s="132"/>
      <c r="B592" s="51"/>
      <c r="C592" s="688"/>
      <c r="D592" s="391"/>
      <c r="E592" s="268"/>
      <c r="F592" s="249"/>
      <c r="G592" s="268"/>
      <c r="H592" s="294"/>
      <c r="I592" s="268"/>
      <c r="J592" s="268"/>
      <c r="K592" s="294"/>
      <c r="L592" s="268"/>
      <c r="M592" s="268"/>
      <c r="N592" s="8"/>
      <c r="O592" s="268"/>
      <c r="P592" s="268"/>
      <c r="Q592" s="145"/>
      <c r="S592"/>
      <c r="U592"/>
      <c r="V592"/>
      <c r="W592"/>
      <c r="X592"/>
      <c r="Y592"/>
      <c r="Z592"/>
      <c r="AA592"/>
    </row>
    <row r="593" spans="1:27" ht="15" hidden="1">
      <c r="A593" s="131"/>
      <c r="B593" s="107"/>
      <c r="C593" s="688"/>
      <c r="D593" s="391"/>
      <c r="E593" s="268"/>
      <c r="F593" s="249"/>
      <c r="G593" s="268"/>
      <c r="H593" s="296"/>
      <c r="I593" s="268"/>
      <c r="J593" s="268"/>
      <c r="K593" s="296"/>
      <c r="L593" s="268"/>
      <c r="M593" s="268"/>
      <c r="N593" s="8"/>
      <c r="O593" s="268"/>
      <c r="P593" s="268"/>
      <c r="Q593" s="142"/>
      <c r="S593"/>
      <c r="U593"/>
      <c r="V593"/>
      <c r="W593"/>
      <c r="X593"/>
      <c r="Y593"/>
      <c r="Z593"/>
      <c r="AA593"/>
    </row>
    <row r="594" spans="1:27" ht="15" hidden="1">
      <c r="A594" s="131"/>
      <c r="B594" s="107"/>
      <c r="C594" s="688"/>
      <c r="D594" s="391"/>
      <c r="E594" s="268"/>
      <c r="F594" s="249"/>
      <c r="G594" s="268"/>
      <c r="H594" s="296"/>
      <c r="I594" s="268"/>
      <c r="J594" s="268"/>
      <c r="K594" s="296"/>
      <c r="L594" s="268"/>
      <c r="M594" s="268"/>
      <c r="N594" s="8"/>
      <c r="O594" s="268"/>
      <c r="P594" s="268"/>
      <c r="Q594" s="142"/>
      <c r="S594"/>
      <c r="U594"/>
      <c r="V594"/>
      <c r="W594"/>
      <c r="X594"/>
      <c r="Y594"/>
      <c r="Z594"/>
      <c r="AA594"/>
    </row>
    <row r="595" spans="1:27" ht="15" hidden="1">
      <c r="A595" s="132"/>
      <c r="B595" s="689"/>
      <c r="C595" s="688"/>
      <c r="D595" s="391"/>
      <c r="E595" s="268"/>
      <c r="F595" s="249"/>
      <c r="G595" s="268"/>
      <c r="H595" s="294"/>
      <c r="I595" s="268"/>
      <c r="J595" s="268"/>
      <c r="K595" s="294"/>
      <c r="L595" s="268"/>
      <c r="M595" s="268"/>
      <c r="N595" s="8"/>
      <c r="O595" s="268"/>
      <c r="P595" s="268"/>
      <c r="Q595" s="142"/>
      <c r="S595"/>
      <c r="U595"/>
      <c r="V595"/>
      <c r="W595"/>
      <c r="X595"/>
      <c r="Y595"/>
      <c r="Z595"/>
      <c r="AA595"/>
    </row>
    <row r="596" spans="1:27" ht="15" hidden="1">
      <c r="A596" s="132"/>
      <c r="B596" s="51"/>
      <c r="C596" s="690"/>
      <c r="D596" s="391"/>
      <c r="E596" s="691"/>
      <c r="F596" s="249"/>
      <c r="G596" s="691"/>
      <c r="H596" s="273"/>
      <c r="I596" s="691"/>
      <c r="J596" s="691"/>
      <c r="K596" s="273"/>
      <c r="L596" s="691"/>
      <c r="M596" s="691"/>
      <c r="N596" s="8"/>
      <c r="O596" s="268"/>
      <c r="P596" s="268"/>
      <c r="Q596" s="142"/>
      <c r="S596"/>
      <c r="U596"/>
      <c r="V596"/>
      <c r="W596"/>
      <c r="X596"/>
      <c r="Y596"/>
      <c r="Z596"/>
      <c r="AA596"/>
    </row>
    <row r="597" spans="1:27" ht="15" hidden="1">
      <c r="A597" s="53"/>
      <c r="B597" s="26"/>
      <c r="C597" s="18"/>
      <c r="D597" s="60"/>
      <c r="E597" s="268"/>
      <c r="F597" s="249"/>
      <c r="G597" s="268"/>
      <c r="H597" s="273"/>
      <c r="I597" s="268"/>
      <c r="J597" s="268"/>
      <c r="K597" s="273"/>
      <c r="L597" s="268"/>
      <c r="M597" s="268"/>
      <c r="N597" s="8"/>
      <c r="O597" s="268"/>
      <c r="P597" s="268"/>
      <c r="Q597" s="142"/>
      <c r="S597"/>
      <c r="U597"/>
      <c r="V597"/>
      <c r="W597"/>
      <c r="X597"/>
      <c r="Y597"/>
      <c r="Z597"/>
      <c r="AA597"/>
    </row>
    <row r="598" spans="1:27" ht="15" hidden="1">
      <c r="A598" s="55"/>
      <c r="B598" s="43"/>
      <c r="C598" s="298"/>
      <c r="D598" s="298"/>
      <c r="E598" s="298"/>
      <c r="F598" s="249"/>
      <c r="G598" s="43"/>
      <c r="H598" s="43"/>
      <c r="I598" s="298"/>
      <c r="J598" s="298"/>
      <c r="K598" s="298"/>
      <c r="L598" s="298"/>
      <c r="M598" s="273"/>
      <c r="N598" s="273"/>
      <c r="O598" s="298"/>
      <c r="P598" s="298"/>
      <c r="Q598" s="142"/>
      <c r="S598"/>
      <c r="U598"/>
      <c r="V598"/>
      <c r="W598"/>
      <c r="X598"/>
      <c r="Y598"/>
      <c r="Z598"/>
      <c r="AA598"/>
    </row>
    <row r="599" spans="1:27" ht="15" hidden="1">
      <c r="A599" s="63"/>
      <c r="B599" s="44"/>
      <c r="C599" s="45"/>
      <c r="D599" s="45"/>
      <c r="E599" s="269"/>
      <c r="F599" s="249"/>
      <c r="G599" s="269"/>
      <c r="H599" s="6"/>
      <c r="I599" s="273"/>
      <c r="J599" s="273"/>
      <c r="K599" s="273"/>
      <c r="L599" s="273"/>
      <c r="M599" s="273"/>
      <c r="N599" s="273"/>
      <c r="O599" s="273"/>
      <c r="P599" s="273"/>
      <c r="Q599" s="142"/>
      <c r="S599"/>
      <c r="U599"/>
      <c r="V599"/>
      <c r="W599"/>
      <c r="X599"/>
      <c r="Y599"/>
      <c r="Z599"/>
      <c r="AA599"/>
    </row>
    <row r="600" spans="1:27" ht="15" hidden="1">
      <c r="A600" s="63"/>
      <c r="B600" s="44"/>
      <c r="C600" s="45"/>
      <c r="D600" s="45"/>
      <c r="E600" s="353"/>
      <c r="F600" s="249"/>
      <c r="G600" s="353"/>
      <c r="H600" s="6"/>
      <c r="I600" s="273"/>
      <c r="J600" s="273"/>
      <c r="K600" s="273"/>
      <c r="L600" s="273"/>
      <c r="M600" s="273"/>
      <c r="N600" s="273"/>
      <c r="O600" s="273"/>
      <c r="P600" s="273"/>
      <c r="Q600" s="142"/>
      <c r="S600"/>
      <c r="U600"/>
      <c r="V600"/>
      <c r="W600"/>
      <c r="X600"/>
      <c r="Y600"/>
      <c r="Z600"/>
      <c r="AA600"/>
    </row>
    <row r="601" spans="1:27" ht="15" hidden="1">
      <c r="A601" s="63"/>
      <c r="B601" s="125"/>
      <c r="C601" s="45"/>
      <c r="D601" s="45"/>
      <c r="E601" s="278"/>
      <c r="F601" s="249"/>
      <c r="G601" s="45"/>
      <c r="H601" s="6"/>
      <c r="I601" s="273"/>
      <c r="J601" s="273"/>
      <c r="K601" s="273"/>
      <c r="L601" s="273"/>
      <c r="M601" s="273"/>
      <c r="N601" s="273"/>
      <c r="O601" s="273"/>
      <c r="P601" s="273"/>
      <c r="Q601" s="142"/>
      <c r="S601"/>
      <c r="U601"/>
      <c r="V601"/>
      <c r="W601"/>
      <c r="X601"/>
      <c r="Y601"/>
      <c r="Z601"/>
      <c r="AA601"/>
    </row>
    <row r="602" spans="1:27" ht="15" hidden="1">
      <c r="A602" s="61"/>
      <c r="B602" s="46"/>
      <c r="C602" s="270"/>
      <c r="D602" s="279"/>
      <c r="E602" s="279"/>
      <c r="F602" s="249"/>
      <c r="G602" s="48"/>
      <c r="H602" s="43"/>
      <c r="I602" s="273"/>
      <c r="J602" s="273"/>
      <c r="K602" s="273"/>
      <c r="L602" s="273"/>
      <c r="M602" s="273"/>
      <c r="N602" s="273"/>
      <c r="O602" s="298"/>
      <c r="P602" s="273"/>
      <c r="Q602" s="142"/>
      <c r="S602"/>
      <c r="U602"/>
      <c r="V602"/>
      <c r="W602"/>
      <c r="X602"/>
      <c r="Y602"/>
      <c r="Z602"/>
      <c r="AA602"/>
    </row>
    <row r="603" spans="1:27" ht="15" hidden="1">
      <c r="A603" s="61"/>
      <c r="B603" s="46"/>
      <c r="C603" s="270"/>
      <c r="D603" s="279"/>
      <c r="E603" s="279"/>
      <c r="F603" s="279"/>
      <c r="G603" s="48"/>
      <c r="H603" s="47"/>
      <c r="I603" s="273"/>
      <c r="J603" s="273"/>
      <c r="K603" s="273"/>
      <c r="L603" s="273"/>
      <c r="M603" s="273"/>
      <c r="N603" s="273"/>
      <c r="O603" s="279"/>
      <c r="P603" s="279"/>
      <c r="Q603" s="142"/>
      <c r="S603"/>
      <c r="U603"/>
      <c r="V603"/>
      <c r="W603"/>
      <c r="X603"/>
      <c r="Y603"/>
      <c r="Z603"/>
      <c r="AA603"/>
    </row>
    <row r="604" spans="1:27" ht="15" hidden="1">
      <c r="A604" s="57"/>
      <c r="B604" s="128"/>
      <c r="C604" s="299"/>
      <c r="D604" s="299"/>
      <c r="E604" s="299"/>
      <c r="F604" s="299"/>
      <c r="G604" s="9"/>
      <c r="H604" s="9"/>
      <c r="I604" s="299"/>
      <c r="J604" s="299"/>
      <c r="K604" s="299"/>
      <c r="L604" s="299"/>
      <c r="M604" s="299"/>
      <c r="N604" s="299"/>
      <c r="O604" s="299"/>
      <c r="P604" s="299"/>
      <c r="Q604" s="147"/>
      <c r="S604"/>
      <c r="U604"/>
      <c r="V604"/>
      <c r="W604"/>
      <c r="X604"/>
      <c r="Y604"/>
      <c r="Z604"/>
      <c r="AA604"/>
    </row>
    <row r="605" spans="1:27" ht="15.75">
      <c r="A605" s="134" t="s">
        <v>265</v>
      </c>
      <c r="B605" s="135"/>
      <c r="C605" s="284"/>
      <c r="D605" s="284"/>
      <c r="E605" s="284"/>
      <c r="F605" s="284"/>
      <c r="G605" s="4"/>
      <c r="H605" s="4"/>
      <c r="I605" s="284"/>
      <c r="J605" s="284"/>
      <c r="K605" s="284"/>
      <c r="L605" s="284"/>
      <c r="M605" s="284"/>
      <c r="N605" s="284"/>
      <c r="O605" s="284"/>
      <c r="P605" s="284"/>
      <c r="Q605" s="388"/>
      <c r="S605"/>
      <c r="U605"/>
      <c r="V605"/>
      <c r="W605"/>
      <c r="X605"/>
      <c r="Y605"/>
      <c r="Z605"/>
      <c r="AA605"/>
    </row>
    <row r="606" spans="1:27" ht="15.75">
      <c r="A606" s="62"/>
      <c r="B606" s="126"/>
      <c r="C606" s="273"/>
      <c r="D606" s="273"/>
      <c r="E606" s="273"/>
      <c r="F606" s="273"/>
      <c r="G606" s="6"/>
      <c r="H606" s="6"/>
      <c r="I606" s="273"/>
      <c r="J606" s="273"/>
      <c r="K606" s="273"/>
      <c r="L606" s="273"/>
      <c r="M606" s="273"/>
      <c r="N606" s="273"/>
      <c r="O606" s="273"/>
      <c r="P606" s="273"/>
      <c r="Q606" s="54"/>
      <c r="S606"/>
      <c r="U606"/>
      <c r="V606"/>
      <c r="W606"/>
      <c r="X606"/>
      <c r="Y606"/>
      <c r="Z606"/>
      <c r="AA606"/>
    </row>
    <row r="607" spans="1:27" ht="15" hidden="1">
      <c r="A607" s="53"/>
      <c r="B607" s="26" t="s">
        <v>286</v>
      </c>
      <c r="C607" s="119">
        <f>Data!F49</f>
        <v>0</v>
      </c>
      <c r="D607" s="354"/>
      <c r="E607" s="354"/>
      <c r="F607" s="354"/>
      <c r="G607" s="19"/>
      <c r="H607" s="19"/>
      <c r="I607" s="273"/>
      <c r="J607" s="273"/>
      <c r="K607" s="273"/>
      <c r="L607" s="273"/>
      <c r="M607" s="273"/>
      <c r="N607" s="273"/>
      <c r="O607" s="249"/>
      <c r="P607" s="273"/>
      <c r="Q607" s="142"/>
      <c r="S607"/>
      <c r="U607"/>
      <c r="V607"/>
      <c r="W607"/>
      <c r="X607"/>
      <c r="Y607"/>
      <c r="Z607"/>
      <c r="AA607"/>
    </row>
    <row r="608" spans="1:27" ht="15" hidden="1">
      <c r="A608" s="53"/>
      <c r="B608" s="33"/>
      <c r="C608" s="249"/>
      <c r="D608" s="249"/>
      <c r="E608" s="249"/>
      <c r="F608" s="279"/>
      <c r="G608" s="19"/>
      <c r="H608" s="6"/>
      <c r="I608" s="787"/>
      <c r="J608" s="788"/>
      <c r="K608" s="273"/>
      <c r="L608" s="288"/>
      <c r="M608" s="288"/>
      <c r="N608" s="273"/>
      <c r="O608" s="273"/>
      <c r="P608" s="273"/>
      <c r="Q608" s="142"/>
      <c r="S608"/>
      <c r="U608"/>
      <c r="V608"/>
      <c r="W608"/>
      <c r="X608"/>
      <c r="Y608"/>
      <c r="Z608"/>
      <c r="AA608"/>
    </row>
    <row r="609" spans="1:27" ht="27.75" customHeight="1">
      <c r="A609" s="784"/>
      <c r="B609" s="785" t="s">
        <v>204</v>
      </c>
      <c r="C609" s="68" t="s">
        <v>693</v>
      </c>
      <c r="D609" s="251"/>
      <c r="E609" s="776" t="s">
        <v>385</v>
      </c>
      <c r="F609" s="279"/>
      <c r="G609" s="275" t="s">
        <v>579</v>
      </c>
      <c r="H609" s="276"/>
      <c r="J609" s="707" t="s">
        <v>373</v>
      </c>
      <c r="K609" s="276"/>
      <c r="M609" s="707" t="s">
        <v>639</v>
      </c>
      <c r="N609" s="8"/>
      <c r="O609" s="275" t="s">
        <v>378</v>
      </c>
      <c r="P609" s="275" t="s">
        <v>379</v>
      </c>
      <c r="Q609" s="142"/>
      <c r="S609"/>
      <c r="U609"/>
      <c r="V609"/>
      <c r="W609"/>
      <c r="X609"/>
      <c r="Y609"/>
      <c r="Z609"/>
      <c r="AA609"/>
    </row>
    <row r="610" spans="1:27" ht="15.75">
      <c r="A610" s="784"/>
      <c r="B610" s="785"/>
      <c r="C610" s="52"/>
      <c r="D610" s="251"/>
      <c r="E610" s="777"/>
      <c r="F610" s="279"/>
      <c r="G610" s="349"/>
      <c r="H610" s="290"/>
      <c r="I610" s="289" t="s">
        <v>374</v>
      </c>
      <c r="J610" s="289" t="s">
        <v>375</v>
      </c>
      <c r="K610" s="290"/>
      <c r="L610" s="289" t="s">
        <v>376</v>
      </c>
      <c r="M610" s="289" t="s">
        <v>377</v>
      </c>
      <c r="N610" s="8"/>
      <c r="O610" s="352"/>
      <c r="P610" s="352"/>
      <c r="Q610" s="142"/>
      <c r="S610"/>
      <c r="U610"/>
      <c r="V610"/>
      <c r="W610"/>
      <c r="X610"/>
      <c r="Y610"/>
      <c r="Z610"/>
      <c r="AA610"/>
    </row>
    <row r="611" spans="1:27" ht="15.75">
      <c r="A611" s="132"/>
      <c r="B611" s="51" t="s">
        <v>450</v>
      </c>
      <c r="C611" s="110">
        <v>0</v>
      </c>
      <c r="D611" s="391"/>
      <c r="E611" s="266"/>
      <c r="F611" s="279"/>
      <c r="G611" s="266"/>
      <c r="H611" s="294"/>
      <c r="I611" s="266"/>
      <c r="J611" s="266"/>
      <c r="K611" s="294"/>
      <c r="L611" s="266"/>
      <c r="M611" s="266"/>
      <c r="N611" s="8"/>
      <c r="O611" s="268">
        <f>(G611+I611+L611)*C611</f>
        <v>0</v>
      </c>
      <c r="P611" s="268">
        <f>(G611+J611+M611)*C611</f>
        <v>0</v>
      </c>
      <c r="Q611" s="142"/>
      <c r="S611"/>
      <c r="U611"/>
      <c r="V611"/>
      <c r="W611"/>
      <c r="X611"/>
      <c r="Y611"/>
      <c r="Z611"/>
      <c r="AA611"/>
    </row>
    <row r="612" spans="1:27" ht="15.75">
      <c r="A612" s="132"/>
      <c r="B612" s="51" t="s">
        <v>450</v>
      </c>
      <c r="C612" s="110">
        <v>0</v>
      </c>
      <c r="D612" s="391"/>
      <c r="E612" s="266"/>
      <c r="F612" s="279"/>
      <c r="G612" s="266"/>
      <c r="H612" s="294"/>
      <c r="I612" s="297"/>
      <c r="J612" s="297"/>
      <c r="K612" s="294"/>
      <c r="L612" s="297"/>
      <c r="M612" s="297"/>
      <c r="N612" s="8"/>
      <c r="O612" s="268">
        <f>(G612+I612+L612)*C612</f>
        <v>0</v>
      </c>
      <c r="P612" s="268">
        <f>(G612+J612+M612)*C612</f>
        <v>0</v>
      </c>
      <c r="Q612" s="142"/>
      <c r="S612"/>
      <c r="U612"/>
      <c r="V612"/>
      <c r="W612"/>
      <c r="X612"/>
      <c r="Y612"/>
      <c r="Z612"/>
      <c r="AA612"/>
    </row>
    <row r="613" spans="1:27" ht="15.75">
      <c r="A613" s="53"/>
      <c r="B613" s="258"/>
      <c r="C613" s="256"/>
      <c r="D613" s="60"/>
      <c r="E613" s="266"/>
      <c r="F613" s="279"/>
      <c r="G613" s="266"/>
      <c r="H613" s="273"/>
      <c r="I613" s="266"/>
      <c r="J613" s="266"/>
      <c r="K613" s="273"/>
      <c r="L613" s="266"/>
      <c r="M613" s="266"/>
      <c r="N613" s="8"/>
      <c r="O613" s="268">
        <f>(G613+I613+L613)*C613</f>
        <v>0</v>
      </c>
      <c r="P613" s="268">
        <f>(G613+J613+M613)*C613</f>
        <v>0</v>
      </c>
      <c r="Q613" s="142"/>
      <c r="S613"/>
      <c r="U613"/>
      <c r="V613"/>
      <c r="W613"/>
      <c r="X613"/>
      <c r="Y613"/>
      <c r="Z613"/>
      <c r="AA613"/>
    </row>
    <row r="614" spans="1:27" ht="15.75">
      <c r="A614" s="55"/>
      <c r="B614" s="43"/>
      <c r="C614" s="225"/>
      <c r="D614" s="43"/>
      <c r="E614" s="298"/>
      <c r="F614" s="279"/>
      <c r="G614" s="298"/>
      <c r="H614" s="43"/>
      <c r="I614" s="298"/>
      <c r="J614" s="298"/>
      <c r="K614" s="298"/>
      <c r="L614" s="298"/>
      <c r="M614" s="298"/>
      <c r="N614" s="298"/>
      <c r="O614" s="298"/>
      <c r="P614" s="298"/>
      <c r="Q614" s="145"/>
      <c r="S614"/>
      <c r="U614"/>
      <c r="V614"/>
      <c r="W614"/>
      <c r="X614"/>
      <c r="Y614"/>
      <c r="Z614"/>
      <c r="AA614"/>
    </row>
    <row r="615" spans="1:27" ht="15" hidden="1">
      <c r="A615" s="63"/>
      <c r="B615" s="44" t="s">
        <v>697</v>
      </c>
      <c r="C615" s="45"/>
      <c r="D615" s="45"/>
      <c r="E615" s="269">
        <f>SUM(E611:E613)</f>
        <v>0</v>
      </c>
      <c r="F615" s="279"/>
      <c r="G615" s="269">
        <f>SUM(G611:G613,I611:I613,L611:L613)</f>
        <v>0</v>
      </c>
      <c r="H615" s="6"/>
      <c r="I615" s="278"/>
      <c r="J615" s="273"/>
      <c r="K615" s="273"/>
      <c r="L615" s="278"/>
      <c r="M615" s="278"/>
      <c r="N615" s="273"/>
      <c r="O615" s="273"/>
      <c r="P615" s="273"/>
      <c r="Q615" s="142"/>
      <c r="S615"/>
      <c r="U615"/>
      <c r="V615"/>
      <c r="W615"/>
      <c r="X615"/>
      <c r="Y615"/>
      <c r="Z615"/>
      <c r="AA615"/>
    </row>
    <row r="616" spans="1:27" ht="15" hidden="1">
      <c r="A616" s="63"/>
      <c r="B616" s="44" t="s">
        <v>371</v>
      </c>
      <c r="C616" s="45"/>
      <c r="D616" s="45"/>
      <c r="E616" s="353" t="str">
        <f>IF(E615&gt;C607*1.025,"No",IF(E615&lt;C607*0.975,"No","Yes"))</f>
        <v>Yes</v>
      </c>
      <c r="F616" s="279"/>
      <c r="G616" s="353" t="str">
        <f>IF(G615&gt;C607*1.025,"No",IF(G615&lt;C607*0.975,"No","Yes"))</f>
        <v>Yes</v>
      </c>
      <c r="H616" s="6"/>
      <c r="I616" s="358"/>
      <c r="J616" s="273"/>
      <c r="K616" s="273"/>
      <c r="L616" s="358"/>
      <c r="M616" s="358"/>
      <c r="N616" s="273"/>
      <c r="O616" s="273"/>
      <c r="P616" s="273"/>
      <c r="Q616" s="142"/>
      <c r="S616"/>
      <c r="U616"/>
      <c r="V616"/>
      <c r="W616"/>
      <c r="X616"/>
      <c r="Y616"/>
      <c r="Z616"/>
      <c r="AA616"/>
    </row>
    <row r="617" spans="1:27" ht="15" hidden="1">
      <c r="A617" s="63"/>
      <c r="B617" s="125"/>
      <c r="C617" s="45"/>
      <c r="D617" s="45"/>
      <c r="E617" s="278"/>
      <c r="F617" s="279"/>
      <c r="G617" s="45"/>
      <c r="H617" s="6"/>
      <c r="I617" s="273"/>
      <c r="J617" s="273"/>
      <c r="K617" s="273"/>
      <c r="L617" s="273"/>
      <c r="M617" s="273"/>
      <c r="N617" s="273"/>
      <c r="O617" s="273"/>
      <c r="P617" s="273"/>
      <c r="Q617" s="142"/>
      <c r="S617"/>
      <c r="U617"/>
      <c r="V617"/>
      <c r="W617"/>
      <c r="X617"/>
      <c r="Y617"/>
      <c r="Z617"/>
      <c r="AA617"/>
    </row>
    <row r="618" spans="1:27" ht="15.75">
      <c r="A618" s="61"/>
      <c r="B618" s="46" t="s">
        <v>471</v>
      </c>
      <c r="C618" s="270">
        <f>SUM(O611:O613)</f>
        <v>0</v>
      </c>
      <c r="D618" s="279"/>
      <c r="E618" s="279"/>
      <c r="F618" s="279"/>
      <c r="G618" s="48"/>
      <c r="H618" s="43"/>
      <c r="I618" s="273"/>
      <c r="J618" s="273"/>
      <c r="K618" s="273"/>
      <c r="L618" s="273"/>
      <c r="M618" s="273"/>
      <c r="N618" s="273"/>
      <c r="O618" s="298"/>
      <c r="P618" s="273"/>
      <c r="Q618" s="142"/>
      <c r="S618"/>
      <c r="U618"/>
      <c r="V618"/>
      <c r="W618"/>
      <c r="X618"/>
      <c r="Y618"/>
      <c r="Z618"/>
      <c r="AA618"/>
    </row>
    <row r="619" spans="1:27" ht="15.75">
      <c r="A619" s="61"/>
      <c r="B619" s="46" t="s">
        <v>472</v>
      </c>
      <c r="C619" s="270">
        <f>SUM(P611:P613)</f>
        <v>0</v>
      </c>
      <c r="D619" s="279"/>
      <c r="E619" s="279"/>
      <c r="F619" s="279"/>
      <c r="G619" s="48"/>
      <c r="H619" s="47"/>
      <c r="I619" s="273"/>
      <c r="J619" s="273"/>
      <c r="K619" s="273"/>
      <c r="L619" s="273"/>
      <c r="M619" s="273"/>
      <c r="N619" s="273"/>
      <c r="O619" s="279"/>
      <c r="P619" s="279"/>
      <c r="Q619" s="142"/>
      <c r="S619"/>
      <c r="U619"/>
      <c r="V619"/>
      <c r="W619"/>
      <c r="X619"/>
      <c r="Y619"/>
      <c r="Z619"/>
      <c r="AA619"/>
    </row>
    <row r="620" spans="1:27" ht="15.75">
      <c r="A620" s="57"/>
      <c r="B620" s="128"/>
      <c r="C620" s="299"/>
      <c r="D620" s="299"/>
      <c r="E620" s="299"/>
      <c r="F620" s="299"/>
      <c r="G620" s="9"/>
      <c r="H620" s="9"/>
      <c r="I620" s="299"/>
      <c r="J620" s="299"/>
      <c r="K620" s="299"/>
      <c r="L620" s="299"/>
      <c r="M620" s="299"/>
      <c r="N620" s="299"/>
      <c r="O620" s="299"/>
      <c r="P620" s="299"/>
      <c r="Q620" s="147"/>
      <c r="S620"/>
      <c r="U620"/>
      <c r="V620"/>
      <c r="W620"/>
      <c r="X620"/>
      <c r="Y620"/>
      <c r="Z620"/>
      <c r="AA620"/>
    </row>
    <row r="621" spans="1:27" ht="15" hidden="1">
      <c r="A621" s="134" t="s">
        <v>162</v>
      </c>
      <c r="B621" s="135"/>
      <c r="C621" s="284"/>
      <c r="D621" s="273"/>
      <c r="E621" s="284"/>
      <c r="F621" s="284"/>
      <c r="G621" s="4"/>
      <c r="H621" s="4"/>
      <c r="I621" s="284"/>
      <c r="J621" s="284"/>
      <c r="K621" s="284"/>
      <c r="L621" s="284"/>
      <c r="M621" s="284"/>
      <c r="N621" s="284"/>
      <c r="O621" s="284"/>
      <c r="P621" s="284"/>
      <c r="Q621" s="149"/>
      <c r="S621"/>
      <c r="U621"/>
      <c r="V621"/>
      <c r="W621"/>
      <c r="X621"/>
      <c r="Y621"/>
      <c r="Z621"/>
      <c r="AA621"/>
    </row>
    <row r="622" spans="1:27" ht="15" hidden="1">
      <c r="A622" s="62"/>
      <c r="B622" s="126"/>
      <c r="C622" s="273"/>
      <c r="D622" s="273"/>
      <c r="E622" s="273"/>
      <c r="F622" s="273"/>
      <c r="G622" s="6"/>
      <c r="H622" s="6"/>
      <c r="I622" s="273"/>
      <c r="J622" s="273"/>
      <c r="K622" s="273"/>
      <c r="L622" s="273"/>
      <c r="M622" s="273"/>
      <c r="N622" s="273"/>
      <c r="O622" s="273"/>
      <c r="P622" s="273"/>
      <c r="Q622" s="142"/>
      <c r="S622"/>
      <c r="U622"/>
      <c r="V622"/>
      <c r="W622"/>
      <c r="X622"/>
      <c r="Y622"/>
      <c r="Z622"/>
      <c r="AA622"/>
    </row>
    <row r="623" spans="1:27" ht="15" hidden="1">
      <c r="A623" s="53"/>
      <c r="B623" s="26"/>
      <c r="C623" s="119"/>
      <c r="D623" s="249"/>
      <c r="E623" s="249"/>
      <c r="F623" s="273"/>
      <c r="G623" s="19"/>
      <c r="H623" s="19"/>
      <c r="I623" s="273"/>
      <c r="J623" s="273"/>
      <c r="K623" s="273"/>
      <c r="L623" s="273"/>
      <c r="M623" s="273"/>
      <c r="N623" s="273"/>
      <c r="O623" s="249"/>
      <c r="P623" s="273"/>
      <c r="Q623" s="142"/>
      <c r="S623"/>
      <c r="U623"/>
      <c r="V623"/>
      <c r="W623"/>
      <c r="X623"/>
      <c r="Y623"/>
      <c r="Z623"/>
      <c r="AA623"/>
    </row>
    <row r="624" spans="1:27" ht="15" hidden="1">
      <c r="A624" s="53"/>
      <c r="B624" s="33"/>
      <c r="C624" s="249"/>
      <c r="D624" s="249"/>
      <c r="E624" s="249"/>
      <c r="F624" s="273"/>
      <c r="G624" s="19"/>
      <c r="H624" s="6"/>
      <c r="I624" s="788"/>
      <c r="J624" s="788"/>
      <c r="K624" s="273"/>
      <c r="L624" s="288"/>
      <c r="M624" s="273"/>
      <c r="N624" s="273"/>
      <c r="O624" s="273"/>
      <c r="P624" s="273"/>
      <c r="Q624" s="142"/>
      <c r="S624"/>
      <c r="U624"/>
      <c r="V624"/>
      <c r="W624"/>
      <c r="X624"/>
      <c r="Y624"/>
      <c r="Z624"/>
      <c r="AA624"/>
    </row>
    <row r="625" spans="1:27" ht="27.75" customHeight="1" hidden="1">
      <c r="A625" s="784"/>
      <c r="B625" s="785"/>
      <c r="C625" s="68"/>
      <c r="D625" s="251"/>
      <c r="E625" s="776"/>
      <c r="F625" s="273"/>
      <c r="G625" s="275"/>
      <c r="H625" s="276"/>
      <c r="I625" s="778"/>
      <c r="J625" s="779"/>
      <c r="K625" s="276"/>
      <c r="L625" s="780"/>
      <c r="M625" s="781"/>
      <c r="N625" s="8"/>
      <c r="O625" s="275"/>
      <c r="P625" s="275"/>
      <c r="Q625" s="142"/>
      <c r="S625"/>
      <c r="U625"/>
      <c r="V625"/>
      <c r="W625"/>
      <c r="X625"/>
      <c r="Y625"/>
      <c r="Z625"/>
      <c r="AA625"/>
    </row>
    <row r="626" spans="1:27" ht="15" hidden="1">
      <c r="A626" s="784"/>
      <c r="B626" s="785"/>
      <c r="C626" s="52"/>
      <c r="D626" s="251"/>
      <c r="E626" s="777"/>
      <c r="F626" s="273"/>
      <c r="G626" s="349"/>
      <c r="H626" s="290"/>
      <c r="I626" s="289"/>
      <c r="J626" s="289"/>
      <c r="K626" s="290"/>
      <c r="L626" s="289"/>
      <c r="M626" s="289"/>
      <c r="N626" s="8"/>
      <c r="O626" s="686"/>
      <c r="P626" s="686"/>
      <c r="Q626" s="142"/>
      <c r="S626"/>
      <c r="U626"/>
      <c r="V626"/>
      <c r="W626"/>
      <c r="X626"/>
      <c r="Y626"/>
      <c r="Z626"/>
      <c r="AA626"/>
    </row>
    <row r="627" spans="1:27" ht="15" hidden="1">
      <c r="A627" s="131"/>
      <c r="B627" s="108"/>
      <c r="C627" s="109"/>
      <c r="D627" s="390"/>
      <c r="E627" s="349"/>
      <c r="F627" s="273"/>
      <c r="G627" s="349"/>
      <c r="H627" s="290"/>
      <c r="I627" s="289"/>
      <c r="J627" s="268"/>
      <c r="K627" s="290"/>
      <c r="L627" s="289"/>
      <c r="M627" s="268"/>
      <c r="N627" s="8"/>
      <c r="O627" s="349"/>
      <c r="P627" s="268"/>
      <c r="Q627" s="142"/>
      <c r="S627"/>
      <c r="U627"/>
      <c r="V627"/>
      <c r="W627"/>
      <c r="X627"/>
      <c r="Y627"/>
      <c r="Z627"/>
      <c r="AA627"/>
    </row>
    <row r="628" spans="1:27" ht="15" hidden="1">
      <c r="A628" s="131"/>
      <c r="B628" s="108"/>
      <c r="C628" s="109"/>
      <c r="D628" s="390"/>
      <c r="E628" s="349"/>
      <c r="F628" s="273"/>
      <c r="G628" s="349"/>
      <c r="H628" s="290"/>
      <c r="I628" s="289"/>
      <c r="J628" s="268"/>
      <c r="K628" s="290"/>
      <c r="L628" s="289"/>
      <c r="M628" s="268"/>
      <c r="N628" s="8"/>
      <c r="O628" s="349"/>
      <c r="P628" s="268"/>
      <c r="Q628" s="142"/>
      <c r="S628"/>
      <c r="U628"/>
      <c r="V628"/>
      <c r="W628"/>
      <c r="X628"/>
      <c r="Y628"/>
      <c r="Z628"/>
      <c r="AA628"/>
    </row>
    <row r="629" spans="1:27" ht="15" hidden="1">
      <c r="A629" s="132"/>
      <c r="B629" s="51"/>
      <c r="C629" s="688"/>
      <c r="D629" s="391"/>
      <c r="E629" s="268"/>
      <c r="F629" s="273"/>
      <c r="G629" s="268"/>
      <c r="H629" s="294"/>
      <c r="I629" s="268"/>
      <c r="J629" s="268"/>
      <c r="K629" s="294"/>
      <c r="L629" s="268"/>
      <c r="M629" s="268"/>
      <c r="N629" s="8"/>
      <c r="O629" s="268"/>
      <c r="P629" s="268"/>
      <c r="Q629" s="142"/>
      <c r="S629"/>
      <c r="U629"/>
      <c r="V629"/>
      <c r="W629"/>
      <c r="X629"/>
      <c r="Y629"/>
      <c r="Z629"/>
      <c r="AA629"/>
    </row>
    <row r="630" spans="1:27" ht="15" hidden="1">
      <c r="A630" s="132"/>
      <c r="B630" s="51"/>
      <c r="C630" s="688"/>
      <c r="D630" s="391"/>
      <c r="E630" s="268"/>
      <c r="F630" s="273"/>
      <c r="G630" s="268"/>
      <c r="H630" s="294"/>
      <c r="I630" s="268"/>
      <c r="J630" s="268"/>
      <c r="K630" s="294"/>
      <c r="L630" s="268"/>
      <c r="M630" s="268"/>
      <c r="N630" s="8"/>
      <c r="O630" s="268"/>
      <c r="P630" s="268"/>
      <c r="Q630" s="142"/>
      <c r="S630"/>
      <c r="U630"/>
      <c r="V630"/>
      <c r="W630"/>
      <c r="X630"/>
      <c r="Y630"/>
      <c r="Z630"/>
      <c r="AA630"/>
    </row>
    <row r="631" spans="1:27" ht="15" hidden="1">
      <c r="A631" s="132"/>
      <c r="B631" s="51"/>
      <c r="C631" s="688"/>
      <c r="D631" s="391"/>
      <c r="E631" s="268"/>
      <c r="F631" s="273"/>
      <c r="G631" s="268"/>
      <c r="H631" s="294"/>
      <c r="I631" s="268"/>
      <c r="J631" s="268"/>
      <c r="K631" s="294"/>
      <c r="L631" s="268"/>
      <c r="M631" s="268"/>
      <c r="N631" s="8"/>
      <c r="O631" s="268"/>
      <c r="P631" s="268"/>
      <c r="Q631" s="142"/>
      <c r="S631"/>
      <c r="U631"/>
      <c r="V631"/>
      <c r="W631"/>
      <c r="X631"/>
      <c r="Y631"/>
      <c r="Z631"/>
      <c r="AA631"/>
    </row>
    <row r="632" spans="1:27" ht="15" hidden="1">
      <c r="A632" s="132"/>
      <c r="B632" s="51"/>
      <c r="C632" s="688"/>
      <c r="D632" s="391"/>
      <c r="E632" s="268"/>
      <c r="F632" s="273"/>
      <c r="G632" s="268"/>
      <c r="H632" s="294"/>
      <c r="I632" s="268"/>
      <c r="J632" s="268"/>
      <c r="K632" s="294"/>
      <c r="L632" s="268"/>
      <c r="M632" s="268"/>
      <c r="N632" s="8"/>
      <c r="O632" s="268"/>
      <c r="P632" s="268"/>
      <c r="Q632" s="145"/>
      <c r="S632"/>
      <c r="U632"/>
      <c r="V632"/>
      <c r="W632"/>
      <c r="X632"/>
      <c r="Y632"/>
      <c r="Z632"/>
      <c r="AA632"/>
    </row>
    <row r="633" spans="1:27" ht="15" hidden="1">
      <c r="A633" s="132"/>
      <c r="B633" s="689"/>
      <c r="C633" s="688"/>
      <c r="D633" s="391"/>
      <c r="E633" s="268"/>
      <c r="F633" s="273"/>
      <c r="G633" s="268"/>
      <c r="H633" s="294"/>
      <c r="I633" s="268"/>
      <c r="J633" s="268"/>
      <c r="K633" s="294"/>
      <c r="L633" s="268"/>
      <c r="M633" s="268"/>
      <c r="N633" s="8"/>
      <c r="O633" s="268"/>
      <c r="P633" s="268"/>
      <c r="Q633" s="142"/>
      <c r="S633"/>
      <c r="U633"/>
      <c r="V633"/>
      <c r="W633"/>
      <c r="X633"/>
      <c r="Y633"/>
      <c r="Z633"/>
      <c r="AA633"/>
    </row>
    <row r="634" spans="1:27" ht="15" hidden="1">
      <c r="A634" s="132"/>
      <c r="B634" s="51"/>
      <c r="C634" s="690"/>
      <c r="D634" s="391"/>
      <c r="E634" s="691"/>
      <c r="F634" s="273"/>
      <c r="G634" s="691"/>
      <c r="H634" s="273"/>
      <c r="I634" s="691"/>
      <c r="J634" s="691"/>
      <c r="K634" s="273"/>
      <c r="L634" s="691"/>
      <c r="M634" s="691"/>
      <c r="N634" s="8"/>
      <c r="O634" s="268"/>
      <c r="P634" s="268"/>
      <c r="Q634" s="142"/>
      <c r="S634"/>
      <c r="U634"/>
      <c r="V634"/>
      <c r="W634"/>
      <c r="X634"/>
      <c r="Y634"/>
      <c r="Z634"/>
      <c r="AA634"/>
    </row>
    <row r="635" spans="1:27" ht="15" hidden="1">
      <c r="A635" s="53"/>
      <c r="B635" s="26"/>
      <c r="C635" s="18"/>
      <c r="D635" s="60"/>
      <c r="E635" s="268"/>
      <c r="F635" s="273"/>
      <c r="G635" s="268"/>
      <c r="H635" s="273"/>
      <c r="I635" s="268"/>
      <c r="J635" s="268"/>
      <c r="K635" s="273"/>
      <c r="L635" s="268"/>
      <c r="M635" s="268"/>
      <c r="N635" s="8"/>
      <c r="O635" s="268"/>
      <c r="P635" s="268"/>
      <c r="Q635" s="142"/>
      <c r="S635"/>
      <c r="U635"/>
      <c r="V635"/>
      <c r="W635"/>
      <c r="X635"/>
      <c r="Y635"/>
      <c r="Z635"/>
      <c r="AA635"/>
    </row>
    <row r="636" spans="1:27" ht="15" hidden="1">
      <c r="A636" s="55"/>
      <c r="B636" s="43"/>
      <c r="C636" s="298"/>
      <c r="D636" s="298"/>
      <c r="E636" s="298"/>
      <c r="F636" s="273"/>
      <c r="G636" s="43"/>
      <c r="H636" s="43"/>
      <c r="I636" s="298"/>
      <c r="J636" s="298"/>
      <c r="K636" s="298"/>
      <c r="L636" s="298"/>
      <c r="M636" s="273"/>
      <c r="N636" s="273"/>
      <c r="O636" s="298"/>
      <c r="P636" s="298"/>
      <c r="Q636" s="142"/>
      <c r="S636"/>
      <c r="U636"/>
      <c r="V636"/>
      <c r="W636"/>
      <c r="X636"/>
      <c r="Y636"/>
      <c r="Z636"/>
      <c r="AA636"/>
    </row>
    <row r="637" spans="1:27" ht="15" hidden="1">
      <c r="A637" s="63"/>
      <c r="B637" s="44"/>
      <c r="C637" s="45"/>
      <c r="D637" s="45"/>
      <c r="E637" s="269"/>
      <c r="F637" s="273"/>
      <c r="G637" s="269"/>
      <c r="H637" s="6"/>
      <c r="I637" s="273"/>
      <c r="J637" s="273"/>
      <c r="K637" s="273"/>
      <c r="L637" s="273"/>
      <c r="M637" s="273"/>
      <c r="N637" s="273"/>
      <c r="O637" s="273"/>
      <c r="P637" s="273"/>
      <c r="Q637" s="142"/>
      <c r="S637"/>
      <c r="U637"/>
      <c r="V637"/>
      <c r="W637"/>
      <c r="X637"/>
      <c r="Y637"/>
      <c r="Z637"/>
      <c r="AA637"/>
    </row>
    <row r="638" spans="1:27" ht="15" hidden="1">
      <c r="A638" s="63"/>
      <c r="B638" s="44"/>
      <c r="C638" s="45"/>
      <c r="D638" s="45"/>
      <c r="E638" s="353"/>
      <c r="F638" s="273"/>
      <c r="G638" s="353"/>
      <c r="H638" s="6"/>
      <c r="I638" s="273"/>
      <c r="J638" s="273"/>
      <c r="K638" s="273"/>
      <c r="L638" s="273"/>
      <c r="M638" s="273"/>
      <c r="N638" s="273"/>
      <c r="O638" s="273"/>
      <c r="P638" s="273"/>
      <c r="Q638" s="142"/>
      <c r="S638"/>
      <c r="U638"/>
      <c r="V638"/>
      <c r="W638"/>
      <c r="X638"/>
      <c r="Y638"/>
      <c r="Z638"/>
      <c r="AA638"/>
    </row>
    <row r="639" spans="1:27" ht="15" hidden="1">
      <c r="A639" s="63"/>
      <c r="B639" s="125"/>
      <c r="C639" s="45"/>
      <c r="D639" s="45"/>
      <c r="E639" s="278"/>
      <c r="F639" s="273"/>
      <c r="G639" s="45"/>
      <c r="H639" s="6"/>
      <c r="I639" s="273"/>
      <c r="J639" s="273"/>
      <c r="K639" s="273"/>
      <c r="L639" s="273"/>
      <c r="M639" s="273"/>
      <c r="N639" s="273"/>
      <c r="O639" s="273"/>
      <c r="P639" s="273"/>
      <c r="Q639" s="142"/>
      <c r="S639"/>
      <c r="U639"/>
      <c r="V639"/>
      <c r="W639"/>
      <c r="X639"/>
      <c r="Y639"/>
      <c r="Z639"/>
      <c r="AA639"/>
    </row>
    <row r="640" spans="1:27" ht="15" hidden="1">
      <c r="A640" s="61"/>
      <c r="B640" s="46"/>
      <c r="C640" s="270"/>
      <c r="D640" s="279"/>
      <c r="E640" s="279"/>
      <c r="F640" s="273"/>
      <c r="G640" s="48"/>
      <c r="H640" s="43"/>
      <c r="I640" s="273"/>
      <c r="J640" s="273"/>
      <c r="K640" s="273"/>
      <c r="L640" s="273"/>
      <c r="M640" s="273"/>
      <c r="N640" s="273"/>
      <c r="O640" s="298"/>
      <c r="P640" s="273"/>
      <c r="Q640" s="142"/>
      <c r="S640"/>
      <c r="U640"/>
      <c r="V640"/>
      <c r="W640"/>
      <c r="X640"/>
      <c r="Y640"/>
      <c r="Z640"/>
      <c r="AA640"/>
    </row>
    <row r="641" spans="1:27" ht="15" hidden="1">
      <c r="A641" s="61"/>
      <c r="B641" s="46"/>
      <c r="C641" s="270"/>
      <c r="D641" s="279"/>
      <c r="E641" s="279"/>
      <c r="F641" s="273"/>
      <c r="G641" s="48"/>
      <c r="H641" s="47"/>
      <c r="I641" s="273"/>
      <c r="J641" s="273"/>
      <c r="K641" s="273"/>
      <c r="L641" s="273"/>
      <c r="M641" s="273"/>
      <c r="N641" s="273"/>
      <c r="O641" s="279"/>
      <c r="P641" s="279"/>
      <c r="Q641" s="142"/>
      <c r="S641"/>
      <c r="U641"/>
      <c r="V641"/>
      <c r="W641"/>
      <c r="X641"/>
      <c r="Y641"/>
      <c r="Z641"/>
      <c r="AA641"/>
    </row>
    <row r="642" spans="1:27" ht="15" hidden="1">
      <c r="A642" s="57"/>
      <c r="B642" s="128"/>
      <c r="C642" s="299"/>
      <c r="D642" s="299"/>
      <c r="E642" s="299"/>
      <c r="F642" s="299"/>
      <c r="G642" s="9"/>
      <c r="H642" s="9"/>
      <c r="I642" s="299"/>
      <c r="J642" s="299"/>
      <c r="K642" s="299"/>
      <c r="L642" s="299"/>
      <c r="M642" s="299"/>
      <c r="N642" s="299"/>
      <c r="O642" s="299"/>
      <c r="P642" s="299"/>
      <c r="Q642" s="147"/>
      <c r="S642"/>
      <c r="U642"/>
      <c r="V642"/>
      <c r="W642"/>
      <c r="X642"/>
      <c r="Y642"/>
      <c r="Z642"/>
      <c r="AA642"/>
    </row>
    <row r="643" spans="1:27" ht="15" hidden="1">
      <c r="A643" s="134" t="s">
        <v>287</v>
      </c>
      <c r="B643" s="135"/>
      <c r="C643" s="4"/>
      <c r="D643" s="6"/>
      <c r="E643" s="4"/>
      <c r="F643" s="4"/>
      <c r="G643" s="4"/>
      <c r="H643" s="4"/>
      <c r="I643" s="389"/>
      <c r="J643" s="374"/>
      <c r="K643" s="374"/>
      <c r="L643" s="374"/>
      <c r="M643" s="374"/>
      <c r="N643" s="374"/>
      <c r="O643" s="374"/>
      <c r="P643" s="374"/>
      <c r="Q643" s="149"/>
      <c r="S643"/>
      <c r="U643"/>
      <c r="V643"/>
      <c r="W643"/>
      <c r="X643"/>
      <c r="Y643"/>
      <c r="Z643"/>
      <c r="AA643"/>
    </row>
    <row r="644" spans="1:27" ht="15" hidden="1">
      <c r="A644" s="53"/>
      <c r="B644" s="126"/>
      <c r="C644" s="6"/>
      <c r="D644" s="6"/>
      <c r="E644" s="6"/>
      <c r="F644" s="6"/>
      <c r="G644" s="6"/>
      <c r="H644" s="6"/>
      <c r="I644" s="359"/>
      <c r="J644" s="141"/>
      <c r="K644" s="141"/>
      <c r="L644" s="141"/>
      <c r="M644" s="141"/>
      <c r="N644" s="141"/>
      <c r="O644" s="141"/>
      <c r="P644" s="141"/>
      <c r="Q644" s="142"/>
      <c r="S644"/>
      <c r="U644"/>
      <c r="V644"/>
      <c r="W644"/>
      <c r="X644"/>
      <c r="Y644"/>
      <c r="Z644"/>
      <c r="AA644"/>
    </row>
    <row r="645" spans="1:27" ht="15" hidden="1">
      <c r="A645" s="53"/>
      <c r="B645" s="188" t="s">
        <v>786</v>
      </c>
      <c r="C645" s="20">
        <f>Data!F197</f>
        <v>0</v>
      </c>
      <c r="D645" s="19"/>
      <c r="E645" s="19"/>
      <c r="F645" s="19"/>
      <c r="G645" s="29"/>
      <c r="H645" s="6"/>
      <c r="I645" s="273"/>
      <c r="J645" s="273"/>
      <c r="K645" s="273"/>
      <c r="L645" s="273"/>
      <c r="M645" s="141"/>
      <c r="N645" s="141"/>
      <c r="O645" s="141"/>
      <c r="P645" s="141"/>
      <c r="Q645" s="142"/>
      <c r="S645"/>
      <c r="U645"/>
      <c r="V645"/>
      <c r="W645"/>
      <c r="X645"/>
      <c r="Y645"/>
      <c r="Z645"/>
      <c r="AA645"/>
    </row>
    <row r="646" spans="1:27" ht="15" hidden="1">
      <c r="A646" s="53"/>
      <c r="B646" s="227" t="s">
        <v>380</v>
      </c>
      <c r="C646" s="20">
        <f>Data!F203</f>
        <v>0</v>
      </c>
      <c r="D646" s="19"/>
      <c r="E646" s="19"/>
      <c r="F646" s="19"/>
      <c r="G646" s="8"/>
      <c r="H646" s="8"/>
      <c r="I646" s="8"/>
      <c r="J646" s="141"/>
      <c r="K646" s="141"/>
      <c r="L646" s="141"/>
      <c r="M646" s="141"/>
      <c r="N646" s="141"/>
      <c r="O646" s="141"/>
      <c r="P646" s="141"/>
      <c r="Q646" s="142"/>
      <c r="S646"/>
      <c r="U646"/>
      <c r="V646"/>
      <c r="W646"/>
      <c r="X646"/>
      <c r="Y646"/>
      <c r="Z646"/>
      <c r="AA646"/>
    </row>
    <row r="647" spans="1:27" ht="15" hidden="1">
      <c r="A647" s="784"/>
      <c r="B647" s="33"/>
      <c r="C647" s="375"/>
      <c r="D647" s="19"/>
      <c r="E647" s="19"/>
      <c r="F647" s="19"/>
      <c r="G647" s="8"/>
      <c r="H647" s="8"/>
      <c r="I647" s="375"/>
      <c r="J647" s="19"/>
      <c r="K647" s="376"/>
      <c r="L647" s="789" t="s">
        <v>578</v>
      </c>
      <c r="M647" s="789"/>
      <c r="N647" s="141"/>
      <c r="O647" s="141"/>
      <c r="P647" s="141"/>
      <c r="Q647" s="142"/>
      <c r="S647"/>
      <c r="U647"/>
      <c r="V647"/>
      <c r="W647"/>
      <c r="X647"/>
      <c r="Y647"/>
      <c r="Z647"/>
      <c r="AA647"/>
    </row>
    <row r="648" spans="1:27" ht="15.75" customHeight="1" hidden="1">
      <c r="A648" s="784"/>
      <c r="B648" s="785" t="s">
        <v>204</v>
      </c>
      <c r="C648" s="68" t="s">
        <v>693</v>
      </c>
      <c r="D648" s="19"/>
      <c r="E648" s="19"/>
      <c r="F648" s="19"/>
      <c r="G648" s="8"/>
      <c r="H648" s="8"/>
      <c r="I648" s="773" t="s">
        <v>785</v>
      </c>
      <c r="J648" s="384" t="s">
        <v>384</v>
      </c>
      <c r="K648" s="360"/>
      <c r="L648" s="384" t="s">
        <v>386</v>
      </c>
      <c r="M648" s="385" t="s">
        <v>384</v>
      </c>
      <c r="N648" s="361"/>
      <c r="O648" s="773" t="s">
        <v>387</v>
      </c>
      <c r="P648" s="773" t="s">
        <v>388</v>
      </c>
      <c r="Q648" s="142"/>
      <c r="S648"/>
      <c r="U648"/>
      <c r="V648"/>
      <c r="W648"/>
      <c r="X648"/>
      <c r="Y648"/>
      <c r="Z648"/>
      <c r="AA648"/>
    </row>
    <row r="649" spans="1:27" ht="26.25" hidden="1">
      <c r="A649" s="131"/>
      <c r="B649" s="785"/>
      <c r="C649" s="52"/>
      <c r="D649" s="19"/>
      <c r="E649" s="19"/>
      <c r="F649" s="19"/>
      <c r="G649" s="8"/>
      <c r="H649" s="8"/>
      <c r="I649" s="774"/>
      <c r="J649" s="52" t="s">
        <v>601</v>
      </c>
      <c r="K649" s="362"/>
      <c r="L649" s="363" t="s">
        <v>751</v>
      </c>
      <c r="M649" s="363" t="s">
        <v>751</v>
      </c>
      <c r="N649" s="364"/>
      <c r="O649" s="774"/>
      <c r="P649" s="774"/>
      <c r="Q649" s="142"/>
      <c r="S649"/>
      <c r="U649"/>
      <c r="V649"/>
      <c r="W649"/>
      <c r="X649"/>
      <c r="Y649"/>
      <c r="Z649"/>
      <c r="AA649"/>
    </row>
    <row r="650" spans="1:27" ht="15" hidden="1">
      <c r="A650" s="131"/>
      <c r="B650" s="108" t="s">
        <v>450</v>
      </c>
      <c r="C650" s="109">
        <v>0</v>
      </c>
      <c r="D650" s="19"/>
      <c r="E650" s="19"/>
      <c r="F650" s="19"/>
      <c r="G650" s="8"/>
      <c r="H650" s="8"/>
      <c r="I650" s="266"/>
      <c r="J650" s="266"/>
      <c r="K650" s="362"/>
      <c r="L650" s="266"/>
      <c r="M650" s="266"/>
      <c r="N650" s="386"/>
      <c r="O650" s="268">
        <f aca="true" t="shared" si="35" ref="O650:O658">L650*C650</f>
        <v>0</v>
      </c>
      <c r="P650" s="293">
        <f aca="true" t="shared" si="36" ref="P650:P658">M650*C650</f>
        <v>0</v>
      </c>
      <c r="Q650" s="142"/>
      <c r="S650"/>
      <c r="U650"/>
      <c r="V650"/>
      <c r="W650"/>
      <c r="X650"/>
      <c r="Y650"/>
      <c r="Z650"/>
      <c r="AA650"/>
    </row>
    <row r="651" spans="1:27" ht="15" hidden="1">
      <c r="A651" s="132"/>
      <c r="B651" s="108" t="s">
        <v>451</v>
      </c>
      <c r="C651" s="109">
        <v>0.1</v>
      </c>
      <c r="D651" s="19"/>
      <c r="E651" s="19"/>
      <c r="F651" s="19"/>
      <c r="G651" s="8"/>
      <c r="H651" s="8"/>
      <c r="I651" s="297"/>
      <c r="J651" s="297"/>
      <c r="K651" s="362"/>
      <c r="L651" s="297"/>
      <c r="M651" s="297"/>
      <c r="N651" s="386"/>
      <c r="O651" s="268">
        <f t="shared" si="35"/>
        <v>0</v>
      </c>
      <c r="P651" s="268">
        <f t="shared" si="36"/>
        <v>0</v>
      </c>
      <c r="Q651" s="142"/>
      <c r="S651"/>
      <c r="U651"/>
      <c r="V651"/>
      <c r="W651"/>
      <c r="X651"/>
      <c r="Y651"/>
      <c r="Z651"/>
      <c r="AA651"/>
    </row>
    <row r="652" spans="1:27" ht="15" hidden="1">
      <c r="A652" s="132"/>
      <c r="B652" s="51" t="s">
        <v>200</v>
      </c>
      <c r="C652" s="110">
        <v>0.2</v>
      </c>
      <c r="D652" s="19"/>
      <c r="E652" s="19"/>
      <c r="F652" s="19"/>
      <c r="G652" s="8"/>
      <c r="H652" s="8"/>
      <c r="I652" s="266"/>
      <c r="J652" s="266"/>
      <c r="K652" s="366"/>
      <c r="L652" s="266"/>
      <c r="M652" s="266"/>
      <c r="N652" s="141"/>
      <c r="O652" s="268">
        <f t="shared" si="35"/>
        <v>0</v>
      </c>
      <c r="P652" s="268">
        <f t="shared" si="36"/>
        <v>0</v>
      </c>
      <c r="Q652" s="142"/>
      <c r="S652"/>
      <c r="U652"/>
      <c r="V652"/>
      <c r="W652"/>
      <c r="X652"/>
      <c r="Y652"/>
      <c r="Z652"/>
      <c r="AA652"/>
    </row>
    <row r="653" spans="1:27" ht="15" hidden="1">
      <c r="A653" s="132"/>
      <c r="B653" s="51" t="s">
        <v>201</v>
      </c>
      <c r="C653" s="110">
        <v>0.5</v>
      </c>
      <c r="D653" s="19"/>
      <c r="E653" s="19"/>
      <c r="F653" s="19"/>
      <c r="G653" s="8"/>
      <c r="H653" s="8"/>
      <c r="I653" s="266"/>
      <c r="J653" s="266"/>
      <c r="K653" s="366"/>
      <c r="L653" s="266"/>
      <c r="M653" s="266"/>
      <c r="N653" s="141"/>
      <c r="O653" s="268">
        <f t="shared" si="35"/>
        <v>0</v>
      </c>
      <c r="P653" s="268">
        <f t="shared" si="36"/>
        <v>0</v>
      </c>
      <c r="Q653" s="142"/>
      <c r="S653"/>
      <c r="U653"/>
      <c r="V653"/>
      <c r="W653"/>
      <c r="X653"/>
      <c r="Y653"/>
      <c r="Z653"/>
      <c r="AA653"/>
    </row>
    <row r="654" spans="1:27" ht="15" hidden="1">
      <c r="A654" s="132"/>
      <c r="B654" s="51" t="s">
        <v>707</v>
      </c>
      <c r="C654" s="110">
        <v>1</v>
      </c>
      <c r="D654" s="19"/>
      <c r="E654" s="19"/>
      <c r="F654" s="19"/>
      <c r="G654" s="8"/>
      <c r="H654" s="8"/>
      <c r="I654" s="297"/>
      <c r="J654" s="297"/>
      <c r="K654" s="366"/>
      <c r="L654" s="297"/>
      <c r="M654" s="297"/>
      <c r="N654" s="141"/>
      <c r="O654" s="268">
        <f t="shared" si="35"/>
        <v>0</v>
      </c>
      <c r="P654" s="268">
        <f t="shared" si="36"/>
        <v>0</v>
      </c>
      <c r="Q654" s="142"/>
      <c r="S654"/>
      <c r="U654"/>
      <c r="V654"/>
      <c r="W654"/>
      <c r="X654"/>
      <c r="Y654"/>
      <c r="Z654"/>
      <c r="AA654"/>
    </row>
    <row r="655" spans="1:27" ht="15" hidden="1">
      <c r="A655" s="132"/>
      <c r="B655" s="51" t="s">
        <v>340</v>
      </c>
      <c r="C655" s="110">
        <v>1.5</v>
      </c>
      <c r="D655" s="19"/>
      <c r="E655" s="19"/>
      <c r="F655" s="19"/>
      <c r="G655" s="8"/>
      <c r="H655" s="8"/>
      <c r="I655" s="266"/>
      <c r="J655" s="266"/>
      <c r="K655" s="366"/>
      <c r="L655" s="266"/>
      <c r="M655" s="266"/>
      <c r="N655" s="141"/>
      <c r="O655" s="268">
        <f t="shared" si="35"/>
        <v>0</v>
      </c>
      <c r="P655" s="268">
        <f t="shared" si="36"/>
        <v>0</v>
      </c>
      <c r="Q655" s="142"/>
      <c r="S655"/>
      <c r="U655"/>
      <c r="V655"/>
      <c r="W655"/>
      <c r="X655"/>
      <c r="Y655"/>
      <c r="Z655"/>
      <c r="AA655"/>
    </row>
    <row r="656" spans="1:27" ht="15" hidden="1">
      <c r="A656" s="132"/>
      <c r="B656" s="66" t="s">
        <v>202</v>
      </c>
      <c r="C656" s="110">
        <v>1</v>
      </c>
      <c r="D656" s="19"/>
      <c r="E656" s="19"/>
      <c r="F656" s="19"/>
      <c r="G656" s="8"/>
      <c r="H656" s="8"/>
      <c r="I656" s="266"/>
      <c r="J656" s="266"/>
      <c r="K656" s="366"/>
      <c r="L656" s="266"/>
      <c r="M656" s="266"/>
      <c r="N656" s="141"/>
      <c r="O656" s="268">
        <f t="shared" si="35"/>
        <v>0</v>
      </c>
      <c r="P656" s="268">
        <f t="shared" si="36"/>
        <v>0</v>
      </c>
      <c r="Q656" s="142"/>
      <c r="S656"/>
      <c r="U656"/>
      <c r="V656"/>
      <c r="W656"/>
      <c r="X656"/>
      <c r="Y656"/>
      <c r="Z656"/>
      <c r="AA656"/>
    </row>
    <row r="657" spans="1:27" ht="15" hidden="1">
      <c r="A657" s="53"/>
      <c r="B657" s="67" t="s">
        <v>203</v>
      </c>
      <c r="C657" s="111">
        <v>1.5</v>
      </c>
      <c r="D657" s="19"/>
      <c r="E657" s="19"/>
      <c r="F657" s="19"/>
      <c r="G657" s="8"/>
      <c r="H657" s="8"/>
      <c r="I657" s="297"/>
      <c r="J657" s="297"/>
      <c r="K657" s="141"/>
      <c r="L657" s="297"/>
      <c r="M657" s="297"/>
      <c r="N657" s="141"/>
      <c r="O657" s="268">
        <f t="shared" si="35"/>
        <v>0</v>
      </c>
      <c r="P657" s="268">
        <f t="shared" si="36"/>
        <v>0</v>
      </c>
      <c r="Q657" s="142"/>
      <c r="S657"/>
      <c r="U657"/>
      <c r="V657"/>
      <c r="W657"/>
      <c r="X657"/>
      <c r="Y657"/>
      <c r="Z657"/>
      <c r="AA657"/>
    </row>
    <row r="658" spans="1:27" ht="15" hidden="1">
      <c r="A658" s="55"/>
      <c r="B658" s="258"/>
      <c r="C658" s="256"/>
      <c r="D658" s="19"/>
      <c r="E658" s="19"/>
      <c r="F658" s="19"/>
      <c r="G658" s="8"/>
      <c r="H658" s="8"/>
      <c r="I658" s="266"/>
      <c r="J658" s="266"/>
      <c r="K658" s="141"/>
      <c r="L658" s="266"/>
      <c r="M658" s="266"/>
      <c r="N658" s="141"/>
      <c r="O658" s="268">
        <f t="shared" si="35"/>
        <v>0</v>
      </c>
      <c r="P658" s="268">
        <f t="shared" si="36"/>
        <v>0</v>
      </c>
      <c r="Q658" s="142"/>
      <c r="S658"/>
      <c r="U658"/>
      <c r="V658"/>
      <c r="W658"/>
      <c r="X658"/>
      <c r="Y658"/>
      <c r="Z658"/>
      <c r="AA658"/>
    </row>
    <row r="659" spans="1:27" ht="15" hidden="1">
      <c r="A659" s="63"/>
      <c r="B659" s="43"/>
      <c r="C659" s="43"/>
      <c r="D659" s="19"/>
      <c r="E659" s="19"/>
      <c r="F659" s="19"/>
      <c r="G659" s="8"/>
      <c r="H659" s="8"/>
      <c r="I659" s="43"/>
      <c r="J659" s="43"/>
      <c r="K659" s="370"/>
      <c r="L659" s="394" t="s">
        <v>124</v>
      </c>
      <c r="M659" s="370"/>
      <c r="N659" s="370"/>
      <c r="O659" s="370"/>
      <c r="P659" s="370"/>
      <c r="Q659" s="145"/>
      <c r="S659"/>
      <c r="U659"/>
      <c r="V659"/>
      <c r="W659"/>
      <c r="X659"/>
      <c r="Y659"/>
      <c r="Z659"/>
      <c r="AA659"/>
    </row>
    <row r="660" spans="1:27" ht="15" hidden="1">
      <c r="A660" s="63"/>
      <c r="B660" s="44" t="s">
        <v>697</v>
      </c>
      <c r="C660" s="45"/>
      <c r="D660" s="19"/>
      <c r="E660" s="19"/>
      <c r="F660" s="19"/>
      <c r="G660" s="8"/>
      <c r="H660" s="8"/>
      <c r="I660" s="355">
        <f>SUM(I650:I658)</f>
        <v>0</v>
      </c>
      <c r="J660" s="355">
        <f>SUM(J650:J658)</f>
        <v>0</v>
      </c>
      <c r="K660" s="141"/>
      <c r="L660" s="394"/>
      <c r="M660" s="141"/>
      <c r="N660" s="141"/>
      <c r="O660" s="141"/>
      <c r="P660" s="141"/>
      <c r="Q660" s="142"/>
      <c r="S660"/>
      <c r="U660"/>
      <c r="V660"/>
      <c r="W660"/>
      <c r="X660"/>
      <c r="Y660"/>
      <c r="Z660"/>
      <c r="AA660"/>
    </row>
    <row r="661" spans="1:27" ht="15" hidden="1">
      <c r="A661" s="63"/>
      <c r="B661" s="44" t="s">
        <v>371</v>
      </c>
      <c r="C661" s="45"/>
      <c r="D661" s="19"/>
      <c r="E661" s="19"/>
      <c r="F661" s="19"/>
      <c r="G661" s="8"/>
      <c r="H661" s="8"/>
      <c r="I661" s="353" t="str">
        <f>IF(I660&gt;C645*1.025,"No",IF(I660&lt;C645*0.975,"No","Yes"))</f>
        <v>Yes</v>
      </c>
      <c r="J661" s="353" t="str">
        <f>IF(J660&gt;C646*1.025,"No",IF(J660&lt;C646*0.975,"No","Yes"))</f>
        <v>Yes</v>
      </c>
      <c r="K661" s="141"/>
      <c r="L661" s="394"/>
      <c r="M661" s="141"/>
      <c r="N661" s="141"/>
      <c r="O661" s="141"/>
      <c r="P661" s="141"/>
      <c r="Q661" s="142"/>
      <c r="S661"/>
      <c r="U661"/>
      <c r="V661"/>
      <c r="W661"/>
      <c r="X661"/>
      <c r="Y661"/>
      <c r="Z661"/>
      <c r="AA661"/>
    </row>
    <row r="662" spans="1:27" ht="15" hidden="1">
      <c r="A662" s="61"/>
      <c r="B662" s="125"/>
      <c r="C662" s="45"/>
      <c r="D662" s="19"/>
      <c r="E662" s="19"/>
      <c r="F662" s="19"/>
      <c r="G662" s="8"/>
      <c r="H662" s="8"/>
      <c r="I662" s="359"/>
      <c r="J662" s="141"/>
      <c r="K662" s="141"/>
      <c r="L662" s="141"/>
      <c r="M662" s="141"/>
      <c r="N662" s="141"/>
      <c r="O662" s="141"/>
      <c r="P662" s="141"/>
      <c r="Q662" s="142"/>
      <c r="S662"/>
      <c r="U662"/>
      <c r="V662"/>
      <c r="W662"/>
      <c r="X662"/>
      <c r="Y662"/>
      <c r="Z662"/>
      <c r="AA662"/>
    </row>
    <row r="663" spans="1:27" ht="15" hidden="1">
      <c r="A663" s="61"/>
      <c r="B663" s="46" t="s">
        <v>474</v>
      </c>
      <c r="C663" s="371">
        <f>SUM(O650:O658)</f>
        <v>0</v>
      </c>
      <c r="D663" s="19"/>
      <c r="E663" s="19"/>
      <c r="F663" s="19"/>
      <c r="G663" s="8"/>
      <c r="H663" s="8"/>
      <c r="I663" s="359"/>
      <c r="J663" s="378" t="s">
        <v>7</v>
      </c>
      <c r="K663" s="379"/>
      <c r="L663" s="380"/>
      <c r="M663" s="381"/>
      <c r="N663" s="382"/>
      <c r="O663" s="377" t="s">
        <v>381</v>
      </c>
      <c r="P663" s="141"/>
      <c r="Q663" s="142"/>
      <c r="S663"/>
      <c r="U663"/>
      <c r="V663"/>
      <c r="W663"/>
      <c r="X663"/>
      <c r="Y663"/>
      <c r="Z663"/>
      <c r="AA663"/>
    </row>
    <row r="664" spans="1:27" ht="15" hidden="1">
      <c r="A664" s="61"/>
      <c r="B664" s="46" t="s">
        <v>473</v>
      </c>
      <c r="C664" s="371">
        <f>SUM(P650:P658)</f>
        <v>0</v>
      </c>
      <c r="D664" s="19"/>
      <c r="E664" s="19"/>
      <c r="F664" s="19"/>
      <c r="G664" s="8"/>
      <c r="H664" s="8"/>
      <c r="I664" s="359"/>
      <c r="J664" s="141"/>
      <c r="K664" s="141"/>
      <c r="L664" s="141"/>
      <c r="M664" s="141"/>
      <c r="N664" s="141"/>
      <c r="O664" s="372"/>
      <c r="P664" s="141"/>
      <c r="Q664" s="142"/>
      <c r="S664"/>
      <c r="U664"/>
      <c r="V664"/>
      <c r="W664"/>
      <c r="X664"/>
      <c r="Y664"/>
      <c r="Z664"/>
      <c r="AA664"/>
    </row>
    <row r="665" spans="1:27" ht="15" hidden="1">
      <c r="A665" s="58"/>
      <c r="B665" s="128"/>
      <c r="C665" s="9"/>
      <c r="D665" s="9"/>
      <c r="E665" s="9"/>
      <c r="F665" s="9"/>
      <c r="G665" s="9"/>
      <c r="H665" s="9"/>
      <c r="I665" s="373"/>
      <c r="J665" s="146"/>
      <c r="K665" s="146"/>
      <c r="L665" s="146"/>
      <c r="M665" s="146"/>
      <c r="N665" s="146"/>
      <c r="O665" s="146"/>
      <c r="P665" s="146"/>
      <c r="Q665" s="147"/>
      <c r="S665"/>
      <c r="U665"/>
      <c r="V665"/>
      <c r="W665"/>
      <c r="X665"/>
      <c r="Y665"/>
      <c r="Z665"/>
      <c r="AA665"/>
    </row>
    <row r="666" spans="1:27" ht="15" hidden="1">
      <c r="A666" s="134" t="s">
        <v>288</v>
      </c>
      <c r="B666" s="135"/>
      <c r="C666" s="4"/>
      <c r="D666" s="6"/>
      <c r="E666" s="4"/>
      <c r="F666" s="4"/>
      <c r="G666" s="4"/>
      <c r="H666" s="4"/>
      <c r="I666" s="389"/>
      <c r="J666" s="374"/>
      <c r="K666" s="374"/>
      <c r="L666" s="374"/>
      <c r="M666" s="374"/>
      <c r="N666" s="374"/>
      <c r="O666" s="374"/>
      <c r="P666" s="374"/>
      <c r="Q666" s="149"/>
      <c r="S666"/>
      <c r="U666"/>
      <c r="V666"/>
      <c r="W666"/>
      <c r="X666"/>
      <c r="Y666"/>
      <c r="Z666"/>
      <c r="AA666"/>
    </row>
    <row r="667" spans="1:27" ht="15" hidden="1">
      <c r="A667" s="53"/>
      <c r="B667" s="126"/>
      <c r="C667" s="6"/>
      <c r="D667" s="6"/>
      <c r="E667" s="6"/>
      <c r="F667" s="6"/>
      <c r="G667" s="6"/>
      <c r="H667" s="6"/>
      <c r="I667" s="359"/>
      <c r="J667" s="141"/>
      <c r="K667" s="141"/>
      <c r="L667" s="141"/>
      <c r="M667" s="141"/>
      <c r="N667" s="141"/>
      <c r="O667" s="141"/>
      <c r="P667" s="141"/>
      <c r="Q667" s="142"/>
      <c r="S667"/>
      <c r="U667"/>
      <c r="V667"/>
      <c r="W667"/>
      <c r="X667"/>
      <c r="Y667"/>
      <c r="Z667"/>
      <c r="AA667"/>
    </row>
    <row r="668" spans="1:27" ht="15" hidden="1">
      <c r="A668" s="53"/>
      <c r="B668" s="188" t="s">
        <v>777</v>
      </c>
      <c r="C668" s="119">
        <f>Data!F57</f>
        <v>0</v>
      </c>
      <c r="D668" s="19"/>
      <c r="E668" s="19"/>
      <c r="F668" s="19"/>
      <c r="G668" s="273"/>
      <c r="H668" s="6"/>
      <c r="I668" s="273"/>
      <c r="J668" s="273"/>
      <c r="K668" s="273"/>
      <c r="L668" s="273"/>
      <c r="M668" s="141"/>
      <c r="N668" s="141"/>
      <c r="O668" s="141"/>
      <c r="P668" s="141"/>
      <c r="Q668" s="142"/>
      <c r="S668"/>
      <c r="U668"/>
      <c r="V668"/>
      <c r="W668"/>
      <c r="X668"/>
      <c r="Y668"/>
      <c r="Z668"/>
      <c r="AA668"/>
    </row>
    <row r="669" spans="1:27" ht="15" hidden="1">
      <c r="A669" s="53"/>
      <c r="B669" s="188" t="s">
        <v>584</v>
      </c>
      <c r="C669" s="118"/>
      <c r="D669" s="19"/>
      <c r="E669" s="19"/>
      <c r="F669" s="19"/>
      <c r="G669" s="29"/>
      <c r="H669" s="6"/>
      <c r="I669" s="273"/>
      <c r="J669" s="273"/>
      <c r="K669" s="273"/>
      <c r="L669" s="273"/>
      <c r="M669" s="141"/>
      <c r="N669" s="141"/>
      <c r="O669" s="141"/>
      <c r="P669" s="141"/>
      <c r="Q669" s="142"/>
      <c r="S669"/>
      <c r="U669"/>
      <c r="V669"/>
      <c r="W669"/>
      <c r="X669"/>
      <c r="Y669"/>
      <c r="Z669"/>
      <c r="AA669"/>
    </row>
    <row r="670" spans="1:27" ht="15" hidden="1">
      <c r="A670" s="53"/>
      <c r="B670" s="188" t="s">
        <v>778</v>
      </c>
      <c r="C670" s="119">
        <f>SUM(C668:C669)</f>
        <v>0</v>
      </c>
      <c r="D670" s="19"/>
      <c r="E670" s="19"/>
      <c r="F670" s="19"/>
      <c r="G670" s="8"/>
      <c r="H670" s="8"/>
      <c r="I670" s="8"/>
      <c r="J670" s="141"/>
      <c r="K670" s="141"/>
      <c r="L670" s="141"/>
      <c r="M670" s="141"/>
      <c r="N670" s="141"/>
      <c r="O670" s="141"/>
      <c r="P670" s="141"/>
      <c r="Q670" s="142"/>
      <c r="S670"/>
      <c r="U670"/>
      <c r="V670"/>
      <c r="W670"/>
      <c r="X670"/>
      <c r="Y670"/>
      <c r="Z670"/>
      <c r="AA670"/>
    </row>
    <row r="671" spans="1:27" ht="15" hidden="1">
      <c r="A671" s="784"/>
      <c r="B671" s="33"/>
      <c r="C671" s="375"/>
      <c r="D671" s="375"/>
      <c r="E671" s="375"/>
      <c r="F671" s="19"/>
      <c r="G671" s="19"/>
      <c r="H671" s="6"/>
      <c r="I671" s="786"/>
      <c r="J671" s="786"/>
      <c r="K671" s="376"/>
      <c r="L671" s="786"/>
      <c r="M671" s="786"/>
      <c r="N671" s="141"/>
      <c r="O671" s="141"/>
      <c r="P671" s="141"/>
      <c r="Q671" s="142"/>
      <c r="S671"/>
      <c r="U671"/>
      <c r="V671"/>
      <c r="W671"/>
      <c r="X671"/>
      <c r="Y671"/>
      <c r="Z671"/>
      <c r="AA671"/>
    </row>
    <row r="672" spans="1:27" ht="15.75" customHeight="1" hidden="1">
      <c r="A672" s="784"/>
      <c r="B672" s="785" t="s">
        <v>204</v>
      </c>
      <c r="C672" s="68" t="s">
        <v>289</v>
      </c>
      <c r="D672" s="251"/>
      <c r="E672" s="773" t="s">
        <v>295</v>
      </c>
      <c r="F672" s="19"/>
      <c r="G672" s="383"/>
      <c r="H672" s="392"/>
      <c r="I672" s="773" t="s">
        <v>289</v>
      </c>
      <c r="J672" s="773" t="s">
        <v>296</v>
      </c>
      <c r="K672" s="361"/>
      <c r="L672" s="383"/>
      <c r="M672" s="376"/>
      <c r="N672" s="361"/>
      <c r="O672" s="117"/>
      <c r="P672" s="117"/>
      <c r="Q672" s="142"/>
      <c r="S672"/>
      <c r="U672"/>
      <c r="V672"/>
      <c r="W672"/>
      <c r="X672"/>
      <c r="Y672"/>
      <c r="Z672"/>
      <c r="AA672"/>
    </row>
    <row r="673" spans="1:27" ht="15" hidden="1">
      <c r="A673" s="131"/>
      <c r="B673" s="785"/>
      <c r="C673" s="52"/>
      <c r="D673" s="251"/>
      <c r="E673" s="774"/>
      <c r="F673" s="19"/>
      <c r="G673" s="393"/>
      <c r="H673" s="392"/>
      <c r="I673" s="774"/>
      <c r="J673" s="774"/>
      <c r="K673" s="386"/>
      <c r="L673" s="361"/>
      <c r="M673" s="361"/>
      <c r="N673" s="364"/>
      <c r="O673" s="117"/>
      <c r="P673" s="117"/>
      <c r="Q673" s="142"/>
      <c r="S673"/>
      <c r="U673"/>
      <c r="V673"/>
      <c r="W673"/>
      <c r="X673"/>
      <c r="Y673"/>
      <c r="Z673"/>
      <c r="AA673"/>
    </row>
    <row r="674" spans="1:27" ht="15" hidden="1">
      <c r="A674" s="131"/>
      <c r="B674" s="108" t="s">
        <v>291</v>
      </c>
      <c r="C674" s="234">
        <v>0</v>
      </c>
      <c r="D674" s="390"/>
      <c r="E674" s="266"/>
      <c r="F674" s="19"/>
      <c r="G674" s="393"/>
      <c r="H674" s="392"/>
      <c r="I674" s="268">
        <f aca="true" t="shared" si="37" ref="I674:I680">E674*C674</f>
        <v>0</v>
      </c>
      <c r="J674" s="293">
        <f aca="true" t="shared" si="38" ref="J674:J680">I674*12.5</f>
        <v>0</v>
      </c>
      <c r="K674" s="386"/>
      <c r="L674" s="386"/>
      <c r="M674" s="386"/>
      <c r="N674" s="386"/>
      <c r="O674" s="117"/>
      <c r="P674" s="117"/>
      <c r="Q674" s="142"/>
      <c r="S674"/>
      <c r="U674"/>
      <c r="V674"/>
      <c r="W674"/>
      <c r="X674"/>
      <c r="Y674"/>
      <c r="Z674"/>
      <c r="AA674"/>
    </row>
    <row r="675" spans="1:27" ht="15" hidden="1">
      <c r="A675" s="132"/>
      <c r="B675" s="108" t="s">
        <v>290</v>
      </c>
      <c r="C675" s="234">
        <v>0.0025</v>
      </c>
      <c r="D675" s="390"/>
      <c r="E675" s="297"/>
      <c r="F675" s="19"/>
      <c r="G675" s="393"/>
      <c r="H675" s="392"/>
      <c r="I675" s="268">
        <f t="shared" si="37"/>
        <v>0</v>
      </c>
      <c r="J675" s="293">
        <f t="shared" si="38"/>
        <v>0</v>
      </c>
      <c r="K675" s="386"/>
      <c r="L675" s="361"/>
      <c r="M675" s="386"/>
      <c r="N675" s="386"/>
      <c r="O675" s="117"/>
      <c r="P675" s="117"/>
      <c r="Q675" s="142"/>
      <c r="S675"/>
      <c r="U675"/>
      <c r="V675"/>
      <c r="W675"/>
      <c r="X675"/>
      <c r="Y675"/>
      <c r="Z675"/>
      <c r="AA675"/>
    </row>
    <row r="676" spans="1:27" ht="15" hidden="1">
      <c r="A676" s="132"/>
      <c r="B676" s="108" t="s">
        <v>292</v>
      </c>
      <c r="C676" s="235">
        <v>0.01</v>
      </c>
      <c r="D676" s="391"/>
      <c r="E676" s="266"/>
      <c r="F676" s="19"/>
      <c r="G676" s="393"/>
      <c r="H676" s="6"/>
      <c r="I676" s="268">
        <f t="shared" si="37"/>
        <v>0</v>
      </c>
      <c r="J676" s="293">
        <f t="shared" si="38"/>
        <v>0</v>
      </c>
      <c r="K676" s="141"/>
      <c r="L676" s="361"/>
      <c r="M676" s="141"/>
      <c r="N676" s="141"/>
      <c r="O676" s="117"/>
      <c r="P676" s="117"/>
      <c r="Q676" s="142"/>
      <c r="S676"/>
      <c r="U676"/>
      <c r="V676"/>
      <c r="W676"/>
      <c r="X676"/>
      <c r="Y676"/>
      <c r="Z676"/>
      <c r="AA676"/>
    </row>
    <row r="677" spans="1:27" ht="15" hidden="1">
      <c r="A677" s="132"/>
      <c r="B677" s="108" t="s">
        <v>293</v>
      </c>
      <c r="C677" s="235">
        <v>0.016</v>
      </c>
      <c r="D677" s="391"/>
      <c r="E677" s="266"/>
      <c r="F677" s="19"/>
      <c r="G677" s="393"/>
      <c r="H677" s="6"/>
      <c r="I677" s="268">
        <f t="shared" si="37"/>
        <v>0</v>
      </c>
      <c r="J677" s="293">
        <f t="shared" si="38"/>
        <v>0</v>
      </c>
      <c r="K677" s="141"/>
      <c r="L677" s="361"/>
      <c r="M677" s="141"/>
      <c r="N677" s="141"/>
      <c r="O677" s="117"/>
      <c r="P677" s="117"/>
      <c r="Q677" s="142"/>
      <c r="S677"/>
      <c r="U677"/>
      <c r="V677"/>
      <c r="W677"/>
      <c r="X677"/>
      <c r="Y677"/>
      <c r="Z677"/>
      <c r="AA677"/>
    </row>
    <row r="678" spans="1:27" ht="15" hidden="1">
      <c r="A678" s="132"/>
      <c r="B678" s="108" t="s">
        <v>530</v>
      </c>
      <c r="C678" s="235">
        <v>0.04</v>
      </c>
      <c r="D678" s="391"/>
      <c r="E678" s="297"/>
      <c r="F678" s="19"/>
      <c r="G678" s="393"/>
      <c r="H678" s="6"/>
      <c r="I678" s="268">
        <f>E678*C678</f>
        <v>0</v>
      </c>
      <c r="J678" s="293">
        <f t="shared" si="38"/>
        <v>0</v>
      </c>
      <c r="K678" s="141"/>
      <c r="L678" s="361"/>
      <c r="M678" s="141"/>
      <c r="N678" s="141"/>
      <c r="O678" s="117"/>
      <c r="P678" s="117"/>
      <c r="Q678" s="142"/>
      <c r="S678"/>
      <c r="U678"/>
      <c r="V678"/>
      <c r="W678"/>
      <c r="X678"/>
      <c r="Y678"/>
      <c r="Z678"/>
      <c r="AA678"/>
    </row>
    <row r="679" spans="1:27" ht="15" hidden="1">
      <c r="A679" s="132"/>
      <c r="B679" s="108" t="s">
        <v>294</v>
      </c>
      <c r="C679" s="235">
        <v>0.08</v>
      </c>
      <c r="D679" s="391"/>
      <c r="E679" s="297"/>
      <c r="F679" s="19"/>
      <c r="G679" s="6"/>
      <c r="H679" s="6"/>
      <c r="I679" s="268">
        <f t="shared" si="37"/>
        <v>0</v>
      </c>
      <c r="J679" s="293">
        <f t="shared" si="38"/>
        <v>0</v>
      </c>
      <c r="K679" s="141"/>
      <c r="L679" s="141"/>
      <c r="M679" s="141"/>
      <c r="N679" s="141"/>
      <c r="O679" s="117"/>
      <c r="P679" s="117"/>
      <c r="Q679" s="142"/>
      <c r="S679"/>
      <c r="U679"/>
      <c r="V679"/>
      <c r="W679"/>
      <c r="X679"/>
      <c r="Y679"/>
      <c r="Z679"/>
      <c r="AA679"/>
    </row>
    <row r="680" spans="1:27" ht="15" hidden="1">
      <c r="A680" s="55"/>
      <c r="B680" s="258"/>
      <c r="C680" s="256"/>
      <c r="D680" s="60"/>
      <c r="E680" s="266"/>
      <c r="F680" s="19"/>
      <c r="G680" s="6"/>
      <c r="H680" s="6"/>
      <c r="I680" s="268">
        <f t="shared" si="37"/>
        <v>0</v>
      </c>
      <c r="J680" s="293">
        <f t="shared" si="38"/>
        <v>0</v>
      </c>
      <c r="K680" s="141"/>
      <c r="L680" s="141"/>
      <c r="M680" s="141"/>
      <c r="N680" s="141"/>
      <c r="O680" s="117"/>
      <c r="P680" s="117"/>
      <c r="Q680" s="142"/>
      <c r="S680"/>
      <c r="U680"/>
      <c r="V680"/>
      <c r="W680"/>
      <c r="X680"/>
      <c r="Y680"/>
      <c r="Z680"/>
      <c r="AA680"/>
    </row>
    <row r="681" spans="1:27" ht="15" hidden="1">
      <c r="A681" s="63"/>
      <c r="B681" s="43"/>
      <c r="C681" s="43"/>
      <c r="D681" s="43"/>
      <c r="E681" s="43"/>
      <c r="F681" s="19"/>
      <c r="G681" s="43"/>
      <c r="H681" s="43"/>
      <c r="I681" s="369"/>
      <c r="J681" s="370"/>
      <c r="K681" s="370"/>
      <c r="L681" s="370"/>
      <c r="M681" s="370"/>
      <c r="N681" s="370"/>
      <c r="O681" s="370"/>
      <c r="P681" s="370"/>
      <c r="Q681" s="145"/>
      <c r="S681"/>
      <c r="U681"/>
      <c r="V681"/>
      <c r="W681"/>
      <c r="X681"/>
      <c r="Y681"/>
      <c r="Z681"/>
      <c r="AA681"/>
    </row>
    <row r="682" spans="1:27" ht="15" hidden="1">
      <c r="A682" s="63"/>
      <c r="B682" s="44" t="s">
        <v>697</v>
      </c>
      <c r="C682" s="45"/>
      <c r="D682" s="45"/>
      <c r="E682" s="355">
        <f>SUM(E674:E680)</f>
        <v>0</v>
      </c>
      <c r="F682" s="19"/>
      <c r="G682" s="359"/>
      <c r="H682" s="6"/>
      <c r="I682" s="359"/>
      <c r="J682" s="141"/>
      <c r="K682" s="141"/>
      <c r="L682" s="8"/>
      <c r="M682" s="141"/>
      <c r="N682" s="141"/>
      <c r="O682" s="141"/>
      <c r="P682" s="141"/>
      <c r="Q682" s="142"/>
      <c r="S682"/>
      <c r="U682"/>
      <c r="V682"/>
      <c r="W682"/>
      <c r="X682"/>
      <c r="Y682"/>
      <c r="Z682"/>
      <c r="AA682"/>
    </row>
    <row r="683" spans="1:27" ht="15" hidden="1">
      <c r="A683" s="63"/>
      <c r="B683" s="44" t="s">
        <v>371</v>
      </c>
      <c r="C683" s="45"/>
      <c r="D683" s="45"/>
      <c r="E683" s="353" t="str">
        <f>IF(E682&gt;C670*1.025,"No",IF(E682&lt;C670*0.975,"No","Yes"))</f>
        <v>Yes</v>
      </c>
      <c r="F683" s="19"/>
      <c r="G683" s="359"/>
      <c r="H683" s="6"/>
      <c r="I683" s="359"/>
      <c r="J683" s="141"/>
      <c r="K683" s="141"/>
      <c r="L683" s="387"/>
      <c r="M683" s="141"/>
      <c r="N683" s="141"/>
      <c r="O683" s="141"/>
      <c r="P683" s="141"/>
      <c r="Q683" s="142"/>
      <c r="S683"/>
      <c r="U683"/>
      <c r="V683"/>
      <c r="W683"/>
      <c r="X683"/>
      <c r="Y683"/>
      <c r="Z683"/>
      <c r="AA683"/>
    </row>
    <row r="684" spans="1:27" ht="15" hidden="1">
      <c r="A684" s="61"/>
      <c r="B684" s="125"/>
      <c r="C684" s="45"/>
      <c r="D684" s="45"/>
      <c r="E684" s="45"/>
      <c r="F684" s="19"/>
      <c r="G684" s="45"/>
      <c r="H684" s="6"/>
      <c r="I684" s="359"/>
      <c r="J684" s="141"/>
      <c r="K684" s="141"/>
      <c r="L684" s="141"/>
      <c r="M684" s="141"/>
      <c r="N684" s="141"/>
      <c r="O684" s="141"/>
      <c r="P684" s="141"/>
      <c r="Q684" s="142"/>
      <c r="S684"/>
      <c r="U684"/>
      <c r="V684"/>
      <c r="W684"/>
      <c r="X684"/>
      <c r="Y684"/>
      <c r="Z684"/>
      <c r="AA684"/>
    </row>
    <row r="685" spans="1:27" ht="15" hidden="1">
      <c r="A685" s="61"/>
      <c r="B685" s="46" t="s">
        <v>297</v>
      </c>
      <c r="C685" s="371">
        <f>SUM(I674:I680)</f>
        <v>0</v>
      </c>
      <c r="D685" s="48"/>
      <c r="E685" s="48"/>
      <c r="F685" s="48"/>
      <c r="G685" s="48"/>
      <c r="H685" s="47"/>
      <c r="I685" s="359"/>
      <c r="J685" s="14"/>
      <c r="K685" s="14"/>
      <c r="L685" s="14"/>
      <c r="M685" s="14"/>
      <c r="N685" s="14"/>
      <c r="O685" s="14"/>
      <c r="P685" s="141"/>
      <c r="Q685" s="142"/>
      <c r="S685"/>
      <c r="U685"/>
      <c r="V685"/>
      <c r="W685"/>
      <c r="X685"/>
      <c r="Y685"/>
      <c r="Z685"/>
      <c r="AA685"/>
    </row>
    <row r="686" spans="1:27" ht="15" hidden="1">
      <c r="A686" s="61"/>
      <c r="B686" s="46" t="s">
        <v>298</v>
      </c>
      <c r="C686" s="371">
        <f>SUM(J674:J680)</f>
        <v>0</v>
      </c>
      <c r="D686" s="48"/>
      <c r="E686" s="48"/>
      <c r="F686" s="48"/>
      <c r="G686" s="48"/>
      <c r="H686" s="47"/>
      <c r="I686" s="359"/>
      <c r="J686" s="141"/>
      <c r="K686" s="141"/>
      <c r="L686" s="141"/>
      <c r="M686" s="141"/>
      <c r="N686" s="141"/>
      <c r="O686" s="372"/>
      <c r="P686" s="141"/>
      <c r="Q686" s="142"/>
      <c r="S686"/>
      <c r="U686"/>
      <c r="V686"/>
      <c r="W686"/>
      <c r="X686"/>
      <c r="Y686"/>
      <c r="Z686"/>
      <c r="AA686"/>
    </row>
    <row r="687" spans="1:27" ht="15" hidden="1">
      <c r="A687" s="58"/>
      <c r="B687" s="128"/>
      <c r="C687" s="9"/>
      <c r="D687" s="9"/>
      <c r="E687" s="9"/>
      <c r="F687" s="9"/>
      <c r="G687" s="9"/>
      <c r="H687" s="9"/>
      <c r="I687" s="373"/>
      <c r="J687" s="146"/>
      <c r="K687" s="146"/>
      <c r="L687" s="146"/>
      <c r="M687" s="146"/>
      <c r="N687" s="146"/>
      <c r="O687" s="146"/>
      <c r="P687" s="146"/>
      <c r="Q687" s="147"/>
      <c r="S687"/>
      <c r="U687"/>
      <c r="V687"/>
      <c r="W687"/>
      <c r="X687"/>
      <c r="Y687"/>
      <c r="Z687"/>
      <c r="AA687"/>
    </row>
    <row r="733" ht="15.75"/>
    <row r="734" ht="15.75"/>
    <row r="735" ht="15.75"/>
    <row r="736" ht="15.75"/>
    <row r="761" ht="15.75"/>
    <row r="762" ht="15.75"/>
    <row r="763" ht="15.75"/>
    <row r="764" ht="15.75"/>
    <row r="765" ht="15.75"/>
    <row r="766" ht="15.75"/>
    <row r="788" ht="15.75"/>
    <row r="789" ht="15.75"/>
    <row r="790" ht="15.75"/>
    <row r="791" ht="15.75"/>
    <row r="812" ht="15.75"/>
    <row r="813" ht="15.75"/>
    <row r="814" ht="15.75"/>
    <row r="834" ht="15.75"/>
    <row r="835" ht="15.75"/>
    <row r="836" ht="15.75"/>
    <row r="837" ht="15.75"/>
    <row r="857" ht="15.75"/>
    <row r="858" ht="15.75"/>
    <row r="859" ht="15.75"/>
    <row r="860" ht="15.75"/>
    <row r="1012" ht="15.75"/>
    <row r="1013" ht="15.75"/>
  </sheetData>
  <mergeCells count="148">
    <mergeCell ref="L647:M647"/>
    <mergeCell ref="A671:A672"/>
    <mergeCell ref="I671:J671"/>
    <mergeCell ref="L671:M671"/>
    <mergeCell ref="B672:B673"/>
    <mergeCell ref="E672:E673"/>
    <mergeCell ref="I672:I673"/>
    <mergeCell ref="J672:J673"/>
    <mergeCell ref="B648:B649"/>
    <mergeCell ref="I648:I649"/>
    <mergeCell ref="P137:P138"/>
    <mergeCell ref="I238:J238"/>
    <mergeCell ref="L625:M625"/>
    <mergeCell ref="I624:J624"/>
    <mergeCell ref="O137:O138"/>
    <mergeCell ref="L583:M583"/>
    <mergeCell ref="I608:J608"/>
    <mergeCell ref="I582:J582"/>
    <mergeCell ref="L556:M556"/>
    <mergeCell ref="I583:J583"/>
    <mergeCell ref="A625:A626"/>
    <mergeCell ref="B625:B626"/>
    <mergeCell ref="E625:E626"/>
    <mergeCell ref="I625:J625"/>
    <mergeCell ref="A647:A648"/>
    <mergeCell ref="B162:B163"/>
    <mergeCell ref="E162:E163"/>
    <mergeCell ref="B9:B10"/>
    <mergeCell ref="E9:E10"/>
    <mergeCell ref="B37:B38"/>
    <mergeCell ref="B114:B115"/>
    <mergeCell ref="B65:B66"/>
    <mergeCell ref="A609:A610"/>
    <mergeCell ref="B609:B610"/>
    <mergeCell ref="E609:E610"/>
    <mergeCell ref="A583:A584"/>
    <mergeCell ref="B583:B584"/>
    <mergeCell ref="E583:E584"/>
    <mergeCell ref="I555:J555"/>
    <mergeCell ref="A519:A520"/>
    <mergeCell ref="I8:J8"/>
    <mergeCell ref="I36:J36"/>
    <mergeCell ref="I303:J303"/>
    <mergeCell ref="B304:B305"/>
    <mergeCell ref="A498:A499"/>
    <mergeCell ref="I90:J90"/>
    <mergeCell ref="B91:B92"/>
    <mergeCell ref="E91:E92"/>
    <mergeCell ref="I520:I521"/>
    <mergeCell ref="I497:J497"/>
    <mergeCell ref="B498:B499"/>
    <mergeCell ref="E498:E499"/>
    <mergeCell ref="I519:J519"/>
    <mergeCell ref="B520:B521"/>
    <mergeCell ref="A9:A10"/>
    <mergeCell ref="A37:A38"/>
    <mergeCell ref="A304:A305"/>
    <mergeCell ref="A64:A65"/>
    <mergeCell ref="A114:A115"/>
    <mergeCell ref="A162:A163"/>
    <mergeCell ref="A91:A92"/>
    <mergeCell ref="A136:A137"/>
    <mergeCell ref="A187:A188"/>
    <mergeCell ref="A239:A240"/>
    <mergeCell ref="L449:M449"/>
    <mergeCell ref="I450:I451"/>
    <mergeCell ref="A476:A477"/>
    <mergeCell ref="B476:B477"/>
    <mergeCell ref="E476:E477"/>
    <mergeCell ref="A449:A450"/>
    <mergeCell ref="B450:B451"/>
    <mergeCell ref="I475:J475"/>
    <mergeCell ref="I421:J421"/>
    <mergeCell ref="I393:J393"/>
    <mergeCell ref="I449:J449"/>
    <mergeCell ref="O65:O66"/>
    <mergeCell ref="E37:E38"/>
    <mergeCell ref="P65:P66"/>
    <mergeCell ref="I65:I66"/>
    <mergeCell ref="I64:J64"/>
    <mergeCell ref="L64:M64"/>
    <mergeCell ref="E114:E115"/>
    <mergeCell ref="I113:J113"/>
    <mergeCell ref="I136:J136"/>
    <mergeCell ref="L136:M136"/>
    <mergeCell ref="B137:B138"/>
    <mergeCell ref="I137:I138"/>
    <mergeCell ref="A422:A423"/>
    <mergeCell ref="B422:B423"/>
    <mergeCell ref="E422:E423"/>
    <mergeCell ref="A394:A395"/>
    <mergeCell ref="B394:B395"/>
    <mergeCell ref="E394:E395"/>
    <mergeCell ref="B187:B188"/>
    <mergeCell ref="E187:E188"/>
    <mergeCell ref="O212:O213"/>
    <mergeCell ref="P212:P213"/>
    <mergeCell ref="I161:J161"/>
    <mergeCell ref="I186:J186"/>
    <mergeCell ref="L211:M211"/>
    <mergeCell ref="A211:A212"/>
    <mergeCell ref="I211:J211"/>
    <mergeCell ref="B212:B213"/>
    <mergeCell ref="I212:I213"/>
    <mergeCell ref="B239:B240"/>
    <mergeCell ref="E239:E240"/>
    <mergeCell ref="I259:J259"/>
    <mergeCell ref="A260:A261"/>
    <mergeCell ref="B260:B261"/>
    <mergeCell ref="E260:E261"/>
    <mergeCell ref="I369:J369"/>
    <mergeCell ref="A370:A371"/>
    <mergeCell ref="B370:B371"/>
    <mergeCell ref="E370:E371"/>
    <mergeCell ref="I370:J370"/>
    <mergeCell ref="E304:E305"/>
    <mergeCell ref="A324:A325"/>
    <mergeCell ref="I324:J324"/>
    <mergeCell ref="L324:M324"/>
    <mergeCell ref="B325:B326"/>
    <mergeCell ref="I325:I326"/>
    <mergeCell ref="I282:J282"/>
    <mergeCell ref="A283:A284"/>
    <mergeCell ref="B283:B284"/>
    <mergeCell ref="E283:E284"/>
    <mergeCell ref="I347:J347"/>
    <mergeCell ref="A348:A349"/>
    <mergeCell ref="B348:B349"/>
    <mergeCell ref="E348:E349"/>
    <mergeCell ref="I348:J348"/>
    <mergeCell ref="O520:O521"/>
    <mergeCell ref="O648:O649"/>
    <mergeCell ref="P648:P649"/>
    <mergeCell ref="O325:O326"/>
    <mergeCell ref="P325:P326"/>
    <mergeCell ref="P520:P521"/>
    <mergeCell ref="P450:P451"/>
    <mergeCell ref="O450:O451"/>
    <mergeCell ref="G162:G163"/>
    <mergeCell ref="O162:O163"/>
    <mergeCell ref="P162:P163"/>
    <mergeCell ref="A556:A557"/>
    <mergeCell ref="B556:B557"/>
    <mergeCell ref="E556:E557"/>
    <mergeCell ref="I556:J556"/>
    <mergeCell ref="L348:M348"/>
    <mergeCell ref="L370:M370"/>
    <mergeCell ref="L519:M519"/>
  </mergeCells>
  <dataValidations count="8">
    <dataValidation type="decimal" operator="greaterThanOrEqual" allowBlank="1" showInputMessage="1" showErrorMessage="1" promptTitle="Data Input" prompt="Enter exposures after credit conversion." sqref="C391:E391 C35:D35 F7:F29 C112:D112 F89:F105 C185:D185 C236:F236 C258:D258 C159:E159 C302:D302 F281:F296 C368:D368 D623 C420:D420 C345:E345 C496:D496 C473:E473 C581:D581 C6:F6 C88:F88 C280:F280 C553:E553 F43 F400 F428">
      <formula1>0</formula1>
    </dataValidation>
    <dataValidation type="decimal" operator="greaterThanOrEqual" allowBlank="1" showInputMessage="1" showErrorMessage="1" promptTitle="Data Input" prompt="Enter value greater than or equal to zero." sqref="L19:L24 J11:J24 I19:I24 I13:I17 J500:J507 L13:L17 M11:M24 L47:L52 I47:I52 G13:G24 G629:G635 L98:L101 J93:J101 I98:I101 I95:I96 L95:L96 I265:I268 M139:M147 G95:G101 G265:G268 M99:M101 L169:L174 J164:J174 I169:I174 I164:I167 G118:G124 L164:L167 L265:L268 L197:L199 J189:J199 I197:I199 I189:I195 G164:G174 L189:L195 M168:M174 J241:J247 I244:I247 G189:G199 L244:L247 M241:M247 G244:G247 M627:M635 J285:J291 I289:I291 L289:L291 M285:M291 I310:I312 G289:G291 L310:L312 I354:I357 G310:G312 L354:L357 M452:M461 I376:I379 G354:G357 L376:L379 J350:J357 L404:L409 I404:I409 G376:G379 L432:L437 I432:I437 M478:M485 I482:I485 L482:L485 J372:J379 M500:M507 I504:I507 G482:G485 L504:L507 J478:J485 G504:G507 L592:L597 J585:J597 I592:I597 I587:I590 L587:L590 M585:M597 G587:G597 I611:J613 L632:L635 J627:J635 I632:I635 I629:I630 G611:G613 L629:L630 J39:J52 M306:M312 J306:J312 M523:M525 M350:M357 M372:M379 E13:E24 E560:E570 E95:E101 E118:E124 E164:E174 E189:E199 E244:E247 E289:E291">
      <formula1>0</formula1>
    </dataValidation>
    <dataValidation type="decimal" operator="greaterThanOrEqual" allowBlank="1" showInputMessage="1" showErrorMessage="1" promptTitle="Data Input" prompt="Enter value greater than or equal to zero." sqref="E310:E312 E354:E357 E376:E379 J396:J409 E482:E485 E504:E507 E587:E597 E611:E613 E629:E635 M93:M97 I116:J124 M164:M166 M189:M191 M193:M199 L565:L570 J558:J570 I565:I570 I560:I563 L560:L563 M558:M570 G560:G570 E41:E52 M39:M52 G41:G52 L41:L45 I41:I45 J424:J437 E398:E409 G398:G409 M396:M409 L398:L402 I398:I402 E426:E437 G426:G437 M424:M437 L426:L430 I426:I430 M262:M268 J262:J268 E265:E268 L116:M124 M214:M224 M327:M333 E674:E680 L611:M613 I650:J658 L650:M658 I452:J461 I331:I333 J327:J333 I214:J224 I139:J147 I67:J76 M67:M76">
      <formula1>0</formula1>
    </dataValidation>
    <dataValidation type="decimal" operator="greaterThanOrEqual" allowBlank="1" showInputMessage="1" showErrorMessage="1" promptTitle="Data Input" prompt="Enter risk weight as a percentage." sqref="C24:D24 C52:D52 C680:D680 C101:D101 C124:D124 C76 C174:D174 C199:D199 C147 C247:D247 C268:D268 C291:D291 C312:D312 C224 C357:D357 C379:D379 C409:D409 C437:D437 C333 C485:D485 C507:D507 C461 C597:D597 C613:D613 C635:D635 C529 C658 C570:D570">
      <formula1>0</formula1>
    </dataValidation>
    <dataValidation type="list" allowBlank="1" showInputMessage="1" showErrorMessage="1" sqref="O663">
      <formula1>$T$1:$T$3</formula1>
    </dataValidation>
    <dataValidation allowBlank="1" showInputMessage="1" showErrorMessage="1" promptTitle="DO NOT DELETE" prompt="Part of formula" sqref="T1:T4"/>
    <dataValidation type="list" allowBlank="1" showInputMessage="1" showErrorMessage="1" sqref="O81 O152 O229 O338 O466 O534">
      <formula1>$T$1:$T$4</formula1>
    </dataValidation>
    <dataValidation allowBlank="1" showInputMessage="1" showErrorMessage="1" promptTitle="Memo item" prompt="Enter % of exposures in each size band" sqref="C545:F546 F547"/>
  </dataValidations>
  <printOptions/>
  <pageMargins left="0.75" right="0.75" top="1" bottom="1" header="0.5" footer="0.5"/>
  <pageSetup fitToHeight="9" horizontalDpi="600" verticalDpi="600" orientation="portrait" paperSize="9" scale="36" r:id="rId3"/>
  <headerFooter alignWithMargins="0">
    <oddHeader>&amp;R&amp;"Arial,Regular"&amp;8&amp;D  &amp;T</oddHeader>
    <oddFooter>&amp;C&amp;"Arial,Regular"&amp;8Page &amp;P of &amp;N</oddFooter>
  </headerFooter>
  <rowBreaks count="7" manualBreakCount="7">
    <brk id="83" max="15" man="1"/>
    <brk id="154" max="15" man="1"/>
    <brk id="275" max="15" man="1"/>
    <brk id="386" max="16" man="1"/>
    <brk id="468" max="15" man="1"/>
    <brk id="548" max="15" man="1"/>
    <brk id="620" max="1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zoomScale="75" zoomScaleNormal="75" workbookViewId="0" topLeftCell="A1">
      <selection activeCell="E61" sqref="E61"/>
    </sheetView>
  </sheetViews>
  <sheetFormatPr defaultColWidth="11.00390625" defaultRowHeight="15.75"/>
  <cols>
    <col min="1" max="1" width="1.4921875" style="240" customWidth="1"/>
    <col min="2" max="2" width="10.00390625" style="240" customWidth="1"/>
    <col min="3" max="3" width="24.875" style="240" customWidth="1"/>
    <col min="4" max="4" width="18.875" style="240" customWidth="1"/>
    <col min="5" max="5" width="18.375" style="240" customWidth="1"/>
    <col min="6" max="6" width="17.125" style="240" customWidth="1"/>
    <col min="7" max="7" width="20.25390625" style="240" customWidth="1"/>
    <col min="8" max="8" width="15.625" style="0" customWidth="1"/>
    <col min="9" max="9" width="1.625" style="240" customWidth="1"/>
    <col min="10" max="10" width="13.50390625" style="409" customWidth="1"/>
    <col min="11" max="11" width="21.75390625" style="409" bestFit="1" customWidth="1"/>
    <col min="12" max="12" width="15.625" style="409" customWidth="1"/>
    <col min="13" max="16384" width="7.75390625" style="409" customWidth="1"/>
  </cols>
  <sheetData>
    <row r="1" spans="1:9" ht="30">
      <c r="A1" s="35" t="s">
        <v>534</v>
      </c>
      <c r="B1" s="41"/>
      <c r="C1" s="418"/>
      <c r="D1" s="418"/>
      <c r="E1" s="418"/>
      <c r="F1" s="418"/>
      <c r="G1" s="418"/>
      <c r="H1" s="418"/>
      <c r="I1" s="420"/>
    </row>
    <row r="2" spans="1:9" ht="13.5">
      <c r="A2" s="421"/>
      <c r="B2" s="422"/>
      <c r="C2" s="423"/>
      <c r="D2" s="423"/>
      <c r="E2" s="422"/>
      <c r="F2" s="422"/>
      <c r="G2" s="422"/>
      <c r="H2" s="422"/>
      <c r="I2" s="424"/>
    </row>
    <row r="3" spans="1:9" ht="17.25">
      <c r="A3" s="421"/>
      <c r="B3" s="425" t="s">
        <v>455</v>
      </c>
      <c r="C3" s="422"/>
      <c r="D3" s="425"/>
      <c r="E3" s="422"/>
      <c r="F3" s="422"/>
      <c r="G3" s="422"/>
      <c r="H3" s="422"/>
      <c r="I3" s="424"/>
    </row>
    <row r="4" spans="1:11" s="410" customFormat="1" ht="15">
      <c r="A4" s="426"/>
      <c r="B4" s="427" t="s">
        <v>456</v>
      </c>
      <c r="C4" s="427" t="s">
        <v>457</v>
      </c>
      <c r="D4" s="241"/>
      <c r="E4" s="241"/>
      <c r="F4" s="241"/>
      <c r="G4" s="241"/>
      <c r="H4" s="241"/>
      <c r="I4" s="428"/>
      <c r="K4" s="409"/>
    </row>
    <row r="5" spans="1:11" s="410" customFormat="1" ht="15">
      <c r="A5" s="426"/>
      <c r="B5" s="429"/>
      <c r="C5" s="428"/>
      <c r="D5" s="241"/>
      <c r="E5" s="241"/>
      <c r="F5" s="241"/>
      <c r="G5" s="241"/>
      <c r="H5" s="241"/>
      <c r="I5" s="428"/>
      <c r="K5" s="409"/>
    </row>
    <row r="6" spans="1:9" s="411" customFormat="1" ht="15">
      <c r="A6" s="430"/>
      <c r="B6" s="431"/>
      <c r="C6" s="432" t="s">
        <v>458</v>
      </c>
      <c r="D6" s="433"/>
      <c r="E6" s="433"/>
      <c r="F6" s="433"/>
      <c r="G6" s="433"/>
      <c r="H6" s="433"/>
      <c r="I6" s="434"/>
    </row>
    <row r="7" spans="1:9" s="410" customFormat="1" ht="15">
      <c r="A7" s="426"/>
      <c r="B7" s="435">
        <v>1999</v>
      </c>
      <c r="C7" s="337"/>
      <c r="D7" s="241"/>
      <c r="E7" s="241"/>
      <c r="F7" s="241"/>
      <c r="G7" s="241"/>
      <c r="H7" s="241"/>
      <c r="I7" s="428"/>
    </row>
    <row r="8" spans="1:9" s="410" customFormat="1" ht="15">
      <c r="A8" s="426"/>
      <c r="B8" s="435">
        <v>2000</v>
      </c>
      <c r="C8" s="337"/>
      <c r="D8" s="241"/>
      <c r="E8" s="241"/>
      <c r="F8" s="241"/>
      <c r="G8" s="241"/>
      <c r="H8" s="241"/>
      <c r="I8" s="428"/>
    </row>
    <row r="9" spans="1:9" s="410" customFormat="1" ht="15">
      <c r="A9" s="426"/>
      <c r="B9" s="435">
        <v>2001</v>
      </c>
      <c r="C9" s="337"/>
      <c r="D9" s="241"/>
      <c r="E9" s="241"/>
      <c r="F9" s="241"/>
      <c r="G9" s="241"/>
      <c r="H9" s="241"/>
      <c r="I9" s="428"/>
    </row>
    <row r="10" spans="1:9" ht="24" customHeight="1">
      <c r="A10" s="421"/>
      <c r="B10" s="422"/>
      <c r="C10" s="422"/>
      <c r="D10" s="422"/>
      <c r="E10" s="422"/>
      <c r="F10" s="422"/>
      <c r="G10" s="422"/>
      <c r="H10" s="422"/>
      <c r="I10" s="424"/>
    </row>
    <row r="11" spans="1:9" ht="17.25">
      <c r="A11" s="421"/>
      <c r="B11" s="425" t="s">
        <v>510</v>
      </c>
      <c r="C11" s="422"/>
      <c r="D11" s="422"/>
      <c r="E11" s="422"/>
      <c r="F11" s="422"/>
      <c r="G11" s="422"/>
      <c r="H11" s="419"/>
      <c r="I11" s="424"/>
    </row>
    <row r="12" spans="1:9" ht="15">
      <c r="A12" s="421"/>
      <c r="B12" s="436" t="s">
        <v>456</v>
      </c>
      <c r="C12" s="436" t="s">
        <v>457</v>
      </c>
      <c r="D12" s="436" t="s">
        <v>608</v>
      </c>
      <c r="E12" s="436" t="s">
        <v>511</v>
      </c>
      <c r="F12" s="436" t="s">
        <v>512</v>
      </c>
      <c r="G12" s="436" t="s">
        <v>602</v>
      </c>
      <c r="H12" s="436" t="s">
        <v>603</v>
      </c>
      <c r="I12" s="424"/>
    </row>
    <row r="13" spans="1:9" ht="15">
      <c r="A13" s="421"/>
      <c r="B13" s="633" t="s">
        <v>218</v>
      </c>
      <c r="C13" s="446" t="s">
        <v>521</v>
      </c>
      <c r="D13" s="460" t="s">
        <v>604</v>
      </c>
      <c r="E13" s="460" t="s">
        <v>605</v>
      </c>
      <c r="F13" s="460" t="s">
        <v>513</v>
      </c>
      <c r="G13" s="460" t="s">
        <v>243</v>
      </c>
      <c r="H13" s="446" t="s">
        <v>606</v>
      </c>
      <c r="I13" s="424"/>
    </row>
    <row r="14" spans="1:9" ht="15">
      <c r="A14" s="421"/>
      <c r="B14" s="437" t="s">
        <v>609</v>
      </c>
      <c r="C14" s="437" t="s">
        <v>522</v>
      </c>
      <c r="D14" s="434"/>
      <c r="E14" s="466"/>
      <c r="F14" s="466"/>
      <c r="G14" s="466"/>
      <c r="H14" s="466" t="s">
        <v>520</v>
      </c>
      <c r="I14" s="424"/>
    </row>
    <row r="15" spans="1:9" ht="15">
      <c r="A15" s="421"/>
      <c r="B15" s="438">
        <v>1999</v>
      </c>
      <c r="C15" s="266"/>
      <c r="D15" s="348"/>
      <c r="E15" s="348"/>
      <c r="F15" s="348"/>
      <c r="G15" s="304"/>
      <c r="H15" s="303">
        <f>D15+MIN(E15,D15)-G15</f>
        <v>0</v>
      </c>
      <c r="I15" s="424"/>
    </row>
    <row r="16" spans="1:9" ht="15">
      <c r="A16" s="421"/>
      <c r="B16" s="435">
        <v>2000</v>
      </c>
      <c r="C16" s="266"/>
      <c r="D16" s="348"/>
      <c r="E16" s="348"/>
      <c r="F16" s="348"/>
      <c r="G16" s="304"/>
      <c r="H16" s="303">
        <f>D16+MIN(E16,D16)-G16</f>
        <v>0</v>
      </c>
      <c r="I16" s="424"/>
    </row>
    <row r="17" spans="1:9" ht="15">
      <c r="A17" s="421"/>
      <c r="B17" s="435">
        <v>2001</v>
      </c>
      <c r="C17" s="266"/>
      <c r="D17" s="348"/>
      <c r="E17" s="348"/>
      <c r="F17" s="348"/>
      <c r="G17" s="304"/>
      <c r="H17" s="303">
        <f>D17+MIN(E17,D17)-G17</f>
        <v>0</v>
      </c>
      <c r="I17" s="424"/>
    </row>
    <row r="18" spans="1:9" ht="20.25" customHeight="1">
      <c r="A18" s="421"/>
      <c r="B18" s="422"/>
      <c r="C18" s="422"/>
      <c r="D18" s="422"/>
      <c r="E18" s="422"/>
      <c r="F18" s="422"/>
      <c r="G18" s="422"/>
      <c r="H18" s="467"/>
      <c r="I18" s="424"/>
    </row>
    <row r="19" spans="1:9" ht="17.25">
      <c r="A19" s="421"/>
      <c r="B19" s="425" t="s">
        <v>607</v>
      </c>
      <c r="C19" s="422"/>
      <c r="D19" s="422"/>
      <c r="E19" s="422"/>
      <c r="F19" s="422"/>
      <c r="G19" s="422"/>
      <c r="H19" s="422"/>
      <c r="I19" s="424"/>
    </row>
    <row r="20" spans="1:9" ht="15">
      <c r="A20" s="421"/>
      <c r="B20" s="439" t="s">
        <v>456</v>
      </c>
      <c r="C20" s="439" t="s">
        <v>457</v>
      </c>
      <c r="D20" s="439" t="s">
        <v>608</v>
      </c>
      <c r="E20" s="439"/>
      <c r="F20" s="422"/>
      <c r="G20" s="422"/>
      <c r="H20" s="422"/>
      <c r="I20" s="424"/>
    </row>
    <row r="21" spans="1:9" ht="15">
      <c r="A21" s="421"/>
      <c r="B21" s="440" t="s">
        <v>609</v>
      </c>
      <c r="C21" s="440" t="s">
        <v>616</v>
      </c>
      <c r="D21" s="440" t="s">
        <v>611</v>
      </c>
      <c r="E21" s="790" t="s">
        <v>612</v>
      </c>
      <c r="F21" s="422"/>
      <c r="G21" s="422"/>
      <c r="H21" s="422"/>
      <c r="I21" s="424"/>
    </row>
    <row r="22" spans="1:9" ht="15">
      <c r="A22" s="421"/>
      <c r="B22" s="441"/>
      <c r="C22" s="441"/>
      <c r="D22" s="441"/>
      <c r="E22" s="792"/>
      <c r="F22" s="422"/>
      <c r="G22" s="422"/>
      <c r="H22" s="422"/>
      <c r="I22" s="424"/>
    </row>
    <row r="23" spans="1:9" ht="15">
      <c r="A23" s="421"/>
      <c r="B23" s="442">
        <v>1999</v>
      </c>
      <c r="C23" s="243" t="s">
        <v>613</v>
      </c>
      <c r="D23" s="435" t="s">
        <v>614</v>
      </c>
      <c r="E23" s="266"/>
      <c r="F23" s="422"/>
      <c r="G23" s="422"/>
      <c r="H23" s="422"/>
      <c r="I23" s="424"/>
    </row>
    <row r="24" spans="1:9" ht="15">
      <c r="A24" s="421"/>
      <c r="B24" s="442">
        <v>2000</v>
      </c>
      <c r="C24" s="243" t="s">
        <v>613</v>
      </c>
      <c r="D24" s="247" t="s">
        <v>614</v>
      </c>
      <c r="E24" s="266"/>
      <c r="F24" s="422"/>
      <c r="G24" s="422"/>
      <c r="H24" s="422"/>
      <c r="I24" s="424"/>
    </row>
    <row r="25" spans="1:9" ht="15">
      <c r="A25" s="421"/>
      <c r="B25" s="442">
        <v>2001</v>
      </c>
      <c r="C25" s="244" t="s">
        <v>613</v>
      </c>
      <c r="D25" s="435" t="s">
        <v>614</v>
      </c>
      <c r="E25" s="266"/>
      <c r="F25" s="422"/>
      <c r="G25" s="422"/>
      <c r="H25" s="422"/>
      <c r="I25" s="424"/>
    </row>
    <row r="26" spans="1:9" ht="13.5">
      <c r="A26" s="421"/>
      <c r="B26" s="422"/>
      <c r="C26" s="422"/>
      <c r="D26" s="422"/>
      <c r="E26" s="422"/>
      <c r="F26" s="422"/>
      <c r="G26" s="422"/>
      <c r="H26" s="422"/>
      <c r="I26" s="424"/>
    </row>
    <row r="27" spans="1:9" ht="13.5">
      <c r="A27" s="421"/>
      <c r="B27" s="422"/>
      <c r="C27" s="422"/>
      <c r="D27" s="422"/>
      <c r="E27" s="422"/>
      <c r="F27" s="422"/>
      <c r="G27" s="422"/>
      <c r="H27" s="422"/>
      <c r="I27" s="424"/>
    </row>
    <row r="28" spans="1:9" ht="17.25">
      <c r="A28" s="421"/>
      <c r="B28" s="425" t="s">
        <v>615</v>
      </c>
      <c r="C28" s="422"/>
      <c r="D28" s="425"/>
      <c r="E28" s="422"/>
      <c r="F28" s="422"/>
      <c r="G28" s="422"/>
      <c r="H28" s="422"/>
      <c r="I28" s="424"/>
    </row>
    <row r="29" spans="1:9" s="412" customFormat="1" ht="17.25" customHeight="1">
      <c r="A29" s="443"/>
      <c r="B29" s="444" t="s">
        <v>456</v>
      </c>
      <c r="C29" s="444" t="s">
        <v>457</v>
      </c>
      <c r="D29" s="444" t="s">
        <v>608</v>
      </c>
      <c r="E29" s="444" t="s">
        <v>511</v>
      </c>
      <c r="F29" s="444" t="s">
        <v>512</v>
      </c>
      <c r="G29" s="444" t="s">
        <v>602</v>
      </c>
      <c r="H29" s="470"/>
      <c r="I29" s="471"/>
    </row>
    <row r="30" spans="1:9" s="413" customFormat="1" ht="30" customHeight="1">
      <c r="A30" s="445"/>
      <c r="B30" s="446" t="s">
        <v>609</v>
      </c>
      <c r="C30" s="461" t="s">
        <v>616</v>
      </c>
      <c r="D30" s="461" t="s">
        <v>611</v>
      </c>
      <c r="E30" s="790" t="s">
        <v>106</v>
      </c>
      <c r="F30" s="446" t="s">
        <v>617</v>
      </c>
      <c r="G30" s="446" t="s">
        <v>721</v>
      </c>
      <c r="H30" s="472"/>
      <c r="I30" s="473"/>
    </row>
    <row r="31" spans="1:9" s="414" customFormat="1" ht="18" customHeight="1">
      <c r="A31" s="441"/>
      <c r="B31" s="447"/>
      <c r="C31" s="462"/>
      <c r="D31" s="462"/>
      <c r="E31" s="791"/>
      <c r="F31" s="481"/>
      <c r="G31" s="482" t="s">
        <v>619</v>
      </c>
      <c r="H31" s="474"/>
      <c r="I31" s="475"/>
    </row>
    <row r="32" spans="1:9" s="410" customFormat="1" ht="18" customHeight="1">
      <c r="A32" s="426"/>
      <c r="B32" s="442">
        <v>2001</v>
      </c>
      <c r="C32" s="483" t="s">
        <v>613</v>
      </c>
      <c r="D32" s="437" t="s">
        <v>614</v>
      </c>
      <c r="E32" s="484">
        <f>IF(SUM(E23:E25)=0,0,AVERAGE(E23:E25))</f>
        <v>0</v>
      </c>
      <c r="F32" s="338">
        <v>0.15</v>
      </c>
      <c r="G32" s="303">
        <f>IF(E32&gt;0,E32*F32,0)</f>
        <v>0</v>
      </c>
      <c r="H32" s="241"/>
      <c r="I32" s="428"/>
    </row>
    <row r="33" spans="1:9" s="2" customFormat="1" ht="18" customHeight="1">
      <c r="A33" s="448"/>
      <c r="B33" s="242"/>
      <c r="C33" s="242"/>
      <c r="D33" s="242"/>
      <c r="E33" s="242"/>
      <c r="F33" s="242"/>
      <c r="G33" s="242"/>
      <c r="H33" s="242"/>
      <c r="I33" s="245"/>
    </row>
    <row r="34" spans="1:9" s="2" customFormat="1" ht="18" customHeight="1">
      <c r="A34" s="426"/>
      <c r="B34" s="241"/>
      <c r="C34" s="241"/>
      <c r="D34" s="241"/>
      <c r="E34" s="241"/>
      <c r="F34" s="241"/>
      <c r="G34" s="241"/>
      <c r="H34" s="241"/>
      <c r="I34" s="428"/>
    </row>
    <row r="35" spans="1:9" ht="17.25">
      <c r="A35" s="421"/>
      <c r="B35" s="425" t="s">
        <v>620</v>
      </c>
      <c r="C35" s="422"/>
      <c r="D35" s="422"/>
      <c r="E35" s="422"/>
      <c r="F35" s="422"/>
      <c r="G35" s="422"/>
      <c r="H35" s="422"/>
      <c r="I35" s="424"/>
    </row>
    <row r="36" spans="1:9" ht="15">
      <c r="A36" s="421"/>
      <c r="B36" s="439" t="s">
        <v>456</v>
      </c>
      <c r="C36" s="439" t="s">
        <v>457</v>
      </c>
      <c r="D36" s="439" t="s">
        <v>608</v>
      </c>
      <c r="E36" s="439" t="s">
        <v>511</v>
      </c>
      <c r="F36" s="422"/>
      <c r="G36" s="422"/>
      <c r="H36" s="422"/>
      <c r="I36" s="424"/>
    </row>
    <row r="37" spans="1:9" ht="30">
      <c r="A37" s="421"/>
      <c r="B37" s="440" t="s">
        <v>609</v>
      </c>
      <c r="C37" s="440" t="s">
        <v>610</v>
      </c>
      <c r="D37" s="446" t="s">
        <v>611</v>
      </c>
      <c r="E37" s="460" t="s">
        <v>612</v>
      </c>
      <c r="F37" s="422"/>
      <c r="G37" s="422"/>
      <c r="H37" s="422"/>
      <c r="I37" s="424"/>
    </row>
    <row r="38" spans="1:9" ht="15">
      <c r="A38" s="421"/>
      <c r="B38" s="449"/>
      <c r="C38" s="463"/>
      <c r="D38" s="463"/>
      <c r="E38" s="468"/>
      <c r="F38" s="422"/>
      <c r="G38" s="422"/>
      <c r="H38" s="422"/>
      <c r="I38" s="424"/>
    </row>
    <row r="39" spans="1:9" ht="15">
      <c r="A39" s="421"/>
      <c r="B39" s="449"/>
      <c r="C39" s="464"/>
      <c r="D39" s="464"/>
      <c r="E39" s="469"/>
      <c r="F39" s="422"/>
      <c r="G39" s="422"/>
      <c r="H39" s="422"/>
      <c r="I39" s="424"/>
    </row>
    <row r="40" spans="1:9" ht="15">
      <c r="A40" s="421"/>
      <c r="B40" s="450">
        <v>1999</v>
      </c>
      <c r="C40" s="429" t="s">
        <v>621</v>
      </c>
      <c r="D40" s="430" t="s">
        <v>622</v>
      </c>
      <c r="E40" s="266"/>
      <c r="F40" s="422"/>
      <c r="G40" s="422"/>
      <c r="H40" s="422"/>
      <c r="I40" s="424"/>
    </row>
    <row r="41" spans="1:9" ht="15">
      <c r="A41" s="421"/>
      <c r="B41" s="450"/>
      <c r="C41" s="429" t="s">
        <v>623</v>
      </c>
      <c r="D41" s="430" t="s">
        <v>624</v>
      </c>
      <c r="E41" s="266"/>
      <c r="F41" s="422"/>
      <c r="G41" s="422"/>
      <c r="H41" s="422"/>
      <c r="I41" s="424"/>
    </row>
    <row r="42" spans="1:9" ht="15">
      <c r="A42" s="421"/>
      <c r="B42" s="450"/>
      <c r="C42" s="429" t="s">
        <v>625</v>
      </c>
      <c r="D42" s="430" t="s">
        <v>626</v>
      </c>
      <c r="E42" s="266"/>
      <c r="F42" s="422"/>
      <c r="G42" s="422"/>
      <c r="H42" s="422"/>
      <c r="I42" s="424"/>
    </row>
    <row r="43" spans="1:9" ht="15">
      <c r="A43" s="421"/>
      <c r="B43" s="450"/>
      <c r="C43" s="429" t="s">
        <v>627</v>
      </c>
      <c r="D43" s="430" t="s">
        <v>628</v>
      </c>
      <c r="E43" s="266"/>
      <c r="F43" s="422"/>
      <c r="G43" s="422"/>
      <c r="H43" s="422"/>
      <c r="I43" s="424"/>
    </row>
    <row r="44" spans="1:9" ht="15">
      <c r="A44" s="421"/>
      <c r="B44" s="450"/>
      <c r="C44" s="429" t="s">
        <v>629</v>
      </c>
      <c r="D44" s="430" t="s">
        <v>630</v>
      </c>
      <c r="E44" s="266"/>
      <c r="F44" s="422"/>
      <c r="G44" s="422"/>
      <c r="H44" s="422"/>
      <c r="I44" s="424"/>
    </row>
    <row r="45" spans="1:9" ht="15">
      <c r="A45" s="421"/>
      <c r="B45" s="450"/>
      <c r="C45" s="429" t="s">
        <v>631</v>
      </c>
      <c r="D45" s="430" t="s">
        <v>632</v>
      </c>
      <c r="E45" s="266"/>
      <c r="F45" s="422"/>
      <c r="G45" s="422"/>
      <c r="H45" s="422"/>
      <c r="I45" s="424"/>
    </row>
    <row r="46" spans="1:9" ht="15">
      <c r="A46" s="421"/>
      <c r="B46" s="450"/>
      <c r="C46" s="429" t="s">
        <v>633</v>
      </c>
      <c r="D46" s="430" t="s">
        <v>634</v>
      </c>
      <c r="E46" s="266"/>
      <c r="F46" s="422"/>
      <c r="G46" s="422"/>
      <c r="H46" s="422"/>
      <c r="I46" s="424"/>
    </row>
    <row r="47" spans="1:9" ht="15">
      <c r="A47" s="421"/>
      <c r="B47" s="450"/>
      <c r="C47" s="429" t="s">
        <v>635</v>
      </c>
      <c r="D47" s="430" t="s">
        <v>636</v>
      </c>
      <c r="E47" s="266"/>
      <c r="F47" s="422"/>
      <c r="G47" s="617" t="s">
        <v>371</v>
      </c>
      <c r="H47" s="422"/>
      <c r="I47" s="424"/>
    </row>
    <row r="48" spans="1:9" ht="15">
      <c r="A48" s="421"/>
      <c r="B48" s="450"/>
      <c r="C48" s="485" t="s">
        <v>613</v>
      </c>
      <c r="D48" s="427" t="s">
        <v>614</v>
      </c>
      <c r="E48" s="305">
        <f>SUM(E40:E47)</f>
        <v>0</v>
      </c>
      <c r="F48" s="422"/>
      <c r="G48" s="617" t="str">
        <f>IF(E48=E23,"Yes","No")</f>
        <v>Yes</v>
      </c>
      <c r="H48" s="422"/>
      <c r="I48" s="424"/>
    </row>
    <row r="49" spans="1:9" ht="15">
      <c r="A49" s="421"/>
      <c r="B49" s="451"/>
      <c r="C49" s="241"/>
      <c r="D49" s="247"/>
      <c r="E49" s="306"/>
      <c r="F49" s="422"/>
      <c r="G49" s="422"/>
      <c r="H49" s="422"/>
      <c r="I49" s="424"/>
    </row>
    <row r="50" spans="1:9" ht="15">
      <c r="A50" s="421"/>
      <c r="B50" s="450">
        <v>2000</v>
      </c>
      <c r="C50" s="486" t="s">
        <v>621</v>
      </c>
      <c r="D50" s="430" t="s">
        <v>622</v>
      </c>
      <c r="E50" s="266"/>
      <c r="F50" s="422"/>
      <c r="G50" s="422"/>
      <c r="H50" s="422"/>
      <c r="I50" s="424"/>
    </row>
    <row r="51" spans="1:9" ht="15">
      <c r="A51" s="421"/>
      <c r="B51" s="426"/>
      <c r="C51" s="429" t="s">
        <v>623</v>
      </c>
      <c r="D51" s="430" t="s">
        <v>624</v>
      </c>
      <c r="E51" s="266"/>
      <c r="F51" s="422"/>
      <c r="G51" s="422"/>
      <c r="H51" s="422"/>
      <c r="I51" s="424"/>
    </row>
    <row r="52" spans="1:9" ht="15">
      <c r="A52" s="421"/>
      <c r="B52" s="426"/>
      <c r="C52" s="429" t="s">
        <v>625</v>
      </c>
      <c r="D52" s="430" t="s">
        <v>626</v>
      </c>
      <c r="E52" s="266"/>
      <c r="F52" s="422"/>
      <c r="G52" s="422"/>
      <c r="H52" s="422"/>
      <c r="I52" s="424"/>
    </row>
    <row r="53" spans="1:9" ht="15">
      <c r="A53" s="421"/>
      <c r="B53" s="426"/>
      <c r="C53" s="429" t="s">
        <v>627</v>
      </c>
      <c r="D53" s="430" t="s">
        <v>628</v>
      </c>
      <c r="E53" s="266"/>
      <c r="F53" s="422"/>
      <c r="G53" s="422"/>
      <c r="H53" s="422"/>
      <c r="I53" s="424"/>
    </row>
    <row r="54" spans="1:9" ht="15">
      <c r="A54" s="421"/>
      <c r="B54" s="426"/>
      <c r="C54" s="429" t="s">
        <v>629</v>
      </c>
      <c r="D54" s="430" t="s">
        <v>630</v>
      </c>
      <c r="E54" s="266"/>
      <c r="F54" s="422"/>
      <c r="G54" s="422"/>
      <c r="H54" s="422"/>
      <c r="I54" s="424"/>
    </row>
    <row r="55" spans="1:9" ht="15">
      <c r="A55" s="421"/>
      <c r="B55" s="426"/>
      <c r="C55" s="429" t="s">
        <v>631</v>
      </c>
      <c r="D55" s="430" t="s">
        <v>632</v>
      </c>
      <c r="E55" s="266"/>
      <c r="F55" s="422"/>
      <c r="G55" s="422"/>
      <c r="H55" s="422"/>
      <c r="I55" s="424"/>
    </row>
    <row r="56" spans="1:9" ht="15">
      <c r="A56" s="421"/>
      <c r="B56" s="426"/>
      <c r="C56" s="429" t="s">
        <v>633</v>
      </c>
      <c r="D56" s="430" t="s">
        <v>634</v>
      </c>
      <c r="E56" s="266"/>
      <c r="F56" s="422"/>
      <c r="G56" s="422"/>
      <c r="H56" s="422"/>
      <c r="I56" s="424"/>
    </row>
    <row r="57" spans="1:9" ht="15">
      <c r="A57" s="421"/>
      <c r="B57" s="426"/>
      <c r="C57" s="429" t="s">
        <v>635</v>
      </c>
      <c r="D57" s="430" t="s">
        <v>636</v>
      </c>
      <c r="E57" s="266"/>
      <c r="F57" s="422"/>
      <c r="G57" s="617" t="s">
        <v>371</v>
      </c>
      <c r="H57" s="422"/>
      <c r="I57" s="424"/>
    </row>
    <row r="58" spans="1:9" ht="15">
      <c r="A58" s="421"/>
      <c r="B58" s="426"/>
      <c r="C58" s="485" t="s">
        <v>613</v>
      </c>
      <c r="D58" s="427" t="s">
        <v>614</v>
      </c>
      <c r="E58" s="305">
        <f>SUM(E50:E57)</f>
        <v>0</v>
      </c>
      <c r="F58" s="422"/>
      <c r="G58" s="617" t="str">
        <f>IF(E58=E24,"Yes","No")</f>
        <v>Yes</v>
      </c>
      <c r="H58" s="422"/>
      <c r="I58" s="424"/>
    </row>
    <row r="59" spans="1:9" ht="15">
      <c r="A59" s="421"/>
      <c r="B59" s="246"/>
      <c r="C59" s="241"/>
      <c r="D59" s="247"/>
      <c r="E59" s="306"/>
      <c r="F59" s="422"/>
      <c r="G59" s="422"/>
      <c r="H59" s="422"/>
      <c r="I59" s="424"/>
    </row>
    <row r="60" spans="1:9" ht="15">
      <c r="A60" s="421"/>
      <c r="B60" s="450">
        <v>2001</v>
      </c>
      <c r="C60" s="486" t="s">
        <v>621</v>
      </c>
      <c r="D60" s="430" t="s">
        <v>622</v>
      </c>
      <c r="E60" s="266"/>
      <c r="F60" s="422"/>
      <c r="G60" s="422"/>
      <c r="H60" s="422"/>
      <c r="I60" s="424"/>
    </row>
    <row r="61" spans="1:9" ht="15">
      <c r="A61" s="421"/>
      <c r="B61" s="426"/>
      <c r="C61" s="429" t="s">
        <v>623</v>
      </c>
      <c r="D61" s="430" t="s">
        <v>624</v>
      </c>
      <c r="E61" s="266"/>
      <c r="F61" s="422"/>
      <c r="G61" s="422"/>
      <c r="H61" s="422"/>
      <c r="I61" s="424"/>
    </row>
    <row r="62" spans="1:9" ht="15">
      <c r="A62" s="421"/>
      <c r="B62" s="426"/>
      <c r="C62" s="429" t="s">
        <v>625</v>
      </c>
      <c r="D62" s="430" t="s">
        <v>626</v>
      </c>
      <c r="E62" s="266"/>
      <c r="F62" s="422"/>
      <c r="G62" s="422"/>
      <c r="H62" s="422"/>
      <c r="I62" s="424"/>
    </row>
    <row r="63" spans="1:9" ht="15">
      <c r="A63" s="421"/>
      <c r="B63" s="426"/>
      <c r="C63" s="429" t="s">
        <v>627</v>
      </c>
      <c r="D63" s="430" t="s">
        <v>628</v>
      </c>
      <c r="E63" s="266"/>
      <c r="F63" s="422"/>
      <c r="G63" s="422"/>
      <c r="H63" s="422"/>
      <c r="I63" s="424"/>
    </row>
    <row r="64" spans="1:9" ht="15">
      <c r="A64" s="421"/>
      <c r="B64" s="426"/>
      <c r="C64" s="429" t="s">
        <v>629</v>
      </c>
      <c r="D64" s="430" t="s">
        <v>630</v>
      </c>
      <c r="E64" s="266"/>
      <c r="F64" s="422"/>
      <c r="G64" s="422"/>
      <c r="H64" s="422"/>
      <c r="I64" s="424"/>
    </row>
    <row r="65" spans="1:9" ht="15">
      <c r="A65" s="421"/>
      <c r="B65" s="426"/>
      <c r="C65" s="429" t="s">
        <v>631</v>
      </c>
      <c r="D65" s="430" t="s">
        <v>632</v>
      </c>
      <c r="E65" s="266"/>
      <c r="F65" s="422"/>
      <c r="G65" s="422"/>
      <c r="H65" s="422"/>
      <c r="I65" s="424"/>
    </row>
    <row r="66" spans="1:9" ht="15">
      <c r="A66" s="421"/>
      <c r="B66" s="426"/>
      <c r="C66" s="429" t="s">
        <v>633</v>
      </c>
      <c r="D66" s="430" t="s">
        <v>634</v>
      </c>
      <c r="E66" s="266"/>
      <c r="F66" s="422"/>
      <c r="G66" s="422"/>
      <c r="H66" s="422"/>
      <c r="I66" s="424"/>
    </row>
    <row r="67" spans="1:9" ht="15">
      <c r="A67" s="421"/>
      <c r="B67" s="426"/>
      <c r="C67" s="429" t="s">
        <v>635</v>
      </c>
      <c r="D67" s="430" t="s">
        <v>636</v>
      </c>
      <c r="E67" s="266"/>
      <c r="F67" s="422"/>
      <c r="G67" s="617" t="s">
        <v>371</v>
      </c>
      <c r="H67" s="422"/>
      <c r="I67" s="424"/>
    </row>
    <row r="68" spans="1:9" ht="15">
      <c r="A68" s="421"/>
      <c r="B68" s="448"/>
      <c r="C68" s="485" t="s">
        <v>613</v>
      </c>
      <c r="D68" s="427" t="s">
        <v>614</v>
      </c>
      <c r="E68" s="245">
        <f>SUM(E60:E67)</f>
        <v>0</v>
      </c>
      <c r="F68" s="422"/>
      <c r="G68" s="617" t="str">
        <f>IF(E68=E25,"Yes","No")</f>
        <v>Yes</v>
      </c>
      <c r="H68" s="422"/>
      <c r="I68" s="424"/>
    </row>
    <row r="69" spans="1:9" ht="11.25" customHeight="1">
      <c r="A69" s="421"/>
      <c r="B69" s="422"/>
      <c r="C69" s="422"/>
      <c r="D69" s="422"/>
      <c r="E69" s="422"/>
      <c r="F69" s="422"/>
      <c r="G69" s="422"/>
      <c r="H69" s="422"/>
      <c r="I69" s="424"/>
    </row>
    <row r="70" spans="1:9" ht="6" customHeight="1">
      <c r="A70" s="421"/>
      <c r="B70" s="422"/>
      <c r="C70" s="422"/>
      <c r="D70" s="422"/>
      <c r="E70" s="422"/>
      <c r="F70" s="422"/>
      <c r="G70" s="422"/>
      <c r="H70" s="422"/>
      <c r="I70" s="424"/>
    </row>
    <row r="71" spans="1:9" ht="6.75" customHeight="1">
      <c r="A71" s="421"/>
      <c r="B71" s="422"/>
      <c r="C71" s="422"/>
      <c r="D71" s="422"/>
      <c r="E71" s="422"/>
      <c r="F71" s="422"/>
      <c r="G71" s="422"/>
      <c r="H71" s="422"/>
      <c r="I71" s="424"/>
    </row>
    <row r="72" spans="1:9" ht="17.25">
      <c r="A72" s="421"/>
      <c r="B72" s="425" t="s">
        <v>531</v>
      </c>
      <c r="C72" s="422"/>
      <c r="D72" s="425"/>
      <c r="E72" s="422"/>
      <c r="F72" s="422"/>
      <c r="G72" s="422"/>
      <c r="H72" s="422"/>
      <c r="I72" s="424"/>
    </row>
    <row r="73" spans="1:9" s="415" customFormat="1" ht="20.25" customHeight="1">
      <c r="A73" s="452"/>
      <c r="B73" s="444" t="s">
        <v>456</v>
      </c>
      <c r="C73" s="444" t="s">
        <v>457</v>
      </c>
      <c r="D73" s="444" t="s">
        <v>608</v>
      </c>
      <c r="E73" s="444" t="s">
        <v>511</v>
      </c>
      <c r="F73" s="444" t="s">
        <v>512</v>
      </c>
      <c r="G73" s="444" t="s">
        <v>602</v>
      </c>
      <c r="H73" s="476"/>
      <c r="I73" s="477"/>
    </row>
    <row r="74" spans="1:9" s="413" customFormat="1" ht="29.25" customHeight="1">
      <c r="A74" s="445"/>
      <c r="B74" s="446" t="s">
        <v>609</v>
      </c>
      <c r="C74" s="465" t="s">
        <v>616</v>
      </c>
      <c r="D74" s="465" t="s">
        <v>611</v>
      </c>
      <c r="E74" s="461" t="s">
        <v>532</v>
      </c>
      <c r="F74" s="482" t="s">
        <v>533</v>
      </c>
      <c r="G74" s="446" t="s">
        <v>721</v>
      </c>
      <c r="H74" s="472"/>
      <c r="I74" s="473"/>
    </row>
    <row r="75" spans="1:9" s="416" customFormat="1" ht="18" customHeight="1">
      <c r="A75" s="453"/>
      <c r="B75" s="454"/>
      <c r="C75" s="454"/>
      <c r="D75" s="454"/>
      <c r="E75" s="454" t="s">
        <v>618</v>
      </c>
      <c r="F75" s="454"/>
      <c r="G75" s="454" t="s">
        <v>619</v>
      </c>
      <c r="H75" s="478"/>
      <c r="I75" s="479"/>
    </row>
    <row r="76" spans="1:9" ht="18" customHeight="1">
      <c r="A76" s="421"/>
      <c r="B76" s="455">
        <v>2001</v>
      </c>
      <c r="C76" s="429" t="s">
        <v>621</v>
      </c>
      <c r="D76" s="430" t="s">
        <v>622</v>
      </c>
      <c r="E76" s="307">
        <f>IF(AND(E60=0,E50=0,E40=0),0,AVERAGE(E60,E50,E40))</f>
        <v>0</v>
      </c>
      <c r="F76" s="673">
        <v>0.18</v>
      </c>
      <c r="G76" s="307">
        <f>E76*F76</f>
        <v>0</v>
      </c>
      <c r="H76" s="422"/>
      <c r="I76" s="424"/>
    </row>
    <row r="77" spans="1:9" ht="18" customHeight="1">
      <c r="A77" s="421"/>
      <c r="B77" s="456"/>
      <c r="C77" s="429" t="s">
        <v>623</v>
      </c>
      <c r="D77" s="430" t="s">
        <v>624</v>
      </c>
      <c r="E77" s="674">
        <f aca="true" t="shared" si="0" ref="E77:E83">IF(AND(E61=0,E51=0,E41=0),0,AVERAGE(E61,E51,E41))</f>
        <v>0</v>
      </c>
      <c r="F77" s="675">
        <v>0.18</v>
      </c>
      <c r="G77" s="674">
        <f>E77*F77</f>
        <v>0</v>
      </c>
      <c r="H77" s="422"/>
      <c r="I77" s="424"/>
    </row>
    <row r="78" spans="1:9" ht="18" customHeight="1">
      <c r="A78" s="421"/>
      <c r="B78" s="456"/>
      <c r="C78" s="429" t="s">
        <v>625</v>
      </c>
      <c r="D78" s="430" t="s">
        <v>626</v>
      </c>
      <c r="E78" s="674">
        <f t="shared" si="0"/>
        <v>0</v>
      </c>
      <c r="F78" s="675">
        <v>0.12</v>
      </c>
      <c r="G78" s="674">
        <f aca="true" t="shared" si="1" ref="G78:G83">F78*E78</f>
        <v>0</v>
      </c>
      <c r="H78" s="422"/>
      <c r="I78" s="424"/>
    </row>
    <row r="79" spans="1:9" ht="18" customHeight="1">
      <c r="A79" s="421"/>
      <c r="B79" s="456"/>
      <c r="C79" s="429" t="s">
        <v>627</v>
      </c>
      <c r="D79" s="430" t="s">
        <v>628</v>
      </c>
      <c r="E79" s="674">
        <f t="shared" si="0"/>
        <v>0</v>
      </c>
      <c r="F79" s="675">
        <v>0.15</v>
      </c>
      <c r="G79" s="674">
        <f t="shared" si="1"/>
        <v>0</v>
      </c>
      <c r="H79" s="422"/>
      <c r="I79" s="424"/>
    </row>
    <row r="80" spans="1:9" ht="18" customHeight="1">
      <c r="A80" s="421"/>
      <c r="B80" s="456"/>
      <c r="C80" s="429" t="s">
        <v>629</v>
      </c>
      <c r="D80" s="430" t="s">
        <v>630</v>
      </c>
      <c r="E80" s="674">
        <f t="shared" si="0"/>
        <v>0</v>
      </c>
      <c r="F80" s="675">
        <v>0.18</v>
      </c>
      <c r="G80" s="674">
        <f t="shared" si="1"/>
        <v>0</v>
      </c>
      <c r="H80" s="422"/>
      <c r="I80" s="424"/>
    </row>
    <row r="81" spans="1:9" ht="18" customHeight="1">
      <c r="A81" s="421"/>
      <c r="B81" s="456"/>
      <c r="C81" s="429" t="s">
        <v>631</v>
      </c>
      <c r="D81" s="430" t="s">
        <v>632</v>
      </c>
      <c r="E81" s="674">
        <f t="shared" si="0"/>
        <v>0</v>
      </c>
      <c r="F81" s="675">
        <v>0.15</v>
      </c>
      <c r="G81" s="674">
        <f t="shared" si="1"/>
        <v>0</v>
      </c>
      <c r="H81" s="422"/>
      <c r="I81" s="424"/>
    </row>
    <row r="82" spans="1:9" ht="18" customHeight="1">
      <c r="A82" s="421"/>
      <c r="B82" s="456"/>
      <c r="C82" s="429" t="s">
        <v>633</v>
      </c>
      <c r="D82" s="430" t="s">
        <v>634</v>
      </c>
      <c r="E82" s="674">
        <f t="shared" si="0"/>
        <v>0</v>
      </c>
      <c r="F82" s="675">
        <v>0.12</v>
      </c>
      <c r="G82" s="674">
        <f t="shared" si="1"/>
        <v>0</v>
      </c>
      <c r="H82" s="422"/>
      <c r="I82" s="424"/>
    </row>
    <row r="83" spans="1:9" ht="18" customHeight="1">
      <c r="A83" s="421"/>
      <c r="B83" s="456"/>
      <c r="C83" s="429" t="s">
        <v>635</v>
      </c>
      <c r="D83" s="430" t="s">
        <v>636</v>
      </c>
      <c r="E83" s="676">
        <f t="shared" si="0"/>
        <v>0</v>
      </c>
      <c r="F83" s="677">
        <v>0.12</v>
      </c>
      <c r="G83" s="676">
        <f t="shared" si="1"/>
        <v>0</v>
      </c>
      <c r="H83" s="422"/>
      <c r="I83" s="424"/>
    </row>
    <row r="84" spans="1:9" s="417" customFormat="1" ht="18" customHeight="1">
      <c r="A84" s="456"/>
      <c r="B84" s="457"/>
      <c r="C84" s="459" t="s">
        <v>613</v>
      </c>
      <c r="D84" s="427" t="s">
        <v>614</v>
      </c>
      <c r="E84" s="607"/>
      <c r="F84" s="607"/>
      <c r="G84" s="608">
        <f>SUM(G76:G83)</f>
        <v>0</v>
      </c>
      <c r="H84" s="422"/>
      <c r="I84" s="424"/>
    </row>
    <row r="85" spans="1:9" s="417" customFormat="1" ht="21" customHeight="1">
      <c r="A85" s="458"/>
      <c r="B85" s="419"/>
      <c r="C85" s="419"/>
      <c r="D85" s="419"/>
      <c r="E85" s="419"/>
      <c r="F85" s="419"/>
      <c r="G85" s="419"/>
      <c r="H85" s="419"/>
      <c r="I85" s="480"/>
    </row>
    <row r="86" s="417" customFormat="1" ht="21" customHeight="1"/>
    <row r="87" spans="1:9" ht="21" customHeight="1">
      <c r="A87" s="417"/>
      <c r="B87" s="701"/>
      <c r="C87" s="417"/>
      <c r="D87" s="417"/>
      <c r="E87" s="417"/>
      <c r="F87" s="417"/>
      <c r="G87" s="417"/>
      <c r="H87" s="417"/>
      <c r="I87" s="417"/>
    </row>
    <row r="88" spans="1:9" ht="15">
      <c r="A88" s="417"/>
      <c r="B88" s="701"/>
      <c r="C88" s="417"/>
      <c r="D88" s="417"/>
      <c r="E88" s="417"/>
      <c r="F88" s="417"/>
      <c r="G88" s="417"/>
      <c r="H88" s="417"/>
      <c r="I88" s="417"/>
    </row>
    <row r="89" spans="1:9" ht="15">
      <c r="A89" s="417"/>
      <c r="B89" s="701"/>
      <c r="C89" s="417"/>
      <c r="D89" s="417"/>
      <c r="E89" s="417"/>
      <c r="F89" s="417"/>
      <c r="G89" s="417"/>
      <c r="H89" s="417"/>
      <c r="I89" s="417"/>
    </row>
    <row r="90" spans="1:9" ht="15">
      <c r="A90" s="417"/>
      <c r="B90" s="701"/>
      <c r="C90" s="417"/>
      <c r="D90" s="417"/>
      <c r="E90" s="417"/>
      <c r="F90" s="417"/>
      <c r="G90" s="417"/>
      <c r="H90" s="417"/>
      <c r="I90" s="417"/>
    </row>
    <row r="91" spans="1:9" ht="15">
      <c r="A91" s="417"/>
      <c r="B91" s="701"/>
      <c r="C91" s="417"/>
      <c r="D91" s="417"/>
      <c r="E91" s="417"/>
      <c r="F91" s="417"/>
      <c r="G91" s="417"/>
      <c r="H91" s="417"/>
      <c r="I91" s="417"/>
    </row>
  </sheetData>
  <mergeCells count="2">
    <mergeCell ref="E30:E31"/>
    <mergeCell ref="E21:E22"/>
  </mergeCells>
  <printOptions/>
  <pageMargins left="0.75" right="0.75" top="1" bottom="1" header="0.5" footer="0.5"/>
  <pageSetup horizontalDpi="600" verticalDpi="600" orientation="landscape" paperSize="9" scale="56" r:id="rId1"/>
  <headerFooter alignWithMargins="0">
    <oddHeader>&amp;R&amp;"Arial,Regular"&amp;8&amp;D  &amp;T</oddHeader>
    <oddFooter>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FRBNY</dc:creator>
  <cp:keywords/>
  <dc:description/>
  <cp:lastModifiedBy>Stober Mark BPV</cp:lastModifiedBy>
  <cp:lastPrinted>2002-09-19T18:30:14Z</cp:lastPrinted>
  <dcterms:created xsi:type="dcterms:W3CDTF">2001-07-13T14:07:52Z</dcterms:created>
  <dcterms:modified xsi:type="dcterms:W3CDTF">2005-08-17T20:06:01Z</dcterms:modified>
  <cp:category/>
  <cp:version/>
  <cp:contentType/>
  <cp:contentStatus/>
</cp:coreProperties>
</file>